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S25" i="1" l="1"/>
  <c r="R4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G114" i="1" l="1"/>
  <c r="H114" i="1" s="1"/>
  <c r="G112" i="1"/>
  <c r="H112" i="1" s="1"/>
  <c r="G104" i="1"/>
  <c r="G92" i="1"/>
  <c r="H92" i="1" s="1"/>
  <c r="G80" i="1"/>
  <c r="H80" i="1" s="1"/>
  <c r="G68" i="1"/>
  <c r="H68" i="1" s="1"/>
  <c r="G56" i="1"/>
  <c r="H56" i="1" s="1"/>
  <c r="G44" i="1"/>
  <c r="H44" i="1" s="1"/>
  <c r="G32" i="1"/>
  <c r="H32" i="1" s="1"/>
  <c r="G20" i="1"/>
  <c r="H20" i="1" s="1"/>
  <c r="G12" i="1"/>
  <c r="G111" i="1"/>
  <c r="H111" i="1" s="1"/>
  <c r="G107" i="1"/>
  <c r="H107" i="1" s="1"/>
  <c r="G103" i="1"/>
  <c r="H103" i="1" s="1"/>
  <c r="G99" i="1"/>
  <c r="H99" i="1" s="1"/>
  <c r="G95" i="1"/>
  <c r="H95" i="1" s="1"/>
  <c r="G91" i="1"/>
  <c r="H91" i="1" s="1"/>
  <c r="G87" i="1"/>
  <c r="H87" i="1" s="1"/>
  <c r="G83" i="1"/>
  <c r="H83" i="1" s="1"/>
  <c r="G79" i="1"/>
  <c r="H79" i="1" s="1"/>
  <c r="G75" i="1"/>
  <c r="H75" i="1" s="1"/>
  <c r="G71" i="1"/>
  <c r="H71" i="1" s="1"/>
  <c r="G67" i="1"/>
  <c r="H67" i="1" s="1"/>
  <c r="G63" i="1"/>
  <c r="H63" i="1" s="1"/>
  <c r="G59" i="1"/>
  <c r="H59" i="1" s="1"/>
  <c r="G55" i="1"/>
  <c r="H55" i="1" s="1"/>
  <c r="G51" i="1"/>
  <c r="H51" i="1" s="1"/>
  <c r="G47" i="1"/>
  <c r="H47" i="1" s="1"/>
  <c r="G43" i="1"/>
  <c r="H43" i="1" s="1"/>
  <c r="G39" i="1"/>
  <c r="H39" i="1" s="1"/>
  <c r="G35" i="1"/>
  <c r="H35" i="1" s="1"/>
  <c r="G31" i="1"/>
  <c r="H31" i="1" s="1"/>
  <c r="G27" i="1"/>
  <c r="H27" i="1" s="1"/>
  <c r="G23" i="1"/>
  <c r="H23" i="1" s="1"/>
  <c r="G19" i="1"/>
  <c r="H19" i="1" s="1"/>
  <c r="G15" i="1"/>
  <c r="H15" i="1" s="1"/>
  <c r="G11" i="1"/>
  <c r="H11" i="1" s="1"/>
  <c r="G108" i="1"/>
  <c r="H108" i="1" s="1"/>
  <c r="G96" i="1"/>
  <c r="H96" i="1" s="1"/>
  <c r="G84" i="1"/>
  <c r="H84" i="1" s="1"/>
  <c r="G64" i="1"/>
  <c r="H64" i="1" s="1"/>
  <c r="G52" i="1"/>
  <c r="G40" i="1"/>
  <c r="H40" i="1" s="1"/>
  <c r="G28" i="1"/>
  <c r="H28" i="1" s="1"/>
  <c r="G8" i="1"/>
  <c r="H8" i="1" s="1"/>
  <c r="G110" i="1"/>
  <c r="H110" i="1" s="1"/>
  <c r="G106" i="1"/>
  <c r="H106" i="1" s="1"/>
  <c r="G102" i="1"/>
  <c r="H102" i="1" s="1"/>
  <c r="G98" i="1"/>
  <c r="H98" i="1" s="1"/>
  <c r="G94" i="1"/>
  <c r="H94" i="1" s="1"/>
  <c r="G90" i="1"/>
  <c r="H90" i="1" s="1"/>
  <c r="G86" i="1"/>
  <c r="H86" i="1" s="1"/>
  <c r="G82" i="1"/>
  <c r="H82" i="1" s="1"/>
  <c r="G78" i="1"/>
  <c r="H78" i="1" s="1"/>
  <c r="G74" i="1"/>
  <c r="H74" i="1" s="1"/>
  <c r="G70" i="1"/>
  <c r="H70" i="1" s="1"/>
  <c r="G66" i="1"/>
  <c r="H66" i="1" s="1"/>
  <c r="G62" i="1"/>
  <c r="H62" i="1" s="1"/>
  <c r="G58" i="1"/>
  <c r="H58" i="1" s="1"/>
  <c r="G54" i="1"/>
  <c r="H54" i="1" s="1"/>
  <c r="G50" i="1"/>
  <c r="H50" i="1" s="1"/>
  <c r="G46" i="1"/>
  <c r="H46" i="1" s="1"/>
  <c r="G42" i="1"/>
  <c r="H42" i="1" s="1"/>
  <c r="G38" i="1"/>
  <c r="H38" i="1" s="1"/>
  <c r="G34" i="1"/>
  <c r="H34" i="1" s="1"/>
  <c r="G30" i="1"/>
  <c r="H30" i="1" s="1"/>
  <c r="G26" i="1"/>
  <c r="H26" i="1" s="1"/>
  <c r="G22" i="1"/>
  <c r="H22" i="1" s="1"/>
  <c r="G18" i="1"/>
  <c r="H18" i="1" s="1"/>
  <c r="G14" i="1"/>
  <c r="H14" i="1" s="1"/>
  <c r="G10" i="1"/>
  <c r="H10" i="1" s="1"/>
  <c r="G100" i="1"/>
  <c r="H100" i="1" s="1"/>
  <c r="G88" i="1"/>
  <c r="H88" i="1" s="1"/>
  <c r="G76" i="1"/>
  <c r="H76" i="1" s="1"/>
  <c r="G72" i="1"/>
  <c r="H72" i="1" s="1"/>
  <c r="G60" i="1"/>
  <c r="H60" i="1" s="1"/>
  <c r="G48" i="1"/>
  <c r="H48" i="1" s="1"/>
  <c r="G36" i="1"/>
  <c r="G24" i="1"/>
  <c r="H24" i="1" s="1"/>
  <c r="G16" i="1"/>
  <c r="H16" i="1" s="1"/>
  <c r="G113" i="1"/>
  <c r="H113" i="1" s="1"/>
  <c r="G109" i="1"/>
  <c r="H109" i="1" s="1"/>
  <c r="G105" i="1"/>
  <c r="H105" i="1" s="1"/>
  <c r="G101" i="1"/>
  <c r="H101" i="1" s="1"/>
  <c r="G97" i="1"/>
  <c r="H97" i="1" s="1"/>
  <c r="G93" i="1"/>
  <c r="H93" i="1" s="1"/>
  <c r="G89" i="1"/>
  <c r="H89" i="1" s="1"/>
  <c r="G85" i="1"/>
  <c r="H85" i="1" s="1"/>
  <c r="G81" i="1"/>
  <c r="H81" i="1" s="1"/>
  <c r="G77" i="1"/>
  <c r="H77" i="1" s="1"/>
  <c r="G73" i="1"/>
  <c r="H73" i="1" s="1"/>
  <c r="G69" i="1"/>
  <c r="H69" i="1" s="1"/>
  <c r="G65" i="1"/>
  <c r="H65" i="1" s="1"/>
  <c r="G61" i="1"/>
  <c r="H61" i="1" s="1"/>
  <c r="G57" i="1"/>
  <c r="H57" i="1" s="1"/>
  <c r="G53" i="1"/>
  <c r="H53" i="1" s="1"/>
  <c r="G49" i="1"/>
  <c r="H49" i="1" s="1"/>
  <c r="G45" i="1"/>
  <c r="H45" i="1" s="1"/>
  <c r="G41" i="1"/>
  <c r="H41" i="1" s="1"/>
  <c r="G37" i="1"/>
  <c r="H37" i="1" s="1"/>
  <c r="G33" i="1"/>
  <c r="H33" i="1" s="1"/>
  <c r="G29" i="1"/>
  <c r="H29" i="1" s="1"/>
  <c r="G25" i="1"/>
  <c r="H25" i="1" s="1"/>
  <c r="G21" i="1"/>
  <c r="H21" i="1" s="1"/>
  <c r="G17" i="1"/>
  <c r="H17" i="1" s="1"/>
  <c r="G13" i="1"/>
  <c r="H13" i="1" s="1"/>
  <c r="G9" i="1"/>
  <c r="H9" i="1" s="1"/>
  <c r="H104" i="1"/>
  <c r="H52" i="1"/>
  <c r="H36" i="1"/>
  <c r="H12" i="1"/>
  <c r="I16" i="1" l="1"/>
  <c r="I18" i="1"/>
  <c r="I66" i="1" s="1"/>
  <c r="I8" i="1"/>
  <c r="I68" i="1" s="1"/>
  <c r="I19" i="1"/>
  <c r="I43" i="1" s="1"/>
  <c r="I6" i="1"/>
  <c r="I102" i="1"/>
  <c r="I90" i="1"/>
  <c r="I78" i="1"/>
  <c r="I44" i="1"/>
  <c r="I104" i="1"/>
  <c r="I76" i="1"/>
  <c r="I28" i="1"/>
  <c r="I88" i="1"/>
  <c r="I40" i="1"/>
  <c r="I100" i="1"/>
  <c r="I52" i="1"/>
  <c r="I112" i="1"/>
  <c r="I64" i="1"/>
  <c r="I4" i="1"/>
  <c r="I10" i="1"/>
  <c r="I13" i="1"/>
  <c r="I14" i="1"/>
  <c r="I11" i="1"/>
  <c r="I12" i="1"/>
  <c r="I9" i="1"/>
  <c r="I17" i="1"/>
  <c r="I15" i="1"/>
  <c r="I42" i="1" l="1"/>
  <c r="I31" i="1"/>
  <c r="I20" i="1"/>
  <c r="I115" i="1"/>
  <c r="I91" i="1"/>
  <c r="I67" i="1"/>
  <c r="I103" i="1"/>
  <c r="I7" i="1"/>
  <c r="I32" i="1"/>
  <c r="I116" i="1"/>
  <c r="I92" i="1"/>
  <c r="I55" i="1"/>
  <c r="I79" i="1"/>
  <c r="I80" i="1"/>
  <c r="I56" i="1"/>
  <c r="I30" i="1"/>
  <c r="I54" i="1"/>
  <c r="I114" i="1"/>
  <c r="I89" i="1"/>
  <c r="I41" i="1"/>
  <c r="I101" i="1"/>
  <c r="I53" i="1"/>
  <c r="I113" i="1"/>
  <c r="I65" i="1"/>
  <c r="I5" i="1"/>
  <c r="I77" i="1"/>
  <c r="I29" i="1"/>
  <c r="I118" i="1"/>
  <c r="I70" i="1"/>
  <c r="I22" i="1"/>
  <c r="I106" i="1"/>
  <c r="I58" i="1"/>
  <c r="I94" i="1"/>
  <c r="I46" i="1"/>
  <c r="I82" i="1"/>
  <c r="I34" i="1"/>
  <c r="I105" i="1"/>
  <c r="I57" i="1"/>
  <c r="I117" i="1"/>
  <c r="I69" i="1"/>
  <c r="I21" i="1"/>
  <c r="I81" i="1"/>
  <c r="I33" i="1"/>
  <c r="I93" i="1"/>
  <c r="I45" i="1"/>
  <c r="I107" i="1"/>
  <c r="I59" i="1"/>
  <c r="I119" i="1"/>
  <c r="I71" i="1"/>
  <c r="I23" i="1"/>
  <c r="I83" i="1"/>
  <c r="I35" i="1"/>
  <c r="I95" i="1"/>
  <c r="I47" i="1"/>
  <c r="I108" i="1"/>
  <c r="I60" i="1"/>
  <c r="I120" i="1"/>
  <c r="I72" i="1"/>
  <c r="I24" i="1"/>
  <c r="I84" i="1"/>
  <c r="I36" i="1"/>
  <c r="I96" i="1"/>
  <c r="I48" i="1"/>
  <c r="I110" i="1"/>
  <c r="I62" i="1"/>
  <c r="I2" i="1"/>
  <c r="I98" i="1"/>
  <c r="I50" i="1"/>
  <c r="I86" i="1"/>
  <c r="I38" i="1"/>
  <c r="I74" i="1"/>
  <c r="I26" i="1"/>
  <c r="I75" i="1"/>
  <c r="I27" i="1"/>
  <c r="I87" i="1"/>
  <c r="I39" i="1"/>
  <c r="I99" i="1"/>
  <c r="I51" i="1"/>
  <c r="I111" i="1"/>
  <c r="I63" i="1"/>
  <c r="I3" i="1"/>
  <c r="I73" i="1"/>
  <c r="I25" i="1"/>
  <c r="I85" i="1"/>
  <c r="I37" i="1"/>
  <c r="I97" i="1"/>
  <c r="I49" i="1"/>
  <c r="I109" i="1"/>
  <c r="I61" i="1"/>
  <c r="J97" i="1" l="1"/>
  <c r="K97" i="1" s="1"/>
  <c r="L97" i="1" s="1"/>
  <c r="J73" i="1"/>
  <c r="K73" i="1" s="1"/>
  <c r="L73" i="1" s="1"/>
  <c r="J51" i="1"/>
  <c r="K51" i="1" s="1"/>
  <c r="L51" i="1" s="1"/>
  <c r="J27" i="1"/>
  <c r="K27" i="1" s="1"/>
  <c r="L27" i="1" s="1"/>
  <c r="J38" i="1"/>
  <c r="K38" i="1" s="1"/>
  <c r="L38" i="1" s="1"/>
  <c r="J2" i="1"/>
  <c r="K2" i="1" s="1"/>
  <c r="O2" i="1" s="1"/>
  <c r="J96" i="1"/>
  <c r="K96" i="1" s="1"/>
  <c r="L96" i="1" s="1"/>
  <c r="J47" i="1"/>
  <c r="K47" i="1" s="1"/>
  <c r="L47" i="1" s="1"/>
  <c r="J107" i="1"/>
  <c r="K107" i="1" s="1"/>
  <c r="L107" i="1" s="1"/>
  <c r="J57" i="1"/>
  <c r="K57" i="1" s="1"/>
  <c r="L57" i="1" s="1"/>
  <c r="J22" i="1"/>
  <c r="K22" i="1" s="1"/>
  <c r="L22" i="1" s="1"/>
  <c r="J53" i="1"/>
  <c r="K53" i="1" s="1"/>
  <c r="L53" i="1" s="1"/>
  <c r="J16" i="1"/>
  <c r="K16" i="1" s="1"/>
  <c r="L16" i="1" s="1"/>
  <c r="J91" i="1"/>
  <c r="K91" i="1" s="1"/>
  <c r="L91" i="1" s="1"/>
  <c r="J31" i="1"/>
  <c r="K31" i="1" s="1"/>
  <c r="L31" i="1" s="1"/>
  <c r="J9" i="1"/>
  <c r="K9" i="1" s="1"/>
  <c r="L9" i="1" s="1"/>
  <c r="J10" i="1"/>
  <c r="K10" i="1" s="1"/>
  <c r="L10" i="1" s="1"/>
  <c r="J3" i="1"/>
  <c r="K3" i="1" s="1"/>
  <c r="J75" i="1"/>
  <c r="K75" i="1" s="1"/>
  <c r="L75" i="1" s="1"/>
  <c r="J86" i="1"/>
  <c r="K86" i="1" s="1"/>
  <c r="L86" i="1" s="1"/>
  <c r="J36" i="1"/>
  <c r="K36" i="1" s="1"/>
  <c r="L36" i="1" s="1"/>
  <c r="J95" i="1"/>
  <c r="K95" i="1" s="1"/>
  <c r="L95" i="1" s="1"/>
  <c r="J45" i="1"/>
  <c r="K45" i="1" s="1"/>
  <c r="L45" i="1" s="1"/>
  <c r="J94" i="1"/>
  <c r="K94" i="1" s="1"/>
  <c r="L94" i="1" s="1"/>
  <c r="J5" i="1"/>
  <c r="K5" i="1" s="1"/>
  <c r="L5" i="1" s="1"/>
  <c r="J114" i="1"/>
  <c r="K114" i="1" s="1"/>
  <c r="L114" i="1" s="1"/>
  <c r="J80" i="1"/>
  <c r="K80" i="1" s="1"/>
  <c r="L80" i="1" s="1"/>
  <c r="J32" i="1"/>
  <c r="K32" i="1" s="1"/>
  <c r="L32" i="1" s="1"/>
  <c r="J6" i="1"/>
  <c r="K6" i="1" s="1"/>
  <c r="L6" i="1" s="1"/>
  <c r="J78" i="1"/>
  <c r="K78" i="1" s="1"/>
  <c r="L78" i="1" s="1"/>
  <c r="J102" i="1"/>
  <c r="K102" i="1" s="1"/>
  <c r="L102" i="1" s="1"/>
  <c r="J109" i="1"/>
  <c r="K109" i="1" s="1"/>
  <c r="L109" i="1" s="1"/>
  <c r="J85" i="1"/>
  <c r="K85" i="1" s="1"/>
  <c r="L85" i="1" s="1"/>
  <c r="J63" i="1"/>
  <c r="K63" i="1" s="1"/>
  <c r="L63" i="1" s="1"/>
  <c r="J39" i="1"/>
  <c r="K39" i="1" s="1"/>
  <c r="L39" i="1" s="1"/>
  <c r="J26" i="1"/>
  <c r="K26" i="1" s="1"/>
  <c r="L26" i="1" s="1"/>
  <c r="J50" i="1"/>
  <c r="K50" i="1" s="1"/>
  <c r="L50" i="1" s="1"/>
  <c r="J110" i="1"/>
  <c r="K110" i="1" s="1"/>
  <c r="L110" i="1" s="1"/>
  <c r="J84" i="1"/>
  <c r="K84" i="1" s="1"/>
  <c r="L84" i="1" s="1"/>
  <c r="J60" i="1"/>
  <c r="K60" i="1" s="1"/>
  <c r="L60" i="1" s="1"/>
  <c r="J35" i="1"/>
  <c r="K35" i="1" s="1"/>
  <c r="L35" i="1" s="1"/>
  <c r="J119" i="1"/>
  <c r="K119" i="1" s="1"/>
  <c r="L119" i="1" s="1"/>
  <c r="J93" i="1"/>
  <c r="K93" i="1" s="1"/>
  <c r="L93" i="1" s="1"/>
  <c r="J69" i="1"/>
  <c r="K69" i="1" s="1"/>
  <c r="L69" i="1" s="1"/>
  <c r="J34" i="1"/>
  <c r="K34" i="1" s="1"/>
  <c r="L34" i="1" s="1"/>
  <c r="J58" i="1"/>
  <c r="K58" i="1" s="1"/>
  <c r="L58" i="1" s="1"/>
  <c r="J118" i="1"/>
  <c r="K118" i="1" s="1"/>
  <c r="L118" i="1" s="1"/>
  <c r="J65" i="1"/>
  <c r="K65" i="1" s="1"/>
  <c r="L65" i="1" s="1"/>
  <c r="J41" i="1"/>
  <c r="K41" i="1" s="1"/>
  <c r="L41" i="1" s="1"/>
  <c r="J54" i="1"/>
  <c r="K54" i="1" s="1"/>
  <c r="L54" i="1" s="1"/>
  <c r="J88" i="1"/>
  <c r="K88" i="1" s="1"/>
  <c r="L88" i="1" s="1"/>
  <c r="J15" i="1"/>
  <c r="K15" i="1" s="1"/>
  <c r="L15" i="1" s="1"/>
  <c r="J90" i="1"/>
  <c r="K90" i="1" s="1"/>
  <c r="L90" i="1" s="1"/>
  <c r="J40" i="1"/>
  <c r="K40" i="1" s="1"/>
  <c r="L40" i="1" s="1"/>
  <c r="J7" i="1"/>
  <c r="K7" i="1" s="1"/>
  <c r="L7" i="1" s="1"/>
  <c r="J44" i="1"/>
  <c r="K44" i="1" s="1"/>
  <c r="L44" i="1" s="1"/>
  <c r="J67" i="1"/>
  <c r="K67" i="1" s="1"/>
  <c r="L67" i="1" s="1"/>
  <c r="J20" i="1"/>
  <c r="K20" i="1" s="1"/>
  <c r="L20" i="1" s="1"/>
  <c r="J100" i="1"/>
  <c r="K100" i="1" s="1"/>
  <c r="L100" i="1" s="1"/>
  <c r="J104" i="1"/>
  <c r="K104" i="1" s="1"/>
  <c r="L104" i="1" s="1"/>
  <c r="J115" i="1"/>
  <c r="K115" i="1" s="1"/>
  <c r="L115" i="1" s="1"/>
  <c r="J72" i="1"/>
  <c r="K72" i="1" s="1"/>
  <c r="L72" i="1" s="1"/>
  <c r="J23" i="1"/>
  <c r="K23" i="1" s="1"/>
  <c r="L23" i="1" s="1"/>
  <c r="J81" i="1"/>
  <c r="K81" i="1" s="1"/>
  <c r="L81" i="1" s="1"/>
  <c r="J46" i="1"/>
  <c r="K46" i="1" s="1"/>
  <c r="L46" i="1" s="1"/>
  <c r="J77" i="1"/>
  <c r="K77" i="1" s="1"/>
  <c r="L77" i="1" s="1"/>
  <c r="J56" i="1"/>
  <c r="K56" i="1" s="1"/>
  <c r="L56" i="1" s="1"/>
  <c r="J13" i="1"/>
  <c r="K13" i="1" s="1"/>
  <c r="L13" i="1" s="1"/>
  <c r="J18" i="1"/>
  <c r="K18" i="1" s="1"/>
  <c r="L18" i="1" s="1"/>
  <c r="J116" i="1"/>
  <c r="K116" i="1" s="1"/>
  <c r="L116" i="1" s="1"/>
  <c r="J14" i="1"/>
  <c r="K14" i="1" s="1"/>
  <c r="L14" i="1" s="1"/>
  <c r="J8" i="1"/>
  <c r="K8" i="1" s="1"/>
  <c r="L8" i="1" s="1"/>
  <c r="J76" i="1"/>
  <c r="K76" i="1" s="1"/>
  <c r="L76" i="1" s="1"/>
  <c r="J61" i="1"/>
  <c r="K61" i="1" s="1"/>
  <c r="L61" i="1" s="1"/>
  <c r="J37" i="1"/>
  <c r="K37" i="1" s="1"/>
  <c r="L37" i="1" s="1"/>
  <c r="J99" i="1"/>
  <c r="K99" i="1" s="1"/>
  <c r="L99" i="1" s="1"/>
  <c r="J62" i="1"/>
  <c r="K62" i="1" s="1"/>
  <c r="L62" i="1" s="1"/>
  <c r="J120" i="1"/>
  <c r="K120" i="1" s="1"/>
  <c r="L120" i="1" s="1"/>
  <c r="J71" i="1"/>
  <c r="K71" i="1" s="1"/>
  <c r="L71" i="1" s="1"/>
  <c r="J21" i="1"/>
  <c r="K21" i="1" s="1"/>
  <c r="L21" i="1" s="1"/>
  <c r="J105" i="1"/>
  <c r="K105" i="1" s="1"/>
  <c r="L105" i="1" s="1"/>
  <c r="J70" i="1"/>
  <c r="K70" i="1" s="1"/>
  <c r="L70" i="1" s="1"/>
  <c r="J101" i="1"/>
  <c r="K101" i="1" s="1"/>
  <c r="L101" i="1" s="1"/>
  <c r="J79" i="1"/>
  <c r="K79" i="1" s="1"/>
  <c r="L79" i="1" s="1"/>
  <c r="J66" i="1"/>
  <c r="K66" i="1" s="1"/>
  <c r="L66" i="1" s="1"/>
  <c r="J12" i="1"/>
  <c r="K12" i="1" s="1"/>
  <c r="L12" i="1" s="1"/>
  <c r="J4" i="1"/>
  <c r="K4" i="1" s="1"/>
  <c r="L4" i="1" s="1"/>
  <c r="J42" i="1"/>
  <c r="K42" i="1" s="1"/>
  <c r="L42" i="1" s="1"/>
  <c r="J17" i="1"/>
  <c r="K17" i="1" s="1"/>
  <c r="L17" i="1" s="1"/>
  <c r="J49" i="1"/>
  <c r="K49" i="1" s="1"/>
  <c r="L49" i="1" s="1"/>
  <c r="J25" i="1"/>
  <c r="K25" i="1" s="1"/>
  <c r="L25" i="1" s="1"/>
  <c r="J111" i="1"/>
  <c r="K111" i="1" s="1"/>
  <c r="L111" i="1" s="1"/>
  <c r="J87" i="1"/>
  <c r="K87" i="1" s="1"/>
  <c r="L87" i="1" s="1"/>
  <c r="J74" i="1"/>
  <c r="K74" i="1" s="1"/>
  <c r="L74" i="1" s="1"/>
  <c r="J98" i="1"/>
  <c r="K98" i="1" s="1"/>
  <c r="L98" i="1" s="1"/>
  <c r="J48" i="1"/>
  <c r="K48" i="1" s="1"/>
  <c r="L48" i="1" s="1"/>
  <c r="J24" i="1"/>
  <c r="K24" i="1" s="1"/>
  <c r="L24" i="1" s="1"/>
  <c r="J108" i="1"/>
  <c r="K108" i="1" s="1"/>
  <c r="L108" i="1" s="1"/>
  <c r="J83" i="1"/>
  <c r="K83" i="1" s="1"/>
  <c r="L83" i="1" s="1"/>
  <c r="J59" i="1"/>
  <c r="K59" i="1" s="1"/>
  <c r="L59" i="1" s="1"/>
  <c r="J33" i="1"/>
  <c r="K33" i="1" s="1"/>
  <c r="L33" i="1" s="1"/>
  <c r="J117" i="1"/>
  <c r="K117" i="1" s="1"/>
  <c r="L117" i="1" s="1"/>
  <c r="J82" i="1"/>
  <c r="K82" i="1" s="1"/>
  <c r="L82" i="1" s="1"/>
  <c r="J106" i="1"/>
  <c r="K106" i="1" s="1"/>
  <c r="L106" i="1" s="1"/>
  <c r="J29" i="1"/>
  <c r="K29" i="1" s="1"/>
  <c r="L29" i="1" s="1"/>
  <c r="J113" i="1"/>
  <c r="K113" i="1" s="1"/>
  <c r="L113" i="1" s="1"/>
  <c r="J89" i="1"/>
  <c r="K89" i="1" s="1"/>
  <c r="L89" i="1" s="1"/>
  <c r="J30" i="1"/>
  <c r="K30" i="1" s="1"/>
  <c r="L30" i="1" s="1"/>
  <c r="J112" i="1"/>
  <c r="K112" i="1" s="1"/>
  <c r="L112" i="1" s="1"/>
  <c r="J55" i="1"/>
  <c r="K55" i="1" s="1"/>
  <c r="L55" i="1" s="1"/>
  <c r="J92" i="1"/>
  <c r="K92" i="1" s="1"/>
  <c r="L92" i="1" s="1"/>
  <c r="J64" i="1"/>
  <c r="K64" i="1" s="1"/>
  <c r="L64" i="1" s="1"/>
  <c r="J103" i="1"/>
  <c r="K103" i="1" s="1"/>
  <c r="L103" i="1" s="1"/>
  <c r="J68" i="1"/>
  <c r="K68" i="1" s="1"/>
  <c r="L68" i="1" s="1"/>
  <c r="J19" i="1"/>
  <c r="K19" i="1" s="1"/>
  <c r="L19" i="1" s="1"/>
  <c r="J52" i="1"/>
  <c r="K52" i="1" s="1"/>
  <c r="L52" i="1" s="1"/>
  <c r="J11" i="1"/>
  <c r="K11" i="1" s="1"/>
  <c r="L11" i="1" s="1"/>
  <c r="J28" i="1"/>
  <c r="K28" i="1" s="1"/>
  <c r="L28" i="1" s="1"/>
  <c r="J43" i="1"/>
  <c r="K43" i="1" s="1"/>
  <c r="L43" i="1" s="1"/>
  <c r="L3" i="1" l="1"/>
  <c r="R3" i="1"/>
  <c r="Q3" i="1"/>
  <c r="S4" i="1" s="1"/>
  <c r="O3" i="1"/>
  <c r="O4" i="1" s="1"/>
  <c r="P2" i="1"/>
  <c r="P3" i="1" s="1"/>
  <c r="L2" i="1"/>
  <c r="X2" i="1" s="1"/>
  <c r="X3" i="1" s="1"/>
  <c r="X7" i="1"/>
  <c r="X5" i="1"/>
  <c r="O5" i="1" l="1"/>
  <c r="P4" i="1"/>
  <c r="P5" i="1" s="1"/>
  <c r="P6" i="1" s="1"/>
  <c r="X4" i="1"/>
  <c r="X6" i="1"/>
  <c r="N2" i="1" s="1"/>
  <c r="N74" i="1"/>
  <c r="N118" i="1"/>
  <c r="N11" i="1"/>
  <c r="N59" i="1"/>
  <c r="N99" i="1"/>
  <c r="N103" i="1"/>
  <c r="N33" i="1"/>
  <c r="N41" i="1"/>
  <c r="N77" i="1"/>
  <c r="N12" i="1"/>
  <c r="N16" i="1"/>
  <c r="N32" i="1"/>
  <c r="N44" i="1"/>
  <c r="N60" i="1"/>
  <c r="N64" i="1"/>
  <c r="N84" i="1"/>
  <c r="N96" i="1"/>
  <c r="N100" i="1"/>
  <c r="N116" i="1"/>
  <c r="N5" i="1"/>
  <c r="N21" i="1"/>
  <c r="N53" i="1"/>
  <c r="N61" i="1"/>
  <c r="N93" i="1"/>
  <c r="M2" i="1"/>
  <c r="M120" i="1"/>
  <c r="M84" i="1"/>
  <c r="M52" i="1"/>
  <c r="M18" i="1"/>
  <c r="M103" i="1"/>
  <c r="M71" i="1"/>
  <c r="M39" i="1"/>
  <c r="M5" i="1"/>
  <c r="M94" i="1"/>
  <c r="M78" i="1"/>
  <c r="M62" i="1"/>
  <c r="M46" i="1"/>
  <c r="M28" i="1"/>
  <c r="M12" i="1"/>
  <c r="M96" i="1"/>
  <c r="M64" i="1"/>
  <c r="M32" i="1"/>
  <c r="M115" i="1"/>
  <c r="M83" i="1"/>
  <c r="M51" i="1"/>
  <c r="M17" i="1"/>
  <c r="M106" i="1"/>
  <c r="M109" i="1"/>
  <c r="M93" i="1"/>
  <c r="M77" i="1"/>
  <c r="M61" i="1"/>
  <c r="M45" i="1"/>
  <c r="M27" i="1"/>
  <c r="M11" i="1"/>
  <c r="M104" i="1"/>
  <c r="M111" i="1"/>
  <c r="M47" i="1"/>
  <c r="M102" i="1"/>
  <c r="M66" i="1"/>
  <c r="M16" i="1"/>
  <c r="M40" i="1"/>
  <c r="M91" i="1"/>
  <c r="M25" i="1"/>
  <c r="M97" i="1"/>
  <c r="M81" i="1"/>
  <c r="M33" i="1"/>
  <c r="M112" i="1"/>
  <c r="M108" i="1"/>
  <c r="M76" i="1"/>
  <c r="M44" i="1"/>
  <c r="M6" i="1"/>
  <c r="M95" i="1"/>
  <c r="M63" i="1"/>
  <c r="M29" i="1"/>
  <c r="M118" i="1"/>
  <c r="M90" i="1"/>
  <c r="M74" i="1"/>
  <c r="M58" i="1"/>
  <c r="M42" i="1"/>
  <c r="M24" i="1"/>
  <c r="M8" i="1"/>
  <c r="M88" i="1"/>
  <c r="M56" i="1"/>
  <c r="M22" i="1"/>
  <c r="M107" i="1"/>
  <c r="M75" i="1"/>
  <c r="M43" i="1"/>
  <c r="M9" i="1"/>
  <c r="M98" i="1"/>
  <c r="M105" i="1"/>
  <c r="M89" i="1"/>
  <c r="M73" i="1"/>
  <c r="M57" i="1"/>
  <c r="M41" i="1"/>
  <c r="M23" i="1"/>
  <c r="M7" i="1"/>
  <c r="M92" i="1"/>
  <c r="M26" i="1"/>
  <c r="M79" i="1"/>
  <c r="M13" i="1"/>
  <c r="M82" i="1"/>
  <c r="M50" i="1"/>
  <c r="M34" i="1"/>
  <c r="M72" i="1"/>
  <c r="M10" i="1"/>
  <c r="M59" i="1"/>
  <c r="M113" i="1"/>
  <c r="M65" i="1"/>
  <c r="M15" i="1"/>
  <c r="M116" i="1"/>
  <c r="M100" i="1"/>
  <c r="M68" i="1"/>
  <c r="M36" i="1"/>
  <c r="M119" i="1"/>
  <c r="M87" i="1"/>
  <c r="M55" i="1"/>
  <c r="M21" i="1"/>
  <c r="M110" i="1"/>
  <c r="M86" i="1"/>
  <c r="M70" i="1"/>
  <c r="M54" i="1"/>
  <c r="M38" i="1"/>
  <c r="M20" i="1"/>
  <c r="M4" i="1"/>
  <c r="M80" i="1"/>
  <c r="M48" i="1"/>
  <c r="M14" i="1"/>
  <c r="M99" i="1"/>
  <c r="M67" i="1"/>
  <c r="M35" i="1"/>
  <c r="M31" i="1"/>
  <c r="M117" i="1"/>
  <c r="M101" i="1"/>
  <c r="M85" i="1"/>
  <c r="M69" i="1"/>
  <c r="M53" i="1"/>
  <c r="M37" i="1"/>
  <c r="M19" i="1"/>
  <c r="M3" i="1"/>
  <c r="M60" i="1"/>
  <c r="M30" i="1"/>
  <c r="M114" i="1"/>
  <c r="M49" i="1"/>
  <c r="N101" i="1" l="1"/>
  <c r="N45" i="1"/>
  <c r="N108" i="1"/>
  <c r="N76" i="1"/>
  <c r="N36" i="1"/>
  <c r="N109" i="1"/>
  <c r="N115" i="1"/>
  <c r="N39" i="1"/>
  <c r="N62" i="1"/>
  <c r="Q4" i="1"/>
  <c r="S5" i="1" s="1"/>
  <c r="O6" i="1"/>
  <c r="Q5" i="1"/>
  <c r="R5" i="1"/>
  <c r="N80" i="1"/>
  <c r="N52" i="1"/>
  <c r="N20" i="1"/>
  <c r="N97" i="1"/>
  <c r="N9" i="1"/>
  <c r="N71" i="1"/>
  <c r="N3" i="1"/>
  <c r="N38" i="1"/>
  <c r="N57" i="1"/>
  <c r="N119" i="1"/>
  <c r="N91" i="1"/>
  <c r="N35" i="1"/>
  <c r="N102" i="1"/>
  <c r="N30" i="1"/>
  <c r="N83" i="1"/>
  <c r="N55" i="1"/>
  <c r="N27" i="1"/>
  <c r="N65" i="1"/>
  <c r="N94" i="1"/>
  <c r="N58" i="1"/>
  <c r="N14" i="1"/>
  <c r="N75" i="1"/>
  <c r="N51" i="1"/>
  <c r="N19" i="1"/>
  <c r="N13" i="1"/>
  <c r="N86" i="1"/>
  <c r="N42" i="1"/>
  <c r="N10" i="1"/>
  <c r="N81" i="1"/>
  <c r="N29" i="1"/>
  <c r="N112" i="1"/>
  <c r="N92" i="1"/>
  <c r="N68" i="1"/>
  <c r="N48" i="1"/>
  <c r="N28" i="1"/>
  <c r="N4" i="1"/>
  <c r="N69" i="1"/>
  <c r="N25" i="1"/>
  <c r="N107" i="1"/>
  <c r="N87" i="1"/>
  <c r="N67" i="1"/>
  <c r="N43" i="1"/>
  <c r="N23" i="1"/>
  <c r="N117" i="1"/>
  <c r="N106" i="1"/>
  <c r="N78" i="1"/>
  <c r="N54" i="1"/>
  <c r="N22" i="1"/>
  <c r="N113" i="1"/>
  <c r="N73" i="1"/>
  <c r="N37" i="1"/>
  <c r="N120" i="1"/>
  <c r="N104" i="1"/>
  <c r="N88" i="1"/>
  <c r="N72" i="1"/>
  <c r="N56" i="1"/>
  <c r="N40" i="1"/>
  <c r="N24" i="1"/>
  <c r="N8" i="1"/>
  <c r="N89" i="1"/>
  <c r="N49" i="1"/>
  <c r="N17" i="1"/>
  <c r="N111" i="1"/>
  <c r="N95" i="1"/>
  <c r="N79" i="1"/>
  <c r="N63" i="1"/>
  <c r="N47" i="1"/>
  <c r="N31" i="1"/>
  <c r="N15" i="1"/>
  <c r="N105" i="1"/>
  <c r="N110" i="1"/>
  <c r="N90" i="1"/>
  <c r="N70" i="1"/>
  <c r="N46" i="1"/>
  <c r="N26" i="1"/>
  <c r="N6" i="1"/>
  <c r="N7" i="1"/>
  <c r="N85" i="1"/>
  <c r="N114" i="1"/>
  <c r="N98" i="1"/>
  <c r="N82" i="1"/>
  <c r="N66" i="1"/>
  <c r="N50" i="1"/>
  <c r="N34" i="1"/>
  <c r="N18" i="1"/>
  <c r="S6" i="1" l="1"/>
  <c r="O7" i="1"/>
  <c r="R6" i="1"/>
  <c r="Q6" i="1"/>
  <c r="S7" i="1" s="1"/>
  <c r="P7" i="1"/>
  <c r="O8" i="1" l="1"/>
  <c r="R7" i="1"/>
  <c r="Q7" i="1"/>
  <c r="S8" i="1" s="1"/>
  <c r="P8" i="1"/>
  <c r="P9" i="1" s="1"/>
  <c r="O9" i="1" l="1"/>
  <c r="R8" i="1"/>
  <c r="Q8" i="1"/>
  <c r="S9" i="1" s="1"/>
  <c r="O10" i="1" l="1"/>
  <c r="Q9" i="1"/>
  <c r="R9" i="1"/>
  <c r="P10" i="1"/>
  <c r="P11" i="1" s="1"/>
  <c r="S10" i="1" l="1"/>
  <c r="O11" i="1"/>
  <c r="R10" i="1"/>
  <c r="Q10" i="1"/>
  <c r="S11" i="1" s="1"/>
  <c r="O12" i="1" l="1"/>
  <c r="R11" i="1"/>
  <c r="Q11" i="1"/>
  <c r="S12" i="1" s="1"/>
  <c r="P12" i="1"/>
  <c r="P13" i="1" s="1"/>
  <c r="O13" i="1" l="1"/>
  <c r="R12" i="1"/>
  <c r="Q12" i="1"/>
  <c r="S13" i="1" s="1"/>
  <c r="O14" i="1" l="1"/>
  <c r="Q13" i="1"/>
  <c r="R13" i="1"/>
  <c r="P14" i="1"/>
  <c r="P15" i="1" s="1"/>
  <c r="S14" i="1" l="1"/>
  <c r="O15" i="1"/>
  <c r="Q14" i="1"/>
  <c r="S15" i="1" s="1"/>
  <c r="R14" i="1"/>
  <c r="O16" i="1" l="1"/>
  <c r="R15" i="1"/>
  <c r="Q15" i="1"/>
  <c r="P16" i="1"/>
  <c r="P17" i="1" s="1"/>
  <c r="S16" i="1" l="1"/>
  <c r="O17" i="1"/>
  <c r="P18" i="1" s="1"/>
  <c r="R16" i="1"/>
  <c r="Q16" i="1"/>
  <c r="P19" i="1" l="1"/>
  <c r="O18" i="1"/>
  <c r="R17" i="1"/>
  <c r="Q17" i="1"/>
  <c r="S18" i="1" s="1"/>
  <c r="S17" i="1"/>
  <c r="O19" i="1" l="1"/>
  <c r="Q18" i="1"/>
  <c r="R18" i="1"/>
  <c r="P20" i="1"/>
  <c r="S19" i="1" l="1"/>
  <c r="O20" i="1"/>
  <c r="R19" i="1"/>
  <c r="Q19" i="1"/>
  <c r="O21" i="1" l="1"/>
  <c r="R20" i="1"/>
  <c r="Q20" i="1"/>
  <c r="S21" i="1" s="1"/>
  <c r="S20" i="1"/>
  <c r="P21" i="1"/>
  <c r="P22" i="1" s="1"/>
  <c r="O22" i="1" l="1"/>
  <c r="R21" i="1"/>
  <c r="Q21" i="1"/>
  <c r="S22" i="1" s="1"/>
  <c r="O23" i="1" l="1"/>
  <c r="Q22" i="1"/>
  <c r="R22" i="1"/>
  <c r="P23" i="1"/>
  <c r="P24" i="1" s="1"/>
  <c r="P25" i="1" l="1"/>
  <c r="S23" i="1"/>
  <c r="O24" i="1"/>
  <c r="R23" i="1"/>
  <c r="Q23" i="1"/>
  <c r="S24" i="1" s="1"/>
  <c r="O25" i="1" l="1"/>
  <c r="R24" i="1"/>
  <c r="Q24" i="1"/>
  <c r="P26" i="1"/>
  <c r="O26" i="1" l="1"/>
  <c r="R25" i="1"/>
  <c r="Q25" i="1"/>
  <c r="S26" i="1" s="1"/>
  <c r="O27" i="1" l="1"/>
  <c r="Q26" i="1"/>
  <c r="R26" i="1"/>
  <c r="P27" i="1"/>
  <c r="P28" i="1" s="1"/>
  <c r="S27" i="1" l="1"/>
  <c r="O28" i="1"/>
  <c r="R27" i="1"/>
  <c r="Q27" i="1"/>
  <c r="S28" i="1" s="1"/>
  <c r="O29" i="1" l="1"/>
  <c r="R28" i="1"/>
  <c r="Q28" i="1"/>
  <c r="S29" i="1" s="1"/>
  <c r="P29" i="1"/>
  <c r="P30" i="1" s="1"/>
  <c r="O30" i="1" l="1"/>
  <c r="R29" i="1"/>
  <c r="Q29" i="1"/>
  <c r="S30" i="1" s="1"/>
  <c r="O31" i="1" l="1"/>
  <c r="Q30" i="1"/>
  <c r="S31" i="1" s="1"/>
  <c r="R30" i="1"/>
  <c r="P31" i="1"/>
  <c r="P32" i="1" s="1"/>
  <c r="O32" i="1" l="1"/>
  <c r="R31" i="1"/>
  <c r="Q31" i="1"/>
  <c r="S32" i="1" s="1"/>
  <c r="O33" i="1" l="1"/>
  <c r="R32" i="1"/>
  <c r="Q32" i="1"/>
  <c r="P33" i="1"/>
  <c r="P34" i="1" s="1"/>
  <c r="S33" i="1" l="1"/>
  <c r="O34" i="1"/>
  <c r="R33" i="1"/>
  <c r="Q33" i="1"/>
  <c r="S34" i="1" s="1"/>
  <c r="O35" i="1" l="1"/>
  <c r="Q34" i="1"/>
  <c r="R34" i="1"/>
  <c r="P35" i="1"/>
  <c r="P36" i="1" s="1"/>
  <c r="P37" i="1" l="1"/>
  <c r="S35" i="1"/>
  <c r="O36" i="1"/>
  <c r="R35" i="1"/>
  <c r="Q35" i="1"/>
  <c r="S36" i="1" s="1"/>
  <c r="O37" i="1" l="1"/>
  <c r="R36" i="1"/>
  <c r="Q36" i="1"/>
  <c r="S37" i="1" s="1"/>
  <c r="P38" i="1"/>
  <c r="P39" i="1" l="1"/>
  <c r="O38" i="1"/>
  <c r="R37" i="1"/>
  <c r="Q37" i="1"/>
  <c r="S38" i="1" s="1"/>
  <c r="O39" i="1" l="1"/>
  <c r="Q38" i="1"/>
  <c r="S39" i="1" s="1"/>
  <c r="R38" i="1"/>
  <c r="P40" i="1"/>
  <c r="O40" i="1" l="1"/>
  <c r="R39" i="1"/>
  <c r="Q39" i="1"/>
  <c r="S40" i="1" s="1"/>
  <c r="O41" i="1" l="1"/>
  <c r="R40" i="1"/>
  <c r="Q40" i="1"/>
  <c r="S41" i="1" s="1"/>
  <c r="P41" i="1"/>
  <c r="P42" i="1" s="1"/>
  <c r="P43" i="1" l="1"/>
  <c r="O42" i="1"/>
  <c r="R41" i="1"/>
  <c r="Q41" i="1"/>
  <c r="S42" i="1" s="1"/>
  <c r="O43" i="1" l="1"/>
  <c r="Q42" i="1"/>
  <c r="S43" i="1" s="1"/>
  <c r="R42" i="1"/>
  <c r="P44" i="1"/>
  <c r="O44" i="1" l="1"/>
  <c r="R43" i="1"/>
  <c r="Q43" i="1"/>
  <c r="S44" i="1" s="1"/>
  <c r="O45" i="1" l="1"/>
  <c r="R44" i="1"/>
  <c r="Q44" i="1"/>
  <c r="S45" i="1" s="1"/>
  <c r="P45" i="1"/>
  <c r="P46" i="1" s="1"/>
  <c r="P47" i="1" l="1"/>
  <c r="O46" i="1"/>
  <c r="R45" i="1"/>
  <c r="Q45" i="1"/>
  <c r="S46" i="1" s="1"/>
  <c r="O47" i="1" l="1"/>
  <c r="Q46" i="1"/>
  <c r="R46" i="1"/>
  <c r="P48" i="1"/>
  <c r="S47" i="1" l="1"/>
  <c r="O48" i="1"/>
  <c r="R47" i="1"/>
  <c r="Q47" i="1"/>
  <c r="O49" i="1" l="1"/>
  <c r="R48" i="1"/>
  <c r="Q48" i="1"/>
  <c r="S49" i="1" s="1"/>
  <c r="S48" i="1"/>
  <c r="P49" i="1"/>
  <c r="P50" i="1" s="1"/>
  <c r="P51" i="1" l="1"/>
  <c r="O50" i="1"/>
  <c r="R49" i="1"/>
  <c r="Q49" i="1"/>
  <c r="S50" i="1" s="1"/>
  <c r="O51" i="1" l="1"/>
  <c r="Q50" i="1"/>
  <c r="S51" i="1" s="1"/>
  <c r="R50" i="1"/>
  <c r="P52" i="1"/>
  <c r="O52" i="1" l="1"/>
  <c r="R51" i="1"/>
  <c r="Q51" i="1"/>
  <c r="S52" i="1" s="1"/>
  <c r="O53" i="1" l="1"/>
  <c r="R52" i="1"/>
  <c r="Q52" i="1"/>
  <c r="S53" i="1" s="1"/>
  <c r="P53" i="1"/>
  <c r="P54" i="1" s="1"/>
  <c r="P55" i="1" l="1"/>
  <c r="O54" i="1"/>
  <c r="R53" i="1"/>
  <c r="Q53" i="1"/>
  <c r="S54" i="1" s="1"/>
  <c r="O55" i="1" l="1"/>
  <c r="Q54" i="1"/>
  <c r="S55" i="1" s="1"/>
  <c r="R54" i="1"/>
  <c r="P56" i="1"/>
  <c r="O56" i="1" l="1"/>
  <c r="R55" i="1"/>
  <c r="Q55" i="1"/>
  <c r="S56" i="1" s="1"/>
  <c r="O57" i="1" l="1"/>
  <c r="R56" i="1"/>
  <c r="Q56" i="1"/>
  <c r="S57" i="1" s="1"/>
  <c r="P57" i="1"/>
  <c r="P58" i="1" s="1"/>
  <c r="P59" i="1" l="1"/>
  <c r="O58" i="1"/>
  <c r="R57" i="1"/>
  <c r="Q57" i="1"/>
  <c r="S58" i="1" s="1"/>
  <c r="O59" i="1" l="1"/>
  <c r="Q58" i="1"/>
  <c r="R58" i="1"/>
  <c r="P60" i="1"/>
  <c r="S59" i="1" l="1"/>
  <c r="O60" i="1"/>
  <c r="R59" i="1"/>
  <c r="Q59" i="1"/>
  <c r="O61" i="1" l="1"/>
  <c r="R60" i="1"/>
  <c r="Q60" i="1"/>
  <c r="S61" i="1" s="1"/>
  <c r="S60" i="1"/>
  <c r="P61" i="1"/>
  <c r="P62" i="1" s="1"/>
  <c r="O62" i="1" l="1"/>
  <c r="R61" i="1"/>
  <c r="Q61" i="1"/>
  <c r="S62" i="1" s="1"/>
  <c r="O63" i="1" l="1"/>
  <c r="Q62" i="1"/>
  <c r="R62" i="1"/>
  <c r="P63" i="1"/>
  <c r="P64" i="1" s="1"/>
  <c r="S63" i="1" l="1"/>
  <c r="O64" i="1"/>
  <c r="R63" i="1"/>
  <c r="Q63" i="1"/>
  <c r="O65" i="1" l="1"/>
  <c r="R64" i="1"/>
  <c r="Q64" i="1"/>
  <c r="S65" i="1" s="1"/>
  <c r="S64" i="1"/>
  <c r="P65" i="1"/>
  <c r="P66" i="1" s="1"/>
  <c r="O66" i="1" l="1"/>
  <c r="R65" i="1"/>
  <c r="Q65" i="1"/>
  <c r="S66" i="1" s="1"/>
  <c r="O67" i="1" l="1"/>
  <c r="Q66" i="1"/>
  <c r="R66" i="1"/>
  <c r="P67" i="1"/>
  <c r="P68" i="1" s="1"/>
  <c r="S67" i="1" l="1"/>
  <c r="O68" i="1"/>
  <c r="R67" i="1"/>
  <c r="Q67" i="1"/>
  <c r="O69" i="1" l="1"/>
  <c r="R68" i="1"/>
  <c r="Q68" i="1"/>
  <c r="S69" i="1" s="1"/>
  <c r="S68" i="1"/>
  <c r="P69" i="1"/>
  <c r="P70" i="1" s="1"/>
  <c r="O70" i="1" l="1"/>
  <c r="R69" i="1"/>
  <c r="Q69" i="1"/>
  <c r="S70" i="1" s="1"/>
  <c r="O71" i="1" l="1"/>
  <c r="Q70" i="1"/>
  <c r="R70" i="1"/>
  <c r="P71" i="1"/>
  <c r="P72" i="1" s="1"/>
  <c r="P73" i="1" l="1"/>
  <c r="S71" i="1"/>
  <c r="O72" i="1"/>
  <c r="R71" i="1"/>
  <c r="Q71" i="1"/>
  <c r="S72" i="1" s="1"/>
  <c r="O73" i="1" l="1"/>
  <c r="R72" i="1"/>
  <c r="Q72" i="1"/>
  <c r="S73" i="1" s="1"/>
  <c r="P74" i="1"/>
  <c r="O74" i="1" l="1"/>
  <c r="R73" i="1"/>
  <c r="Q73" i="1"/>
  <c r="S74" i="1" s="1"/>
  <c r="O75" i="1" l="1"/>
  <c r="Q74" i="1"/>
  <c r="R74" i="1"/>
  <c r="P75" i="1"/>
  <c r="P76" i="1" s="1"/>
  <c r="P77" i="1" l="1"/>
  <c r="S75" i="1"/>
  <c r="O76" i="1"/>
  <c r="R75" i="1"/>
  <c r="Q75" i="1"/>
  <c r="S76" i="1" s="1"/>
  <c r="O77" i="1" l="1"/>
  <c r="R76" i="1"/>
  <c r="Q76" i="1"/>
  <c r="S77" i="1" s="1"/>
  <c r="P78" i="1"/>
  <c r="O78" i="1" l="1"/>
  <c r="R77" i="1"/>
  <c r="Q77" i="1"/>
  <c r="S78" i="1" s="1"/>
  <c r="O79" i="1" l="1"/>
  <c r="Q78" i="1"/>
  <c r="R78" i="1"/>
  <c r="P79" i="1"/>
  <c r="P80" i="1" s="1"/>
  <c r="S79" i="1" l="1"/>
  <c r="O80" i="1"/>
  <c r="R79" i="1"/>
  <c r="Q79" i="1"/>
  <c r="O81" i="1" l="1"/>
  <c r="R80" i="1"/>
  <c r="Q80" i="1"/>
  <c r="S81" i="1" s="1"/>
  <c r="S80" i="1"/>
  <c r="P81" i="1"/>
  <c r="P82" i="1" s="1"/>
  <c r="O82" i="1" l="1"/>
  <c r="R81" i="1"/>
  <c r="Q81" i="1"/>
  <c r="S82" i="1" s="1"/>
  <c r="O83" i="1" l="1"/>
  <c r="Q82" i="1"/>
  <c r="S83" i="1" s="1"/>
  <c r="R82" i="1"/>
  <c r="P83" i="1"/>
  <c r="P84" i="1" s="1"/>
  <c r="O84" i="1" l="1"/>
  <c r="R83" i="1"/>
  <c r="Q83" i="1"/>
  <c r="S84" i="1" s="1"/>
  <c r="O85" i="1" l="1"/>
  <c r="R84" i="1"/>
  <c r="Q84" i="1"/>
  <c r="S85" i="1" s="1"/>
  <c r="P85" i="1"/>
  <c r="P86" i="1" s="1"/>
  <c r="O86" i="1" l="1"/>
  <c r="R85" i="1"/>
  <c r="Q85" i="1"/>
  <c r="S86" i="1" s="1"/>
  <c r="O87" i="1" l="1"/>
  <c r="Q86" i="1"/>
  <c r="R86" i="1"/>
  <c r="P87" i="1"/>
  <c r="P88" i="1" s="1"/>
  <c r="S87" i="1" l="1"/>
  <c r="O88" i="1"/>
  <c r="R87" i="1"/>
  <c r="Q87" i="1"/>
  <c r="O89" i="1" l="1"/>
  <c r="R88" i="1"/>
  <c r="Q88" i="1"/>
  <c r="S89" i="1" s="1"/>
  <c r="S88" i="1"/>
  <c r="P89" i="1"/>
  <c r="P90" i="1" s="1"/>
  <c r="O90" i="1" l="1"/>
  <c r="R89" i="1"/>
  <c r="Q89" i="1"/>
  <c r="S90" i="1" s="1"/>
  <c r="O91" i="1" l="1"/>
  <c r="Q90" i="1"/>
  <c r="R90" i="1"/>
  <c r="P91" i="1"/>
  <c r="P92" i="1" s="1"/>
  <c r="S91" i="1" l="1"/>
  <c r="O92" i="1"/>
  <c r="R91" i="1"/>
  <c r="Q91" i="1"/>
  <c r="O93" i="1" l="1"/>
  <c r="R92" i="1"/>
  <c r="Q92" i="1"/>
  <c r="S93" i="1" s="1"/>
  <c r="S92" i="1"/>
  <c r="P93" i="1"/>
  <c r="P94" i="1" s="1"/>
  <c r="O94" i="1" l="1"/>
  <c r="R93" i="1"/>
  <c r="Q93" i="1"/>
  <c r="S94" i="1" s="1"/>
  <c r="O95" i="1" l="1"/>
  <c r="Q94" i="1"/>
  <c r="R94" i="1"/>
  <c r="P95" i="1"/>
  <c r="P96" i="1" s="1"/>
  <c r="S95" i="1" l="1"/>
  <c r="O96" i="1"/>
  <c r="R95" i="1"/>
  <c r="Q95" i="1"/>
  <c r="O97" i="1" l="1"/>
  <c r="R96" i="1"/>
  <c r="Q96" i="1"/>
  <c r="S97" i="1" s="1"/>
  <c r="S96" i="1"/>
  <c r="P97" i="1"/>
  <c r="P98" i="1" s="1"/>
  <c r="O98" i="1" l="1"/>
  <c r="R97" i="1"/>
  <c r="Q97" i="1"/>
  <c r="S98" i="1" s="1"/>
  <c r="P99" i="1"/>
  <c r="O99" i="1" l="1"/>
  <c r="Q98" i="1"/>
  <c r="R98" i="1"/>
  <c r="S99" i="1" l="1"/>
  <c r="O100" i="1"/>
  <c r="R99" i="1"/>
  <c r="Q99" i="1"/>
  <c r="S100" i="1" s="1"/>
  <c r="P100" i="1"/>
  <c r="O101" i="1" l="1"/>
  <c r="R100" i="1"/>
  <c r="Q100" i="1"/>
  <c r="S101" i="1" s="1"/>
  <c r="P101" i="1"/>
  <c r="P102" i="1" s="1"/>
  <c r="O102" i="1" l="1"/>
  <c r="R101" i="1"/>
  <c r="Q101" i="1"/>
  <c r="S102" i="1" s="1"/>
  <c r="O103" i="1" l="1"/>
  <c r="Q102" i="1"/>
  <c r="R102" i="1"/>
  <c r="P103" i="1"/>
  <c r="P104" i="1" s="1"/>
  <c r="P105" i="1" l="1"/>
  <c r="S103" i="1"/>
  <c r="O104" i="1"/>
  <c r="R103" i="1"/>
  <c r="Q103" i="1"/>
  <c r="S104" i="1" s="1"/>
  <c r="O105" i="1" l="1"/>
  <c r="R104" i="1"/>
  <c r="Q104" i="1"/>
  <c r="S105" i="1" s="1"/>
  <c r="P106" i="1"/>
  <c r="O106" i="1" l="1"/>
  <c r="R105" i="1"/>
  <c r="Q105" i="1"/>
  <c r="S106" i="1" s="1"/>
  <c r="O107" i="1" l="1"/>
  <c r="R106" i="1"/>
  <c r="Q106" i="1"/>
  <c r="S107" i="1" s="1"/>
  <c r="P107" i="1"/>
  <c r="P108" i="1" s="1"/>
  <c r="O108" i="1" l="1"/>
  <c r="R107" i="1"/>
  <c r="Q107" i="1"/>
  <c r="S108" i="1" l="1"/>
  <c r="O109" i="1"/>
  <c r="R108" i="1"/>
  <c r="Q108" i="1"/>
  <c r="S109" i="1" s="1"/>
  <c r="P109" i="1"/>
  <c r="O110" i="1" l="1"/>
  <c r="R109" i="1"/>
  <c r="Q109" i="1"/>
  <c r="S110" i="1" s="1"/>
  <c r="P110" i="1"/>
  <c r="P111" i="1" s="1"/>
  <c r="O111" i="1" l="1"/>
  <c r="Q110" i="1"/>
  <c r="R110" i="1"/>
  <c r="S111" i="1" l="1"/>
  <c r="O112" i="1"/>
  <c r="R111" i="1"/>
  <c r="Q111" i="1"/>
  <c r="S112" i="1" s="1"/>
  <c r="P112" i="1"/>
  <c r="O113" i="1" l="1"/>
  <c r="R112" i="1"/>
  <c r="Q112" i="1"/>
  <c r="S113" i="1" s="1"/>
  <c r="P113" i="1"/>
  <c r="P114" i="1" s="1"/>
  <c r="O114" i="1" l="1"/>
  <c r="R113" i="1"/>
  <c r="Q113" i="1"/>
  <c r="S114" i="1" s="1"/>
  <c r="O115" i="1" l="1"/>
  <c r="R114" i="1"/>
  <c r="Q114" i="1"/>
  <c r="S115" i="1" s="1"/>
  <c r="P115" i="1"/>
  <c r="P116" i="1" s="1"/>
  <c r="O116" i="1" l="1"/>
  <c r="R115" i="1"/>
  <c r="Q115" i="1"/>
  <c r="S116" i="1" s="1"/>
  <c r="O117" i="1" l="1"/>
  <c r="R116" i="1"/>
  <c r="Q116" i="1"/>
  <c r="S117" i="1" s="1"/>
  <c r="P117" i="1"/>
  <c r="P118" i="1" s="1"/>
  <c r="O118" i="1" l="1"/>
  <c r="R117" i="1"/>
  <c r="Q117" i="1"/>
  <c r="S118" i="1" s="1"/>
  <c r="O119" i="1" l="1"/>
  <c r="R118" i="1"/>
  <c r="Q118" i="1"/>
  <c r="S119" i="1" s="1"/>
  <c r="P119" i="1"/>
  <c r="P120" i="1" s="1"/>
  <c r="O120" i="1" l="1"/>
  <c r="R119" i="1"/>
  <c r="Q119" i="1"/>
  <c r="S120" i="1" s="1"/>
  <c r="R120" i="1" l="1"/>
  <c r="Q120" i="1"/>
</calcChain>
</file>

<file path=xl/sharedStrings.xml><?xml version="1.0" encoding="utf-8"?>
<sst xmlns="http://schemas.openxmlformats.org/spreadsheetml/2006/main" count="151" uniqueCount="150">
  <si>
    <t>Période</t>
  </si>
  <si>
    <t>2024-11</t>
  </si>
  <si>
    <t>2024-10</t>
  </si>
  <si>
    <t>2024-09</t>
  </si>
  <si>
    <t>2024-08</t>
  </si>
  <si>
    <t>2024-07</t>
  </si>
  <si>
    <t>2024-06</t>
  </si>
  <si>
    <t>2024-05</t>
  </si>
  <si>
    <t>2024-04</t>
  </si>
  <si>
    <t>2024-03</t>
  </si>
  <si>
    <t>2024-02</t>
  </si>
  <si>
    <t>2024-01</t>
  </si>
  <si>
    <t>2023-12</t>
  </si>
  <si>
    <t>2023-11</t>
  </si>
  <si>
    <t>2023-10</t>
  </si>
  <si>
    <t>2023-09</t>
  </si>
  <si>
    <t>2023-08</t>
  </si>
  <si>
    <t>2023-07</t>
  </si>
  <si>
    <t>2023-06</t>
  </si>
  <si>
    <t>2023-05</t>
  </si>
  <si>
    <t>2023-04</t>
  </si>
  <si>
    <t>2023-03</t>
  </si>
  <si>
    <t>2023-02</t>
  </si>
  <si>
    <t>2023-01</t>
  </si>
  <si>
    <t>2022-12</t>
  </si>
  <si>
    <t>2022-11</t>
  </si>
  <si>
    <t>2022-10</t>
  </si>
  <si>
    <t>2022-09</t>
  </si>
  <si>
    <t>2022-08</t>
  </si>
  <si>
    <t>2022-07</t>
  </si>
  <si>
    <t>2022-06</t>
  </si>
  <si>
    <t>2022-05</t>
  </si>
  <si>
    <t>2022-04</t>
  </si>
  <si>
    <t>2022-03</t>
  </si>
  <si>
    <t>2022-02</t>
  </si>
  <si>
    <t>2022-01</t>
  </si>
  <si>
    <t>2021-12</t>
  </si>
  <si>
    <t>2021-11</t>
  </si>
  <si>
    <t>2021-10</t>
  </si>
  <si>
    <t>2021-09</t>
  </si>
  <si>
    <t>2021-08</t>
  </si>
  <si>
    <t>2021-07</t>
  </si>
  <si>
    <t>2021-06</t>
  </si>
  <si>
    <t>2021-05</t>
  </si>
  <si>
    <t>2021-04</t>
  </si>
  <si>
    <t>2021-03</t>
  </si>
  <si>
    <t>2021-02</t>
  </si>
  <si>
    <t>2021-01</t>
  </si>
  <si>
    <t>2020-12</t>
  </si>
  <si>
    <t>2020-11</t>
  </si>
  <si>
    <t>2020-10</t>
  </si>
  <si>
    <t>2020-09</t>
  </si>
  <si>
    <t>2020-08</t>
  </si>
  <si>
    <t>2020-07</t>
  </si>
  <si>
    <t>2020-06</t>
  </si>
  <si>
    <t>2020-05</t>
  </si>
  <si>
    <t>2020-04</t>
  </si>
  <si>
    <t>2020-03</t>
  </si>
  <si>
    <t>2020-02</t>
  </si>
  <si>
    <t>2020-01</t>
  </si>
  <si>
    <t>2019-12</t>
  </si>
  <si>
    <t>2019-11</t>
  </si>
  <si>
    <t>2019-10</t>
  </si>
  <si>
    <t>2019-09</t>
  </si>
  <si>
    <t>2019-08</t>
  </si>
  <si>
    <t>2019-07</t>
  </si>
  <si>
    <t>2019-06</t>
  </si>
  <si>
    <t>2019-05</t>
  </si>
  <si>
    <t>2019-04</t>
  </si>
  <si>
    <t>2019-03</t>
  </si>
  <si>
    <t>2019-02</t>
  </si>
  <si>
    <t>2019-01</t>
  </si>
  <si>
    <t>2018-12</t>
  </si>
  <si>
    <t>2018-11</t>
  </si>
  <si>
    <t>2018-10</t>
  </si>
  <si>
    <t>2018-09</t>
  </si>
  <si>
    <t>2018-08</t>
  </si>
  <si>
    <t>2018-07</t>
  </si>
  <si>
    <t>2018-06</t>
  </si>
  <si>
    <t>2018-05</t>
  </si>
  <si>
    <t>2018-04</t>
  </si>
  <si>
    <t>2018-03</t>
  </si>
  <si>
    <t>2018-02</t>
  </si>
  <si>
    <t>2018-01</t>
  </si>
  <si>
    <t>2017-12</t>
  </si>
  <si>
    <t>2017-11</t>
  </si>
  <si>
    <t>2017-10</t>
  </si>
  <si>
    <t>2017-09</t>
  </si>
  <si>
    <t>2017-08</t>
  </si>
  <si>
    <t>2017-07</t>
  </si>
  <si>
    <t>2017-06</t>
  </si>
  <si>
    <t>2017-05</t>
  </si>
  <si>
    <t>2017-04</t>
  </si>
  <si>
    <t>2017-03</t>
  </si>
  <si>
    <t>2017-02</t>
  </si>
  <si>
    <t>2017-01</t>
  </si>
  <si>
    <t>2016-12</t>
  </si>
  <si>
    <t>2016-11</t>
  </si>
  <si>
    <t>2016-10</t>
  </si>
  <si>
    <t>2016-09</t>
  </si>
  <si>
    <t>2016-08</t>
  </si>
  <si>
    <t>2016-07</t>
  </si>
  <si>
    <t>2016-06</t>
  </si>
  <si>
    <t>2016-05</t>
  </si>
  <si>
    <t>2016-04</t>
  </si>
  <si>
    <t>2016-03</t>
  </si>
  <si>
    <t>2016-02</t>
  </si>
  <si>
    <t>2016-01</t>
  </si>
  <si>
    <t>2015-12</t>
  </si>
  <si>
    <t>2015-11</t>
  </si>
  <si>
    <t>2015-10</t>
  </si>
  <si>
    <t>2015-09</t>
  </si>
  <si>
    <t>2015-08</t>
  </si>
  <si>
    <t>2015-07</t>
  </si>
  <si>
    <t>2015-06</t>
  </si>
  <si>
    <t>2015-05</t>
  </si>
  <si>
    <t>2015-04</t>
  </si>
  <si>
    <t>2015-03</t>
  </si>
  <si>
    <t>2015-02</t>
  </si>
  <si>
    <t>2015-01</t>
  </si>
  <si>
    <t>id</t>
  </si>
  <si>
    <t>mois</t>
  </si>
  <si>
    <t>ln(x) - mmc12</t>
  </si>
  <si>
    <t>x</t>
  </si>
  <si>
    <t>ln(x)</t>
  </si>
  <si>
    <t>mmc 12 : ln(x)</t>
  </si>
  <si>
    <t>s_hat (coef saisonier</t>
  </si>
  <si>
    <t>s_hat - s_hat_bar</t>
  </si>
  <si>
    <t>CVS</t>
  </si>
  <si>
    <t>param</t>
  </si>
  <si>
    <t>val</t>
  </si>
  <si>
    <t>a expo</t>
  </si>
  <si>
    <t>b expo</t>
  </si>
  <si>
    <t>R² expo</t>
  </si>
  <si>
    <t>ln(CVS)</t>
  </si>
  <si>
    <t>prevision expo</t>
  </si>
  <si>
    <t>a puissance 2</t>
  </si>
  <si>
    <t>b puissance 2</t>
  </si>
  <si>
    <t>R² puissance 2</t>
  </si>
  <si>
    <t>id²</t>
  </si>
  <si>
    <t>prevision puissance</t>
  </si>
  <si>
    <t>param modélisation</t>
  </si>
  <si>
    <t>beta LES</t>
  </si>
  <si>
    <t>LES</t>
  </si>
  <si>
    <t>a LED</t>
  </si>
  <si>
    <t>b LED</t>
  </si>
  <si>
    <t>Prevision LED</t>
  </si>
  <si>
    <t>beta LED</t>
  </si>
  <si>
    <t>LES 2</t>
  </si>
  <si>
    <t>composante de saisonalité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</si>
</sst>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Prix de l'energie pour les menages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0997772382606441E-2"/>
          <c:y val="0.10350444288389384"/>
          <c:w val="0.9358148760709607"/>
          <c:h val="0.77982854018983339"/>
        </c:manualLayout>
      </c:layout>
      <c:scatterChart>
        <c:scatterStyle val="lineMarker"/>
        <c:varyColors val="0"/>
        <c:ser>
          <c:idx val="6"/>
          <c:order val="6"/>
          <c:tx>
            <c:strRef>
              <c:f>Feuil1!$K$1</c:f>
              <c:strCache>
                <c:ptCount val="1"/>
                <c:pt idx="0">
                  <c:v>CVS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multiLvlStrRef>
              <c:f>Feuil1!$A$2:$D$120</c:f>
              <c:multiLvlStrCache>
                <c:ptCount val="119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01</c:v>
                  </c:pt>
                  <c:pt idx="37">
                    <c:v>02</c:v>
                  </c:pt>
                  <c:pt idx="38">
                    <c:v>03</c:v>
                  </c:pt>
                  <c:pt idx="39">
                    <c:v>04</c:v>
                  </c:pt>
                  <c:pt idx="40">
                    <c:v>05</c:v>
                  </c:pt>
                  <c:pt idx="41">
                    <c:v>06</c:v>
                  </c:pt>
                  <c:pt idx="42">
                    <c:v>07</c:v>
                  </c:pt>
                  <c:pt idx="43">
                    <c:v>08</c:v>
                  </c:pt>
                  <c:pt idx="44">
                    <c:v>09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01</c:v>
                  </c:pt>
                  <c:pt idx="49">
                    <c:v>02</c:v>
                  </c:pt>
                  <c:pt idx="50">
                    <c:v>03</c:v>
                  </c:pt>
                  <c:pt idx="51">
                    <c:v>04</c:v>
                  </c:pt>
                  <c:pt idx="52">
                    <c:v>05</c:v>
                  </c:pt>
                  <c:pt idx="53">
                    <c:v>06</c:v>
                  </c:pt>
                  <c:pt idx="54">
                    <c:v>07</c:v>
                  </c:pt>
                  <c:pt idx="55">
                    <c:v>08</c:v>
                  </c:pt>
                  <c:pt idx="56">
                    <c:v>09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01</c:v>
                  </c:pt>
                  <c:pt idx="61">
                    <c:v>02</c:v>
                  </c:pt>
                  <c:pt idx="62">
                    <c:v>03</c:v>
                  </c:pt>
                  <c:pt idx="63">
                    <c:v>04</c:v>
                  </c:pt>
                  <c:pt idx="64">
                    <c:v>05</c:v>
                  </c:pt>
                  <c:pt idx="65">
                    <c:v>06</c:v>
                  </c:pt>
                  <c:pt idx="66">
                    <c:v>07</c:v>
                  </c:pt>
                  <c:pt idx="67">
                    <c:v>08</c:v>
                  </c:pt>
                  <c:pt idx="68">
                    <c:v>09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01</c:v>
                  </c:pt>
                  <c:pt idx="73">
                    <c:v>02</c:v>
                  </c:pt>
                  <c:pt idx="74">
                    <c:v>03</c:v>
                  </c:pt>
                  <c:pt idx="75">
                    <c:v>04</c:v>
                  </c:pt>
                  <c:pt idx="76">
                    <c:v>05</c:v>
                  </c:pt>
                  <c:pt idx="77">
                    <c:v>06</c:v>
                  </c:pt>
                  <c:pt idx="78">
                    <c:v>07</c:v>
                  </c:pt>
                  <c:pt idx="79">
                    <c:v>08</c:v>
                  </c:pt>
                  <c:pt idx="80">
                    <c:v>09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01</c:v>
                  </c:pt>
                  <c:pt idx="85">
                    <c:v>02</c:v>
                  </c:pt>
                  <c:pt idx="86">
                    <c:v>03</c:v>
                  </c:pt>
                  <c:pt idx="87">
                    <c:v>04</c:v>
                  </c:pt>
                  <c:pt idx="88">
                    <c:v>05</c:v>
                  </c:pt>
                  <c:pt idx="89">
                    <c:v>06</c:v>
                  </c:pt>
                  <c:pt idx="90">
                    <c:v>07</c:v>
                  </c:pt>
                  <c:pt idx="91">
                    <c:v>08</c:v>
                  </c:pt>
                  <c:pt idx="92">
                    <c:v>09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01</c:v>
                  </c:pt>
                  <c:pt idx="97">
                    <c:v>02</c:v>
                  </c:pt>
                  <c:pt idx="98">
                    <c:v>03</c:v>
                  </c:pt>
                  <c:pt idx="99">
                    <c:v>04</c:v>
                  </c:pt>
                  <c:pt idx="100">
                    <c:v>05</c:v>
                  </c:pt>
                  <c:pt idx="101">
                    <c:v>06</c:v>
                  </c:pt>
                  <c:pt idx="102">
                    <c:v>07</c:v>
                  </c:pt>
                  <c:pt idx="103">
                    <c:v>08</c:v>
                  </c:pt>
                  <c:pt idx="104">
                    <c:v>09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01</c:v>
                  </c:pt>
                  <c:pt idx="109">
                    <c:v>02</c:v>
                  </c:pt>
                  <c:pt idx="110">
                    <c:v>03</c:v>
                  </c:pt>
                  <c:pt idx="111">
                    <c:v>04</c:v>
                  </c:pt>
                  <c:pt idx="112">
                    <c:v>05</c:v>
                  </c:pt>
                  <c:pt idx="113">
                    <c:v>06</c:v>
                  </c:pt>
                  <c:pt idx="114">
                    <c:v>07</c:v>
                  </c:pt>
                  <c:pt idx="115">
                    <c:v>08</c:v>
                  </c:pt>
                  <c:pt idx="116">
                    <c:v>09</c:v>
                  </c:pt>
                  <c:pt idx="117">
                    <c:v>10</c:v>
                  </c:pt>
                  <c:pt idx="118">
                    <c:v>11</c:v>
                  </c:pt>
                </c:lvl>
                <c:lvl>
                  <c:pt idx="0">
                    <c:v>2015-01</c:v>
                  </c:pt>
                  <c:pt idx="1">
                    <c:v>2015-02</c:v>
                  </c:pt>
                  <c:pt idx="2">
                    <c:v>2015-03</c:v>
                  </c:pt>
                  <c:pt idx="3">
                    <c:v>2015-04</c:v>
                  </c:pt>
                  <c:pt idx="4">
                    <c:v>2015-05</c:v>
                  </c:pt>
                  <c:pt idx="5">
                    <c:v>2015-06</c:v>
                  </c:pt>
                  <c:pt idx="6">
                    <c:v>2015-07</c:v>
                  </c:pt>
                  <c:pt idx="7">
                    <c:v>2015-08</c:v>
                  </c:pt>
                  <c:pt idx="8">
                    <c:v>2015-09</c:v>
                  </c:pt>
                  <c:pt idx="9">
                    <c:v>2015-10</c:v>
                  </c:pt>
                  <c:pt idx="10">
                    <c:v>2015-11</c:v>
                  </c:pt>
                  <c:pt idx="11">
                    <c:v>2015-12</c:v>
                  </c:pt>
                  <c:pt idx="12">
                    <c:v>2016-01</c:v>
                  </c:pt>
                  <c:pt idx="13">
                    <c:v>2016-02</c:v>
                  </c:pt>
                  <c:pt idx="14">
                    <c:v>2016-03</c:v>
                  </c:pt>
                  <c:pt idx="15">
                    <c:v>2016-04</c:v>
                  </c:pt>
                  <c:pt idx="16">
                    <c:v>2016-05</c:v>
                  </c:pt>
                  <c:pt idx="17">
                    <c:v>2016-06</c:v>
                  </c:pt>
                  <c:pt idx="18">
                    <c:v>2016-07</c:v>
                  </c:pt>
                  <c:pt idx="19">
                    <c:v>2016-08</c:v>
                  </c:pt>
                  <c:pt idx="20">
                    <c:v>2016-09</c:v>
                  </c:pt>
                  <c:pt idx="21">
                    <c:v>2016-10</c:v>
                  </c:pt>
                  <c:pt idx="22">
                    <c:v>2016-11</c:v>
                  </c:pt>
                  <c:pt idx="23">
                    <c:v>2016-12</c:v>
                  </c:pt>
                  <c:pt idx="24">
                    <c:v>2017-01</c:v>
                  </c:pt>
                  <c:pt idx="25">
                    <c:v>2017-02</c:v>
                  </c:pt>
                  <c:pt idx="26">
                    <c:v>2017-03</c:v>
                  </c:pt>
                  <c:pt idx="27">
                    <c:v>2017-04</c:v>
                  </c:pt>
                  <c:pt idx="28">
                    <c:v>2017-05</c:v>
                  </c:pt>
                  <c:pt idx="29">
                    <c:v>2017-06</c:v>
                  </c:pt>
                  <c:pt idx="30">
                    <c:v>2017-07</c:v>
                  </c:pt>
                  <c:pt idx="31">
                    <c:v>2017-08</c:v>
                  </c:pt>
                  <c:pt idx="32">
                    <c:v>2017-09</c:v>
                  </c:pt>
                  <c:pt idx="33">
                    <c:v>2017-10</c:v>
                  </c:pt>
                  <c:pt idx="34">
                    <c:v>2017-11</c:v>
                  </c:pt>
                  <c:pt idx="35">
                    <c:v>2017-12</c:v>
                  </c:pt>
                  <c:pt idx="36">
                    <c:v>2018-01</c:v>
                  </c:pt>
                  <c:pt idx="37">
                    <c:v>2018-02</c:v>
                  </c:pt>
                  <c:pt idx="38">
                    <c:v>2018-03</c:v>
                  </c:pt>
                  <c:pt idx="39">
                    <c:v>2018-04</c:v>
                  </c:pt>
                  <c:pt idx="40">
                    <c:v>2018-05</c:v>
                  </c:pt>
                  <c:pt idx="41">
                    <c:v>2018-06</c:v>
                  </c:pt>
                  <c:pt idx="42">
                    <c:v>2018-07</c:v>
                  </c:pt>
                  <c:pt idx="43">
                    <c:v>2018-08</c:v>
                  </c:pt>
                  <c:pt idx="44">
                    <c:v>2018-09</c:v>
                  </c:pt>
                  <c:pt idx="45">
                    <c:v>2018-10</c:v>
                  </c:pt>
                  <c:pt idx="46">
                    <c:v>2018-11</c:v>
                  </c:pt>
                  <c:pt idx="47">
                    <c:v>2018-12</c:v>
                  </c:pt>
                  <c:pt idx="48">
                    <c:v>2019-01</c:v>
                  </c:pt>
                  <c:pt idx="49">
                    <c:v>2019-02</c:v>
                  </c:pt>
                  <c:pt idx="50">
                    <c:v>2019-03</c:v>
                  </c:pt>
                  <c:pt idx="51">
                    <c:v>2019-04</c:v>
                  </c:pt>
                  <c:pt idx="52">
                    <c:v>2019-05</c:v>
                  </c:pt>
                  <c:pt idx="53">
                    <c:v>2019-06</c:v>
                  </c:pt>
                  <c:pt idx="54">
                    <c:v>2019-07</c:v>
                  </c:pt>
                  <c:pt idx="55">
                    <c:v>2019-08</c:v>
                  </c:pt>
                  <c:pt idx="56">
                    <c:v>2019-09</c:v>
                  </c:pt>
                  <c:pt idx="57">
                    <c:v>2019-10</c:v>
                  </c:pt>
                  <c:pt idx="58">
                    <c:v>2019-11</c:v>
                  </c:pt>
                  <c:pt idx="59">
                    <c:v>2019-12</c:v>
                  </c:pt>
                  <c:pt idx="60">
                    <c:v>2020-01</c:v>
                  </c:pt>
                  <c:pt idx="61">
                    <c:v>2020-02</c:v>
                  </c:pt>
                  <c:pt idx="62">
                    <c:v>2020-03</c:v>
                  </c:pt>
                  <c:pt idx="63">
                    <c:v>2020-04</c:v>
                  </c:pt>
                  <c:pt idx="64">
                    <c:v>2020-05</c:v>
                  </c:pt>
                  <c:pt idx="65">
                    <c:v>2020-06</c:v>
                  </c:pt>
                  <c:pt idx="66">
                    <c:v>2020-07</c:v>
                  </c:pt>
                  <c:pt idx="67">
                    <c:v>2020-08</c:v>
                  </c:pt>
                  <c:pt idx="68">
                    <c:v>2020-09</c:v>
                  </c:pt>
                  <c:pt idx="69">
                    <c:v>2020-10</c:v>
                  </c:pt>
                  <c:pt idx="70">
                    <c:v>2020-11</c:v>
                  </c:pt>
                  <c:pt idx="71">
                    <c:v>2020-12</c:v>
                  </c:pt>
                  <c:pt idx="72">
                    <c:v>2021-01</c:v>
                  </c:pt>
                  <c:pt idx="73">
                    <c:v>2021-02</c:v>
                  </c:pt>
                  <c:pt idx="74">
                    <c:v>2021-03</c:v>
                  </c:pt>
                  <c:pt idx="75">
                    <c:v>2021-04</c:v>
                  </c:pt>
                  <c:pt idx="76">
                    <c:v>2021-05</c:v>
                  </c:pt>
                  <c:pt idx="77">
                    <c:v>2021-06</c:v>
                  </c:pt>
                  <c:pt idx="78">
                    <c:v>2021-07</c:v>
                  </c:pt>
                  <c:pt idx="79">
                    <c:v>2021-08</c:v>
                  </c:pt>
                  <c:pt idx="80">
                    <c:v>2021-09</c:v>
                  </c:pt>
                  <c:pt idx="81">
                    <c:v>2021-10</c:v>
                  </c:pt>
                  <c:pt idx="82">
                    <c:v>2021-11</c:v>
                  </c:pt>
                  <c:pt idx="83">
                    <c:v>2021-12</c:v>
                  </c:pt>
                  <c:pt idx="84">
                    <c:v>2022-01</c:v>
                  </c:pt>
                  <c:pt idx="85">
                    <c:v>2022-02</c:v>
                  </c:pt>
                  <c:pt idx="86">
                    <c:v>2022-03</c:v>
                  </c:pt>
                  <c:pt idx="87">
                    <c:v>2022-04</c:v>
                  </c:pt>
                  <c:pt idx="88">
                    <c:v>2022-05</c:v>
                  </c:pt>
                  <c:pt idx="89">
                    <c:v>2022-06</c:v>
                  </c:pt>
                  <c:pt idx="90">
                    <c:v>2022-07</c:v>
                  </c:pt>
                  <c:pt idx="91">
                    <c:v>2022-08</c:v>
                  </c:pt>
                  <c:pt idx="92">
                    <c:v>2022-09</c:v>
                  </c:pt>
                  <c:pt idx="93">
                    <c:v>2022-10</c:v>
                  </c:pt>
                  <c:pt idx="94">
                    <c:v>2022-11</c:v>
                  </c:pt>
                  <c:pt idx="95">
                    <c:v>2022-12</c:v>
                  </c:pt>
                  <c:pt idx="96">
                    <c:v>2023-01</c:v>
                  </c:pt>
                  <c:pt idx="97">
                    <c:v>2023-02</c:v>
                  </c:pt>
                  <c:pt idx="98">
                    <c:v>2023-03</c:v>
                  </c:pt>
                  <c:pt idx="99">
                    <c:v>2023-04</c:v>
                  </c:pt>
                  <c:pt idx="100">
                    <c:v>2023-05</c:v>
                  </c:pt>
                  <c:pt idx="101">
                    <c:v>2023-06</c:v>
                  </c:pt>
                  <c:pt idx="102">
                    <c:v>2023-07</c:v>
                  </c:pt>
                  <c:pt idx="103">
                    <c:v>2023-08</c:v>
                  </c:pt>
                  <c:pt idx="104">
                    <c:v>2023-09</c:v>
                  </c:pt>
                  <c:pt idx="105">
                    <c:v>2023-10</c:v>
                  </c:pt>
                  <c:pt idx="106">
                    <c:v>2023-11</c:v>
                  </c:pt>
                  <c:pt idx="107">
                    <c:v>2023-12</c:v>
                  </c:pt>
                  <c:pt idx="108">
                    <c:v>2024-01</c:v>
                  </c:pt>
                  <c:pt idx="109">
                    <c:v>2024-02</c:v>
                  </c:pt>
                  <c:pt idx="110">
                    <c:v>2024-03</c:v>
                  </c:pt>
                  <c:pt idx="111">
                    <c:v>2024-04</c:v>
                  </c:pt>
                  <c:pt idx="112">
                    <c:v>2024-05</c:v>
                  </c:pt>
                  <c:pt idx="113">
                    <c:v>2024-06</c:v>
                  </c:pt>
                  <c:pt idx="114">
                    <c:v>2024-07</c:v>
                  </c:pt>
                  <c:pt idx="115">
                    <c:v>2024-08</c:v>
                  </c:pt>
                  <c:pt idx="116">
                    <c:v>2024-09</c:v>
                  </c:pt>
                  <c:pt idx="117">
                    <c:v>2024-10</c:v>
                  </c:pt>
                  <c:pt idx="118">
                    <c:v>2024-11</c:v>
                  </c:pt>
                </c:lvl>
                <c:lvl>
                  <c:pt idx="0">
                    <c:v>1</c:v>
                  </c:pt>
                  <c:pt idx="1">
                    <c:v>4</c:v>
                  </c:pt>
                  <c:pt idx="2">
                    <c:v>9</c:v>
                  </c:pt>
                  <c:pt idx="3">
                    <c:v>16</c:v>
                  </c:pt>
                  <c:pt idx="4">
                    <c:v>25</c:v>
                  </c:pt>
                  <c:pt idx="5">
                    <c:v>36</c:v>
                  </c:pt>
                  <c:pt idx="6">
                    <c:v>49</c:v>
                  </c:pt>
                  <c:pt idx="7">
                    <c:v>64</c:v>
                  </c:pt>
                  <c:pt idx="8">
                    <c:v>81</c:v>
                  </c:pt>
                  <c:pt idx="9">
                    <c:v>100</c:v>
                  </c:pt>
                  <c:pt idx="10">
                    <c:v>121</c:v>
                  </c:pt>
                  <c:pt idx="11">
                    <c:v>144</c:v>
                  </c:pt>
                  <c:pt idx="12">
                    <c:v>169</c:v>
                  </c:pt>
                  <c:pt idx="13">
                    <c:v>196</c:v>
                  </c:pt>
                  <c:pt idx="14">
                    <c:v>225</c:v>
                  </c:pt>
                  <c:pt idx="15">
                    <c:v>256</c:v>
                  </c:pt>
                  <c:pt idx="16">
                    <c:v>289</c:v>
                  </c:pt>
                  <c:pt idx="17">
                    <c:v>324</c:v>
                  </c:pt>
                  <c:pt idx="18">
                    <c:v>361</c:v>
                  </c:pt>
                  <c:pt idx="19">
                    <c:v>400</c:v>
                  </c:pt>
                  <c:pt idx="20">
                    <c:v>441</c:v>
                  </c:pt>
                  <c:pt idx="21">
                    <c:v>484</c:v>
                  </c:pt>
                  <c:pt idx="22">
                    <c:v>529</c:v>
                  </c:pt>
                  <c:pt idx="23">
                    <c:v>576</c:v>
                  </c:pt>
                  <c:pt idx="24">
                    <c:v>625</c:v>
                  </c:pt>
                  <c:pt idx="25">
                    <c:v>676</c:v>
                  </c:pt>
                  <c:pt idx="26">
                    <c:v>729</c:v>
                  </c:pt>
                  <c:pt idx="27">
                    <c:v>784</c:v>
                  </c:pt>
                  <c:pt idx="28">
                    <c:v>841</c:v>
                  </c:pt>
                  <c:pt idx="29">
                    <c:v>900</c:v>
                  </c:pt>
                  <c:pt idx="30">
                    <c:v>961</c:v>
                  </c:pt>
                  <c:pt idx="31">
                    <c:v>1024</c:v>
                  </c:pt>
                  <c:pt idx="32">
                    <c:v>1089</c:v>
                  </c:pt>
                  <c:pt idx="33">
                    <c:v>1156</c:v>
                  </c:pt>
                  <c:pt idx="34">
                    <c:v>1225</c:v>
                  </c:pt>
                  <c:pt idx="35">
                    <c:v>1296</c:v>
                  </c:pt>
                  <c:pt idx="36">
                    <c:v>1369</c:v>
                  </c:pt>
                  <c:pt idx="37">
                    <c:v>1444</c:v>
                  </c:pt>
                  <c:pt idx="38">
                    <c:v>1521</c:v>
                  </c:pt>
                  <c:pt idx="39">
                    <c:v>1600</c:v>
                  </c:pt>
                  <c:pt idx="40">
                    <c:v>1681</c:v>
                  </c:pt>
                  <c:pt idx="41">
                    <c:v>1764</c:v>
                  </c:pt>
                  <c:pt idx="42">
                    <c:v>1849</c:v>
                  </c:pt>
                  <c:pt idx="43">
                    <c:v>1936</c:v>
                  </c:pt>
                  <c:pt idx="44">
                    <c:v>2025</c:v>
                  </c:pt>
                  <c:pt idx="45">
                    <c:v>2116</c:v>
                  </c:pt>
                  <c:pt idx="46">
                    <c:v>2209</c:v>
                  </c:pt>
                  <c:pt idx="47">
                    <c:v>2304</c:v>
                  </c:pt>
                  <c:pt idx="48">
                    <c:v>2401</c:v>
                  </c:pt>
                  <c:pt idx="49">
                    <c:v>2500</c:v>
                  </c:pt>
                  <c:pt idx="50">
                    <c:v>2601</c:v>
                  </c:pt>
                  <c:pt idx="51">
                    <c:v>2704</c:v>
                  </c:pt>
                  <c:pt idx="52">
                    <c:v>2809</c:v>
                  </c:pt>
                  <c:pt idx="53">
                    <c:v>2916</c:v>
                  </c:pt>
                  <c:pt idx="54">
                    <c:v>3025</c:v>
                  </c:pt>
                  <c:pt idx="55">
                    <c:v>3136</c:v>
                  </c:pt>
                  <c:pt idx="56">
                    <c:v>3249</c:v>
                  </c:pt>
                  <c:pt idx="57">
                    <c:v>3364</c:v>
                  </c:pt>
                  <c:pt idx="58">
                    <c:v>3481</c:v>
                  </c:pt>
                  <c:pt idx="59">
                    <c:v>3600</c:v>
                  </c:pt>
                  <c:pt idx="60">
                    <c:v>3721</c:v>
                  </c:pt>
                  <c:pt idx="61">
                    <c:v>3844</c:v>
                  </c:pt>
                  <c:pt idx="62">
                    <c:v>3969</c:v>
                  </c:pt>
                  <c:pt idx="63">
                    <c:v>4096</c:v>
                  </c:pt>
                  <c:pt idx="64">
                    <c:v>4225</c:v>
                  </c:pt>
                  <c:pt idx="65">
                    <c:v>4356</c:v>
                  </c:pt>
                  <c:pt idx="66">
                    <c:v>4489</c:v>
                  </c:pt>
                  <c:pt idx="67">
                    <c:v>4624</c:v>
                  </c:pt>
                  <c:pt idx="68">
                    <c:v>4761</c:v>
                  </c:pt>
                  <c:pt idx="69">
                    <c:v>4900</c:v>
                  </c:pt>
                  <c:pt idx="70">
                    <c:v>5041</c:v>
                  </c:pt>
                  <c:pt idx="71">
                    <c:v>5184</c:v>
                  </c:pt>
                  <c:pt idx="72">
                    <c:v>5329</c:v>
                  </c:pt>
                  <c:pt idx="73">
                    <c:v>5476</c:v>
                  </c:pt>
                  <c:pt idx="74">
                    <c:v>5625</c:v>
                  </c:pt>
                  <c:pt idx="75">
                    <c:v>5776</c:v>
                  </c:pt>
                  <c:pt idx="76">
                    <c:v>5929</c:v>
                  </c:pt>
                  <c:pt idx="77">
                    <c:v>6084</c:v>
                  </c:pt>
                  <c:pt idx="78">
                    <c:v>6241</c:v>
                  </c:pt>
                  <c:pt idx="79">
                    <c:v>6400</c:v>
                  </c:pt>
                  <c:pt idx="80">
                    <c:v>6561</c:v>
                  </c:pt>
                  <c:pt idx="81">
                    <c:v>6724</c:v>
                  </c:pt>
                  <c:pt idx="82">
                    <c:v>6889</c:v>
                  </c:pt>
                  <c:pt idx="83">
                    <c:v>7056</c:v>
                  </c:pt>
                  <c:pt idx="84">
                    <c:v>7225</c:v>
                  </c:pt>
                  <c:pt idx="85">
                    <c:v>7396</c:v>
                  </c:pt>
                  <c:pt idx="86">
                    <c:v>7569</c:v>
                  </c:pt>
                  <c:pt idx="87">
                    <c:v>7744</c:v>
                  </c:pt>
                  <c:pt idx="88">
                    <c:v>7921</c:v>
                  </c:pt>
                  <c:pt idx="89">
                    <c:v>8100</c:v>
                  </c:pt>
                  <c:pt idx="90">
                    <c:v>8281</c:v>
                  </c:pt>
                  <c:pt idx="91">
                    <c:v>8464</c:v>
                  </c:pt>
                  <c:pt idx="92">
                    <c:v>8649</c:v>
                  </c:pt>
                  <c:pt idx="93">
                    <c:v>8836</c:v>
                  </c:pt>
                  <c:pt idx="94">
                    <c:v>9025</c:v>
                  </c:pt>
                  <c:pt idx="95">
                    <c:v>9216</c:v>
                  </c:pt>
                  <c:pt idx="96">
                    <c:v>9409</c:v>
                  </c:pt>
                  <c:pt idx="97">
                    <c:v>9604</c:v>
                  </c:pt>
                  <c:pt idx="98">
                    <c:v>9801</c:v>
                  </c:pt>
                  <c:pt idx="99">
                    <c:v>10000</c:v>
                  </c:pt>
                  <c:pt idx="100">
                    <c:v>10201</c:v>
                  </c:pt>
                  <c:pt idx="101">
                    <c:v>10404</c:v>
                  </c:pt>
                  <c:pt idx="102">
                    <c:v>10609</c:v>
                  </c:pt>
                  <c:pt idx="103">
                    <c:v>10816</c:v>
                  </c:pt>
                  <c:pt idx="104">
                    <c:v>11025</c:v>
                  </c:pt>
                  <c:pt idx="105">
                    <c:v>11236</c:v>
                  </c:pt>
                  <c:pt idx="106">
                    <c:v>11449</c:v>
                  </c:pt>
                  <c:pt idx="107">
                    <c:v>11664</c:v>
                  </c:pt>
                  <c:pt idx="108">
                    <c:v>11881</c:v>
                  </c:pt>
                  <c:pt idx="109">
                    <c:v>12100</c:v>
                  </c:pt>
                  <c:pt idx="110">
                    <c:v>12321</c:v>
                  </c:pt>
                  <c:pt idx="111">
                    <c:v>12544</c:v>
                  </c:pt>
                  <c:pt idx="112">
                    <c:v>12769</c:v>
                  </c:pt>
                  <c:pt idx="113">
                    <c:v>12996</c:v>
                  </c:pt>
                  <c:pt idx="114">
                    <c:v>13225</c:v>
                  </c:pt>
                  <c:pt idx="115">
                    <c:v>13456</c:v>
                  </c:pt>
                  <c:pt idx="116">
                    <c:v>13689</c:v>
                  </c:pt>
                  <c:pt idx="117">
                    <c:v>13924</c:v>
                  </c:pt>
                  <c:pt idx="118">
                    <c:v>14161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</c:lvl>
              </c:multiLvlStrCache>
            </c:multiLvlStrRef>
          </c:xVal>
          <c:yVal>
            <c:numRef>
              <c:f>Feuil1!$K$2:$K$120</c:f>
              <c:numCache>
                <c:formatCode>General</c:formatCode>
                <c:ptCount val="119"/>
                <c:pt idx="0">
                  <c:v>4.4231901188283906</c:v>
                </c:pt>
                <c:pt idx="1">
                  <c:v>4.4436401799311849</c:v>
                </c:pt>
                <c:pt idx="2">
                  <c:v>4.4411701621141342</c:v>
                </c:pt>
                <c:pt idx="3">
                  <c:v>4.3858646493972966</c:v>
                </c:pt>
                <c:pt idx="4">
                  <c:v>4.397772135736969</c:v>
                </c:pt>
                <c:pt idx="5">
                  <c:v>4.3682118926556965</c:v>
                </c:pt>
                <c:pt idx="6">
                  <c:v>4.3316008651420548</c:v>
                </c:pt>
                <c:pt idx="7">
                  <c:v>4.3553501838745552</c:v>
                </c:pt>
                <c:pt idx="8">
                  <c:v>4.3299772357483013</c:v>
                </c:pt>
                <c:pt idx="9">
                  <c:v>4.3580945743738377</c:v>
                </c:pt>
                <c:pt idx="10">
                  <c:v>4.389017108581645</c:v>
                </c:pt>
                <c:pt idx="11">
                  <c:v>4.40865548867583</c:v>
                </c:pt>
                <c:pt idx="12">
                  <c:v>4.4460337517478576</c:v>
                </c:pt>
                <c:pt idx="13">
                  <c:v>4.444895672877017</c:v>
                </c:pt>
                <c:pt idx="14">
                  <c:v>4.4274627823832535</c:v>
                </c:pt>
                <c:pt idx="15">
                  <c:v>4.4590680534205918</c:v>
                </c:pt>
                <c:pt idx="16">
                  <c:v>4.4435081450596536</c:v>
                </c:pt>
                <c:pt idx="17">
                  <c:v>4.4114878761375182</c:v>
                </c:pt>
                <c:pt idx="18">
                  <c:v>4.4291811934809191</c:v>
                </c:pt>
                <c:pt idx="19">
                  <c:v>4.411374167643892</c:v>
                </c:pt>
                <c:pt idx="20">
                  <c:v>4.4201925842659175</c:v>
                </c:pt>
                <c:pt idx="21">
                  <c:v>4.345641113302551</c:v>
                </c:pt>
                <c:pt idx="22">
                  <c:v>4.3790419635248252</c:v>
                </c:pt>
                <c:pt idx="23">
                  <c:v>4.4199977652797644</c:v>
                </c:pt>
                <c:pt idx="24">
                  <c:v>4.4283117689484461</c:v>
                </c:pt>
                <c:pt idx="25">
                  <c:v>4.4271736900776055</c:v>
                </c:pt>
                <c:pt idx="26">
                  <c:v>4.4224313252278868</c:v>
                </c:pt>
                <c:pt idx="27">
                  <c:v>4.4182460589003361</c:v>
                </c:pt>
                <c:pt idx="28">
                  <c:v>4.4233054377421341</c:v>
                </c:pt>
                <c:pt idx="29">
                  <c:v>4.4324432413135062</c:v>
                </c:pt>
                <c:pt idx="30">
                  <c:v>4.4314462001117718</c:v>
                </c:pt>
                <c:pt idx="31">
                  <c:v>4.432711305032023</c:v>
                </c:pt>
                <c:pt idx="32">
                  <c:v>4.424722603337667</c:v>
                </c:pt>
                <c:pt idx="33">
                  <c:v>4.4320257275013715</c:v>
                </c:pt>
                <c:pt idx="34">
                  <c:v>4.4374527256812399</c:v>
                </c:pt>
                <c:pt idx="35">
                  <c:v>4.448412277282384</c:v>
                </c:pt>
                <c:pt idx="36">
                  <c:v>4.4659101825054535</c:v>
                </c:pt>
                <c:pt idx="37">
                  <c:v>4.462309048202215</c:v>
                </c:pt>
                <c:pt idx="38">
                  <c:v>4.4546921874461081</c:v>
                </c:pt>
                <c:pt idx="39">
                  <c:v>4.4472335957735885</c:v>
                </c:pt>
                <c:pt idx="40">
                  <c:v>4.4702073514148939</c:v>
                </c:pt>
                <c:pt idx="41">
                  <c:v>4.4785966208306345</c:v>
                </c:pt>
                <c:pt idx="42">
                  <c:v>4.4821737236214299</c:v>
                </c:pt>
                <c:pt idx="43">
                  <c:v>4.4761964169717618</c:v>
                </c:pt>
                <c:pt idx="44">
                  <c:v>4.4850148335937874</c:v>
                </c:pt>
                <c:pt idx="45">
                  <c:v>4.4868186382084296</c:v>
                </c:pt>
                <c:pt idx="46">
                  <c:v>4.4802585666789767</c:v>
                </c:pt>
                <c:pt idx="47">
                  <c:v>4.4748561258318107</c:v>
                </c:pt>
                <c:pt idx="48">
                  <c:v>4.4744834132159417</c:v>
                </c:pt>
                <c:pt idx="49">
                  <c:v>4.4769971947638716</c:v>
                </c:pt>
                <c:pt idx="50">
                  <c:v>4.4595643042701081</c:v>
                </c:pt>
                <c:pt idx="51">
                  <c:v>4.4400651062949761</c:v>
                </c:pt>
                <c:pt idx="52">
                  <c:v>4.4387911551815149</c:v>
                </c:pt>
                <c:pt idx="53">
                  <c:v>4.4873589989096212</c:v>
                </c:pt>
                <c:pt idx="54">
                  <c:v>4.5242852089715564</c:v>
                </c:pt>
                <c:pt idx="55">
                  <c:v>4.5627644332802211</c:v>
                </c:pt>
                <c:pt idx="56">
                  <c:v>4.567672776494403</c:v>
                </c:pt>
                <c:pt idx="57">
                  <c:v>4.5782634085713045</c:v>
                </c:pt>
                <c:pt idx="58">
                  <c:v>4.5659478167407226</c:v>
                </c:pt>
                <c:pt idx="59">
                  <c:v>4.561175290185643</c:v>
                </c:pt>
                <c:pt idx="60">
                  <c:v>4.5575235004284522</c:v>
                </c:pt>
                <c:pt idx="61">
                  <c:v>4.5686555141494258</c:v>
                </c:pt>
                <c:pt idx="62">
                  <c:v>4.5611510008529965</c:v>
                </c:pt>
                <c:pt idx="63">
                  <c:v>4.5565149861746512</c:v>
                </c:pt>
                <c:pt idx="64">
                  <c:v>4.5641628704587296</c:v>
                </c:pt>
                <c:pt idx="65">
                  <c:v>4.5629458582758682</c:v>
                </c:pt>
                <c:pt idx="66">
                  <c:v>4.5646947473094333</c:v>
                </c:pt>
                <c:pt idx="67">
                  <c:v>4.5666592775417616</c:v>
                </c:pt>
                <c:pt idx="68">
                  <c:v>4.5870720269447069</c:v>
                </c:pt>
                <c:pt idx="69">
                  <c:v>4.5871611439911693</c:v>
                </c:pt>
                <c:pt idx="70">
                  <c:v>4.5844859377396343</c:v>
                </c:pt>
                <c:pt idx="71">
                  <c:v>4.5827046470382182</c:v>
                </c:pt>
                <c:pt idx="72">
                  <c:v>4.5928083074604951</c:v>
                </c:pt>
                <c:pt idx="73">
                  <c:v>4.5959945596526568</c:v>
                </c:pt>
                <c:pt idx="74">
                  <c:v>4.5914235828013013</c:v>
                </c:pt>
                <c:pt idx="75">
                  <c:v>4.5797227788196677</c:v>
                </c:pt>
                <c:pt idx="76">
                  <c:v>4.5858243672399093</c:v>
                </c:pt>
                <c:pt idx="77">
                  <c:v>4.5986994182256646</c:v>
                </c:pt>
                <c:pt idx="78">
                  <c:v>4.6101791233443654</c:v>
                </c:pt>
                <c:pt idx="79">
                  <c:v>4.6150328618259779</c:v>
                </c:pt>
                <c:pt idx="80">
                  <c:v>4.6210696354861263</c:v>
                </c:pt>
                <c:pt idx="81">
                  <c:v>4.6276681282709866</c:v>
                </c:pt>
                <c:pt idx="82">
                  <c:v>4.618591550226145</c:v>
                </c:pt>
                <c:pt idx="83">
                  <c:v>4.6069036184956618</c:v>
                </c:pt>
                <c:pt idx="84">
                  <c:v>4.6046555111864853</c:v>
                </c:pt>
                <c:pt idx="85">
                  <c:v>4.5450986200229817</c:v>
                </c:pt>
                <c:pt idx="86">
                  <c:v>4.6135413880549203</c:v>
                </c:pt>
                <c:pt idx="87">
                  <c:v>4.6675159148067662</c:v>
                </c:pt>
                <c:pt idx="88">
                  <c:v>4.6802064727316797</c:v>
                </c:pt>
                <c:pt idx="89">
                  <c:v>4.6891196127357979</c:v>
                </c:pt>
                <c:pt idx="90">
                  <c:v>4.6962439787299646</c:v>
                </c:pt>
                <c:pt idx="91">
                  <c:v>4.6787029504295949</c:v>
                </c:pt>
                <c:pt idx="92">
                  <c:v>4.6822948743180781</c:v>
                </c:pt>
                <c:pt idx="93">
                  <c:v>4.705818687792485</c:v>
                </c:pt>
                <c:pt idx="94">
                  <c:v>4.7099491557146465</c:v>
                </c:pt>
                <c:pt idx="95">
                  <c:v>4.7039133549360681</c:v>
                </c:pt>
                <c:pt idx="96">
                  <c:v>4.6937168911223077</c:v>
                </c:pt>
                <c:pt idx="97">
                  <c:v>4.7177252049573388</c:v>
                </c:pt>
                <c:pt idx="98">
                  <c:v>4.7569199709002676</c:v>
                </c:pt>
                <c:pt idx="99">
                  <c:v>4.7871014213959402</c:v>
                </c:pt>
                <c:pt idx="100">
                  <c:v>4.7958206461900836</c:v>
                </c:pt>
                <c:pt idx="101">
                  <c:v>4.7979500371200672</c:v>
                </c:pt>
                <c:pt idx="102">
                  <c:v>4.8147983217905717</c:v>
                </c:pt>
                <c:pt idx="103">
                  <c:v>4.8277518958043038</c:v>
                </c:pt>
                <c:pt idx="104">
                  <c:v>4.8529032664483793</c:v>
                </c:pt>
                <c:pt idx="105">
                  <c:v>4.8955428475175005</c:v>
                </c:pt>
                <c:pt idx="106">
                  <c:v>4.8995945625982538</c:v>
                </c:pt>
                <c:pt idx="107">
                  <c:v>4.9056983521463993</c:v>
                </c:pt>
                <c:pt idx="108">
                  <c:v>4.8992727941505088</c:v>
                </c:pt>
                <c:pt idx="109">
                  <c:v>4.9741206222575904</c:v>
                </c:pt>
                <c:pt idx="110">
                  <c:v>4.9757219813863403</c:v>
                </c:pt>
                <c:pt idx="111">
                  <c:v>4.958059219539579</c:v>
                </c:pt>
                <c:pt idx="112">
                  <c:v>4.9609003965495324</c:v>
                </c:pt>
                <c:pt idx="113">
                  <c:v>4.9565444090997524</c:v>
                </c:pt>
                <c:pt idx="114">
                  <c:v>4.952849170158137</c:v>
                </c:pt>
                <c:pt idx="115">
                  <c:v>4.9401980275324995</c:v>
                </c:pt>
                <c:pt idx="116">
                  <c:v>4.9436509047898927</c:v>
                </c:pt>
                <c:pt idx="117">
                  <c:v>4.9592675886020237</c:v>
                </c:pt>
                <c:pt idx="118">
                  <c:v>4.9686370729623839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Feuil1!$N$1</c:f>
              <c:strCache>
                <c:ptCount val="1"/>
                <c:pt idx="0">
                  <c:v>prevision puissance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multiLvlStrRef>
              <c:f>Feuil1!$A$2:$D$120</c:f>
              <c:multiLvlStrCache>
                <c:ptCount val="119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01</c:v>
                  </c:pt>
                  <c:pt idx="37">
                    <c:v>02</c:v>
                  </c:pt>
                  <c:pt idx="38">
                    <c:v>03</c:v>
                  </c:pt>
                  <c:pt idx="39">
                    <c:v>04</c:v>
                  </c:pt>
                  <c:pt idx="40">
                    <c:v>05</c:v>
                  </c:pt>
                  <c:pt idx="41">
                    <c:v>06</c:v>
                  </c:pt>
                  <c:pt idx="42">
                    <c:v>07</c:v>
                  </c:pt>
                  <c:pt idx="43">
                    <c:v>08</c:v>
                  </c:pt>
                  <c:pt idx="44">
                    <c:v>09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01</c:v>
                  </c:pt>
                  <c:pt idx="49">
                    <c:v>02</c:v>
                  </c:pt>
                  <c:pt idx="50">
                    <c:v>03</c:v>
                  </c:pt>
                  <c:pt idx="51">
                    <c:v>04</c:v>
                  </c:pt>
                  <c:pt idx="52">
                    <c:v>05</c:v>
                  </c:pt>
                  <c:pt idx="53">
                    <c:v>06</c:v>
                  </c:pt>
                  <c:pt idx="54">
                    <c:v>07</c:v>
                  </c:pt>
                  <c:pt idx="55">
                    <c:v>08</c:v>
                  </c:pt>
                  <c:pt idx="56">
                    <c:v>09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01</c:v>
                  </c:pt>
                  <c:pt idx="61">
                    <c:v>02</c:v>
                  </c:pt>
                  <c:pt idx="62">
                    <c:v>03</c:v>
                  </c:pt>
                  <c:pt idx="63">
                    <c:v>04</c:v>
                  </c:pt>
                  <c:pt idx="64">
                    <c:v>05</c:v>
                  </c:pt>
                  <c:pt idx="65">
                    <c:v>06</c:v>
                  </c:pt>
                  <c:pt idx="66">
                    <c:v>07</c:v>
                  </c:pt>
                  <c:pt idx="67">
                    <c:v>08</c:v>
                  </c:pt>
                  <c:pt idx="68">
                    <c:v>09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01</c:v>
                  </c:pt>
                  <c:pt idx="73">
                    <c:v>02</c:v>
                  </c:pt>
                  <c:pt idx="74">
                    <c:v>03</c:v>
                  </c:pt>
                  <c:pt idx="75">
                    <c:v>04</c:v>
                  </c:pt>
                  <c:pt idx="76">
                    <c:v>05</c:v>
                  </c:pt>
                  <c:pt idx="77">
                    <c:v>06</c:v>
                  </c:pt>
                  <c:pt idx="78">
                    <c:v>07</c:v>
                  </c:pt>
                  <c:pt idx="79">
                    <c:v>08</c:v>
                  </c:pt>
                  <c:pt idx="80">
                    <c:v>09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01</c:v>
                  </c:pt>
                  <c:pt idx="85">
                    <c:v>02</c:v>
                  </c:pt>
                  <c:pt idx="86">
                    <c:v>03</c:v>
                  </c:pt>
                  <c:pt idx="87">
                    <c:v>04</c:v>
                  </c:pt>
                  <c:pt idx="88">
                    <c:v>05</c:v>
                  </c:pt>
                  <c:pt idx="89">
                    <c:v>06</c:v>
                  </c:pt>
                  <c:pt idx="90">
                    <c:v>07</c:v>
                  </c:pt>
                  <c:pt idx="91">
                    <c:v>08</c:v>
                  </c:pt>
                  <c:pt idx="92">
                    <c:v>09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01</c:v>
                  </c:pt>
                  <c:pt idx="97">
                    <c:v>02</c:v>
                  </c:pt>
                  <c:pt idx="98">
                    <c:v>03</c:v>
                  </c:pt>
                  <c:pt idx="99">
                    <c:v>04</c:v>
                  </c:pt>
                  <c:pt idx="100">
                    <c:v>05</c:v>
                  </c:pt>
                  <c:pt idx="101">
                    <c:v>06</c:v>
                  </c:pt>
                  <c:pt idx="102">
                    <c:v>07</c:v>
                  </c:pt>
                  <c:pt idx="103">
                    <c:v>08</c:v>
                  </c:pt>
                  <c:pt idx="104">
                    <c:v>09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01</c:v>
                  </c:pt>
                  <c:pt idx="109">
                    <c:v>02</c:v>
                  </c:pt>
                  <c:pt idx="110">
                    <c:v>03</c:v>
                  </c:pt>
                  <c:pt idx="111">
                    <c:v>04</c:v>
                  </c:pt>
                  <c:pt idx="112">
                    <c:v>05</c:v>
                  </c:pt>
                  <c:pt idx="113">
                    <c:v>06</c:v>
                  </c:pt>
                  <c:pt idx="114">
                    <c:v>07</c:v>
                  </c:pt>
                  <c:pt idx="115">
                    <c:v>08</c:v>
                  </c:pt>
                  <c:pt idx="116">
                    <c:v>09</c:v>
                  </c:pt>
                  <c:pt idx="117">
                    <c:v>10</c:v>
                  </c:pt>
                  <c:pt idx="118">
                    <c:v>11</c:v>
                  </c:pt>
                </c:lvl>
                <c:lvl>
                  <c:pt idx="0">
                    <c:v>2015-01</c:v>
                  </c:pt>
                  <c:pt idx="1">
                    <c:v>2015-02</c:v>
                  </c:pt>
                  <c:pt idx="2">
                    <c:v>2015-03</c:v>
                  </c:pt>
                  <c:pt idx="3">
                    <c:v>2015-04</c:v>
                  </c:pt>
                  <c:pt idx="4">
                    <c:v>2015-05</c:v>
                  </c:pt>
                  <c:pt idx="5">
                    <c:v>2015-06</c:v>
                  </c:pt>
                  <c:pt idx="6">
                    <c:v>2015-07</c:v>
                  </c:pt>
                  <c:pt idx="7">
                    <c:v>2015-08</c:v>
                  </c:pt>
                  <c:pt idx="8">
                    <c:v>2015-09</c:v>
                  </c:pt>
                  <c:pt idx="9">
                    <c:v>2015-10</c:v>
                  </c:pt>
                  <c:pt idx="10">
                    <c:v>2015-11</c:v>
                  </c:pt>
                  <c:pt idx="11">
                    <c:v>2015-12</c:v>
                  </c:pt>
                  <c:pt idx="12">
                    <c:v>2016-01</c:v>
                  </c:pt>
                  <c:pt idx="13">
                    <c:v>2016-02</c:v>
                  </c:pt>
                  <c:pt idx="14">
                    <c:v>2016-03</c:v>
                  </c:pt>
                  <c:pt idx="15">
                    <c:v>2016-04</c:v>
                  </c:pt>
                  <c:pt idx="16">
                    <c:v>2016-05</c:v>
                  </c:pt>
                  <c:pt idx="17">
                    <c:v>2016-06</c:v>
                  </c:pt>
                  <c:pt idx="18">
                    <c:v>2016-07</c:v>
                  </c:pt>
                  <c:pt idx="19">
                    <c:v>2016-08</c:v>
                  </c:pt>
                  <c:pt idx="20">
                    <c:v>2016-09</c:v>
                  </c:pt>
                  <c:pt idx="21">
                    <c:v>2016-10</c:v>
                  </c:pt>
                  <c:pt idx="22">
                    <c:v>2016-11</c:v>
                  </c:pt>
                  <c:pt idx="23">
                    <c:v>2016-12</c:v>
                  </c:pt>
                  <c:pt idx="24">
                    <c:v>2017-01</c:v>
                  </c:pt>
                  <c:pt idx="25">
                    <c:v>2017-02</c:v>
                  </c:pt>
                  <c:pt idx="26">
                    <c:v>2017-03</c:v>
                  </c:pt>
                  <c:pt idx="27">
                    <c:v>2017-04</c:v>
                  </c:pt>
                  <c:pt idx="28">
                    <c:v>2017-05</c:v>
                  </c:pt>
                  <c:pt idx="29">
                    <c:v>2017-06</c:v>
                  </c:pt>
                  <c:pt idx="30">
                    <c:v>2017-07</c:v>
                  </c:pt>
                  <c:pt idx="31">
                    <c:v>2017-08</c:v>
                  </c:pt>
                  <c:pt idx="32">
                    <c:v>2017-09</c:v>
                  </c:pt>
                  <c:pt idx="33">
                    <c:v>2017-10</c:v>
                  </c:pt>
                  <c:pt idx="34">
                    <c:v>2017-11</c:v>
                  </c:pt>
                  <c:pt idx="35">
                    <c:v>2017-12</c:v>
                  </c:pt>
                  <c:pt idx="36">
                    <c:v>2018-01</c:v>
                  </c:pt>
                  <c:pt idx="37">
                    <c:v>2018-02</c:v>
                  </c:pt>
                  <c:pt idx="38">
                    <c:v>2018-03</c:v>
                  </c:pt>
                  <c:pt idx="39">
                    <c:v>2018-04</c:v>
                  </c:pt>
                  <c:pt idx="40">
                    <c:v>2018-05</c:v>
                  </c:pt>
                  <c:pt idx="41">
                    <c:v>2018-06</c:v>
                  </c:pt>
                  <c:pt idx="42">
                    <c:v>2018-07</c:v>
                  </c:pt>
                  <c:pt idx="43">
                    <c:v>2018-08</c:v>
                  </c:pt>
                  <c:pt idx="44">
                    <c:v>2018-09</c:v>
                  </c:pt>
                  <c:pt idx="45">
                    <c:v>2018-10</c:v>
                  </c:pt>
                  <c:pt idx="46">
                    <c:v>2018-11</c:v>
                  </c:pt>
                  <c:pt idx="47">
                    <c:v>2018-12</c:v>
                  </c:pt>
                  <c:pt idx="48">
                    <c:v>2019-01</c:v>
                  </c:pt>
                  <c:pt idx="49">
                    <c:v>2019-02</c:v>
                  </c:pt>
                  <c:pt idx="50">
                    <c:v>2019-03</c:v>
                  </c:pt>
                  <c:pt idx="51">
                    <c:v>2019-04</c:v>
                  </c:pt>
                  <c:pt idx="52">
                    <c:v>2019-05</c:v>
                  </c:pt>
                  <c:pt idx="53">
                    <c:v>2019-06</c:v>
                  </c:pt>
                  <c:pt idx="54">
                    <c:v>2019-07</c:v>
                  </c:pt>
                  <c:pt idx="55">
                    <c:v>2019-08</c:v>
                  </c:pt>
                  <c:pt idx="56">
                    <c:v>2019-09</c:v>
                  </c:pt>
                  <c:pt idx="57">
                    <c:v>2019-10</c:v>
                  </c:pt>
                  <c:pt idx="58">
                    <c:v>2019-11</c:v>
                  </c:pt>
                  <c:pt idx="59">
                    <c:v>2019-12</c:v>
                  </c:pt>
                  <c:pt idx="60">
                    <c:v>2020-01</c:v>
                  </c:pt>
                  <c:pt idx="61">
                    <c:v>2020-02</c:v>
                  </c:pt>
                  <c:pt idx="62">
                    <c:v>2020-03</c:v>
                  </c:pt>
                  <c:pt idx="63">
                    <c:v>2020-04</c:v>
                  </c:pt>
                  <c:pt idx="64">
                    <c:v>2020-05</c:v>
                  </c:pt>
                  <c:pt idx="65">
                    <c:v>2020-06</c:v>
                  </c:pt>
                  <c:pt idx="66">
                    <c:v>2020-07</c:v>
                  </c:pt>
                  <c:pt idx="67">
                    <c:v>2020-08</c:v>
                  </c:pt>
                  <c:pt idx="68">
                    <c:v>2020-09</c:v>
                  </c:pt>
                  <c:pt idx="69">
                    <c:v>2020-10</c:v>
                  </c:pt>
                  <c:pt idx="70">
                    <c:v>2020-11</c:v>
                  </c:pt>
                  <c:pt idx="71">
                    <c:v>2020-12</c:v>
                  </c:pt>
                  <c:pt idx="72">
                    <c:v>2021-01</c:v>
                  </c:pt>
                  <c:pt idx="73">
                    <c:v>2021-02</c:v>
                  </c:pt>
                  <c:pt idx="74">
                    <c:v>2021-03</c:v>
                  </c:pt>
                  <c:pt idx="75">
                    <c:v>2021-04</c:v>
                  </c:pt>
                  <c:pt idx="76">
                    <c:v>2021-05</c:v>
                  </c:pt>
                  <c:pt idx="77">
                    <c:v>2021-06</c:v>
                  </c:pt>
                  <c:pt idx="78">
                    <c:v>2021-07</c:v>
                  </c:pt>
                  <c:pt idx="79">
                    <c:v>2021-08</c:v>
                  </c:pt>
                  <c:pt idx="80">
                    <c:v>2021-09</c:v>
                  </c:pt>
                  <c:pt idx="81">
                    <c:v>2021-10</c:v>
                  </c:pt>
                  <c:pt idx="82">
                    <c:v>2021-11</c:v>
                  </c:pt>
                  <c:pt idx="83">
                    <c:v>2021-12</c:v>
                  </c:pt>
                  <c:pt idx="84">
                    <c:v>2022-01</c:v>
                  </c:pt>
                  <c:pt idx="85">
                    <c:v>2022-02</c:v>
                  </c:pt>
                  <c:pt idx="86">
                    <c:v>2022-03</c:v>
                  </c:pt>
                  <c:pt idx="87">
                    <c:v>2022-04</c:v>
                  </c:pt>
                  <c:pt idx="88">
                    <c:v>2022-05</c:v>
                  </c:pt>
                  <c:pt idx="89">
                    <c:v>2022-06</c:v>
                  </c:pt>
                  <c:pt idx="90">
                    <c:v>2022-07</c:v>
                  </c:pt>
                  <c:pt idx="91">
                    <c:v>2022-08</c:v>
                  </c:pt>
                  <c:pt idx="92">
                    <c:v>2022-09</c:v>
                  </c:pt>
                  <c:pt idx="93">
                    <c:v>2022-10</c:v>
                  </c:pt>
                  <c:pt idx="94">
                    <c:v>2022-11</c:v>
                  </c:pt>
                  <c:pt idx="95">
                    <c:v>2022-12</c:v>
                  </c:pt>
                  <c:pt idx="96">
                    <c:v>2023-01</c:v>
                  </c:pt>
                  <c:pt idx="97">
                    <c:v>2023-02</c:v>
                  </c:pt>
                  <c:pt idx="98">
                    <c:v>2023-03</c:v>
                  </c:pt>
                  <c:pt idx="99">
                    <c:v>2023-04</c:v>
                  </c:pt>
                  <c:pt idx="100">
                    <c:v>2023-05</c:v>
                  </c:pt>
                  <c:pt idx="101">
                    <c:v>2023-06</c:v>
                  </c:pt>
                  <c:pt idx="102">
                    <c:v>2023-07</c:v>
                  </c:pt>
                  <c:pt idx="103">
                    <c:v>2023-08</c:v>
                  </c:pt>
                  <c:pt idx="104">
                    <c:v>2023-09</c:v>
                  </c:pt>
                  <c:pt idx="105">
                    <c:v>2023-10</c:v>
                  </c:pt>
                  <c:pt idx="106">
                    <c:v>2023-11</c:v>
                  </c:pt>
                  <c:pt idx="107">
                    <c:v>2023-12</c:v>
                  </c:pt>
                  <c:pt idx="108">
                    <c:v>2024-01</c:v>
                  </c:pt>
                  <c:pt idx="109">
                    <c:v>2024-02</c:v>
                  </c:pt>
                  <c:pt idx="110">
                    <c:v>2024-03</c:v>
                  </c:pt>
                  <c:pt idx="111">
                    <c:v>2024-04</c:v>
                  </c:pt>
                  <c:pt idx="112">
                    <c:v>2024-05</c:v>
                  </c:pt>
                  <c:pt idx="113">
                    <c:v>2024-06</c:v>
                  </c:pt>
                  <c:pt idx="114">
                    <c:v>2024-07</c:v>
                  </c:pt>
                  <c:pt idx="115">
                    <c:v>2024-08</c:v>
                  </c:pt>
                  <c:pt idx="116">
                    <c:v>2024-09</c:v>
                  </c:pt>
                  <c:pt idx="117">
                    <c:v>2024-10</c:v>
                  </c:pt>
                  <c:pt idx="118">
                    <c:v>2024-11</c:v>
                  </c:pt>
                </c:lvl>
                <c:lvl>
                  <c:pt idx="0">
                    <c:v>1</c:v>
                  </c:pt>
                  <c:pt idx="1">
                    <c:v>4</c:v>
                  </c:pt>
                  <c:pt idx="2">
                    <c:v>9</c:v>
                  </c:pt>
                  <c:pt idx="3">
                    <c:v>16</c:v>
                  </c:pt>
                  <c:pt idx="4">
                    <c:v>25</c:v>
                  </c:pt>
                  <c:pt idx="5">
                    <c:v>36</c:v>
                  </c:pt>
                  <c:pt idx="6">
                    <c:v>49</c:v>
                  </c:pt>
                  <c:pt idx="7">
                    <c:v>64</c:v>
                  </c:pt>
                  <c:pt idx="8">
                    <c:v>81</c:v>
                  </c:pt>
                  <c:pt idx="9">
                    <c:v>100</c:v>
                  </c:pt>
                  <c:pt idx="10">
                    <c:v>121</c:v>
                  </c:pt>
                  <c:pt idx="11">
                    <c:v>144</c:v>
                  </c:pt>
                  <c:pt idx="12">
                    <c:v>169</c:v>
                  </c:pt>
                  <c:pt idx="13">
                    <c:v>196</c:v>
                  </c:pt>
                  <c:pt idx="14">
                    <c:v>225</c:v>
                  </c:pt>
                  <c:pt idx="15">
                    <c:v>256</c:v>
                  </c:pt>
                  <c:pt idx="16">
                    <c:v>289</c:v>
                  </c:pt>
                  <c:pt idx="17">
                    <c:v>324</c:v>
                  </c:pt>
                  <c:pt idx="18">
                    <c:v>361</c:v>
                  </c:pt>
                  <c:pt idx="19">
                    <c:v>400</c:v>
                  </c:pt>
                  <c:pt idx="20">
                    <c:v>441</c:v>
                  </c:pt>
                  <c:pt idx="21">
                    <c:v>484</c:v>
                  </c:pt>
                  <c:pt idx="22">
                    <c:v>529</c:v>
                  </c:pt>
                  <c:pt idx="23">
                    <c:v>576</c:v>
                  </c:pt>
                  <c:pt idx="24">
                    <c:v>625</c:v>
                  </c:pt>
                  <c:pt idx="25">
                    <c:v>676</c:v>
                  </c:pt>
                  <c:pt idx="26">
                    <c:v>729</c:v>
                  </c:pt>
                  <c:pt idx="27">
                    <c:v>784</c:v>
                  </c:pt>
                  <c:pt idx="28">
                    <c:v>841</c:v>
                  </c:pt>
                  <c:pt idx="29">
                    <c:v>900</c:v>
                  </c:pt>
                  <c:pt idx="30">
                    <c:v>961</c:v>
                  </c:pt>
                  <c:pt idx="31">
                    <c:v>1024</c:v>
                  </c:pt>
                  <c:pt idx="32">
                    <c:v>1089</c:v>
                  </c:pt>
                  <c:pt idx="33">
                    <c:v>1156</c:v>
                  </c:pt>
                  <c:pt idx="34">
                    <c:v>1225</c:v>
                  </c:pt>
                  <c:pt idx="35">
                    <c:v>1296</c:v>
                  </c:pt>
                  <c:pt idx="36">
                    <c:v>1369</c:v>
                  </c:pt>
                  <c:pt idx="37">
                    <c:v>1444</c:v>
                  </c:pt>
                  <c:pt idx="38">
                    <c:v>1521</c:v>
                  </c:pt>
                  <c:pt idx="39">
                    <c:v>1600</c:v>
                  </c:pt>
                  <c:pt idx="40">
                    <c:v>1681</c:v>
                  </c:pt>
                  <c:pt idx="41">
                    <c:v>1764</c:v>
                  </c:pt>
                  <c:pt idx="42">
                    <c:v>1849</c:v>
                  </c:pt>
                  <c:pt idx="43">
                    <c:v>1936</c:v>
                  </c:pt>
                  <c:pt idx="44">
                    <c:v>2025</c:v>
                  </c:pt>
                  <c:pt idx="45">
                    <c:v>2116</c:v>
                  </c:pt>
                  <c:pt idx="46">
                    <c:v>2209</c:v>
                  </c:pt>
                  <c:pt idx="47">
                    <c:v>2304</c:v>
                  </c:pt>
                  <c:pt idx="48">
                    <c:v>2401</c:v>
                  </c:pt>
                  <c:pt idx="49">
                    <c:v>2500</c:v>
                  </c:pt>
                  <c:pt idx="50">
                    <c:v>2601</c:v>
                  </c:pt>
                  <c:pt idx="51">
                    <c:v>2704</c:v>
                  </c:pt>
                  <c:pt idx="52">
                    <c:v>2809</c:v>
                  </c:pt>
                  <c:pt idx="53">
                    <c:v>2916</c:v>
                  </c:pt>
                  <c:pt idx="54">
                    <c:v>3025</c:v>
                  </c:pt>
                  <c:pt idx="55">
                    <c:v>3136</c:v>
                  </c:pt>
                  <c:pt idx="56">
                    <c:v>3249</c:v>
                  </c:pt>
                  <c:pt idx="57">
                    <c:v>3364</c:v>
                  </c:pt>
                  <c:pt idx="58">
                    <c:v>3481</c:v>
                  </c:pt>
                  <c:pt idx="59">
                    <c:v>3600</c:v>
                  </c:pt>
                  <c:pt idx="60">
                    <c:v>3721</c:v>
                  </c:pt>
                  <c:pt idx="61">
                    <c:v>3844</c:v>
                  </c:pt>
                  <c:pt idx="62">
                    <c:v>3969</c:v>
                  </c:pt>
                  <c:pt idx="63">
                    <c:v>4096</c:v>
                  </c:pt>
                  <c:pt idx="64">
                    <c:v>4225</c:v>
                  </c:pt>
                  <c:pt idx="65">
                    <c:v>4356</c:v>
                  </c:pt>
                  <c:pt idx="66">
                    <c:v>4489</c:v>
                  </c:pt>
                  <c:pt idx="67">
                    <c:v>4624</c:v>
                  </c:pt>
                  <c:pt idx="68">
                    <c:v>4761</c:v>
                  </c:pt>
                  <c:pt idx="69">
                    <c:v>4900</c:v>
                  </c:pt>
                  <c:pt idx="70">
                    <c:v>5041</c:v>
                  </c:pt>
                  <c:pt idx="71">
                    <c:v>5184</c:v>
                  </c:pt>
                  <c:pt idx="72">
                    <c:v>5329</c:v>
                  </c:pt>
                  <c:pt idx="73">
                    <c:v>5476</c:v>
                  </c:pt>
                  <c:pt idx="74">
                    <c:v>5625</c:v>
                  </c:pt>
                  <c:pt idx="75">
                    <c:v>5776</c:v>
                  </c:pt>
                  <c:pt idx="76">
                    <c:v>5929</c:v>
                  </c:pt>
                  <c:pt idx="77">
                    <c:v>6084</c:v>
                  </c:pt>
                  <c:pt idx="78">
                    <c:v>6241</c:v>
                  </c:pt>
                  <c:pt idx="79">
                    <c:v>6400</c:v>
                  </c:pt>
                  <c:pt idx="80">
                    <c:v>6561</c:v>
                  </c:pt>
                  <c:pt idx="81">
                    <c:v>6724</c:v>
                  </c:pt>
                  <c:pt idx="82">
                    <c:v>6889</c:v>
                  </c:pt>
                  <c:pt idx="83">
                    <c:v>7056</c:v>
                  </c:pt>
                  <c:pt idx="84">
                    <c:v>7225</c:v>
                  </c:pt>
                  <c:pt idx="85">
                    <c:v>7396</c:v>
                  </c:pt>
                  <c:pt idx="86">
                    <c:v>7569</c:v>
                  </c:pt>
                  <c:pt idx="87">
                    <c:v>7744</c:v>
                  </c:pt>
                  <c:pt idx="88">
                    <c:v>7921</c:v>
                  </c:pt>
                  <c:pt idx="89">
                    <c:v>8100</c:v>
                  </c:pt>
                  <c:pt idx="90">
                    <c:v>8281</c:v>
                  </c:pt>
                  <c:pt idx="91">
                    <c:v>8464</c:v>
                  </c:pt>
                  <c:pt idx="92">
                    <c:v>8649</c:v>
                  </c:pt>
                  <c:pt idx="93">
                    <c:v>8836</c:v>
                  </c:pt>
                  <c:pt idx="94">
                    <c:v>9025</c:v>
                  </c:pt>
                  <c:pt idx="95">
                    <c:v>9216</c:v>
                  </c:pt>
                  <c:pt idx="96">
                    <c:v>9409</c:v>
                  </c:pt>
                  <c:pt idx="97">
                    <c:v>9604</c:v>
                  </c:pt>
                  <c:pt idx="98">
                    <c:v>9801</c:v>
                  </c:pt>
                  <c:pt idx="99">
                    <c:v>10000</c:v>
                  </c:pt>
                  <c:pt idx="100">
                    <c:v>10201</c:v>
                  </c:pt>
                  <c:pt idx="101">
                    <c:v>10404</c:v>
                  </c:pt>
                  <c:pt idx="102">
                    <c:v>10609</c:v>
                  </c:pt>
                  <c:pt idx="103">
                    <c:v>10816</c:v>
                  </c:pt>
                  <c:pt idx="104">
                    <c:v>11025</c:v>
                  </c:pt>
                  <c:pt idx="105">
                    <c:v>11236</c:v>
                  </c:pt>
                  <c:pt idx="106">
                    <c:v>11449</c:v>
                  </c:pt>
                  <c:pt idx="107">
                    <c:v>11664</c:v>
                  </c:pt>
                  <c:pt idx="108">
                    <c:v>11881</c:v>
                  </c:pt>
                  <c:pt idx="109">
                    <c:v>12100</c:v>
                  </c:pt>
                  <c:pt idx="110">
                    <c:v>12321</c:v>
                  </c:pt>
                  <c:pt idx="111">
                    <c:v>12544</c:v>
                  </c:pt>
                  <c:pt idx="112">
                    <c:v>12769</c:v>
                  </c:pt>
                  <c:pt idx="113">
                    <c:v>12996</c:v>
                  </c:pt>
                  <c:pt idx="114">
                    <c:v>13225</c:v>
                  </c:pt>
                  <c:pt idx="115">
                    <c:v>13456</c:v>
                  </c:pt>
                  <c:pt idx="116">
                    <c:v>13689</c:v>
                  </c:pt>
                  <c:pt idx="117">
                    <c:v>13924</c:v>
                  </c:pt>
                  <c:pt idx="118">
                    <c:v>14161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</c:lvl>
              </c:multiLvlStrCache>
            </c:multiLvlStrRef>
          </c:xVal>
          <c:yVal>
            <c:numRef>
              <c:f>Feuil1!$N$2:$N$120</c:f>
              <c:numCache>
                <c:formatCode>General</c:formatCode>
                <c:ptCount val="119"/>
                <c:pt idx="0">
                  <c:v>4.3870615460775122</c:v>
                </c:pt>
                <c:pt idx="1">
                  <c:v>4.387182188805463</c:v>
                </c:pt>
                <c:pt idx="2">
                  <c:v>4.387383260018713</c:v>
                </c:pt>
                <c:pt idx="3">
                  <c:v>4.3876647597172624</c:v>
                </c:pt>
                <c:pt idx="4">
                  <c:v>4.3880266879011129</c:v>
                </c:pt>
                <c:pt idx="5">
                  <c:v>4.3884690445702628</c:v>
                </c:pt>
                <c:pt idx="6">
                  <c:v>4.3889918297247137</c:v>
                </c:pt>
                <c:pt idx="7">
                  <c:v>4.3895950433644639</c:v>
                </c:pt>
                <c:pt idx="8">
                  <c:v>4.3902786854895144</c:v>
                </c:pt>
                <c:pt idx="9">
                  <c:v>4.3910427560998642</c:v>
                </c:pt>
                <c:pt idx="10">
                  <c:v>4.391887255195515</c:v>
                </c:pt>
                <c:pt idx="11">
                  <c:v>4.3928121827764652</c:v>
                </c:pt>
                <c:pt idx="12">
                  <c:v>4.3938175388427156</c:v>
                </c:pt>
                <c:pt idx="13">
                  <c:v>4.3949033233942663</c:v>
                </c:pt>
                <c:pt idx="14">
                  <c:v>4.3960695364311171</c:v>
                </c:pt>
                <c:pt idx="15">
                  <c:v>4.3973161779532672</c:v>
                </c:pt>
                <c:pt idx="16">
                  <c:v>4.3986432479607176</c:v>
                </c:pt>
                <c:pt idx="17">
                  <c:v>4.4000507464534682</c:v>
                </c:pt>
                <c:pt idx="18">
                  <c:v>4.4015386734315189</c:v>
                </c:pt>
                <c:pt idx="19">
                  <c:v>4.4031070288948699</c:v>
                </c:pt>
                <c:pt idx="20">
                  <c:v>4.4047558128435211</c:v>
                </c:pt>
                <c:pt idx="21">
                  <c:v>4.4064850252774717</c:v>
                </c:pt>
                <c:pt idx="22">
                  <c:v>4.4082946661967224</c:v>
                </c:pt>
                <c:pt idx="23">
                  <c:v>4.4101847356012733</c:v>
                </c:pt>
                <c:pt idx="24">
                  <c:v>4.4121552334911245</c:v>
                </c:pt>
                <c:pt idx="25">
                  <c:v>4.414206159866275</c:v>
                </c:pt>
                <c:pt idx="26">
                  <c:v>4.4163375147267265</c:v>
                </c:pt>
                <c:pt idx="27">
                  <c:v>4.4185492980724774</c:v>
                </c:pt>
                <c:pt idx="28">
                  <c:v>4.4208415099035285</c:v>
                </c:pt>
                <c:pt idx="29">
                  <c:v>4.423214150219879</c:v>
                </c:pt>
                <c:pt idx="30">
                  <c:v>4.4256672190215305</c:v>
                </c:pt>
                <c:pt idx="31">
                  <c:v>4.4282007163084813</c:v>
                </c:pt>
                <c:pt idx="32">
                  <c:v>4.4308146420807333</c:v>
                </c:pt>
                <c:pt idx="33">
                  <c:v>4.4335089963382845</c:v>
                </c:pt>
                <c:pt idx="34">
                  <c:v>4.4362837790811351</c:v>
                </c:pt>
                <c:pt idx="35">
                  <c:v>4.4391389903092868</c:v>
                </c:pt>
                <c:pt idx="36">
                  <c:v>4.4420746300227378</c:v>
                </c:pt>
                <c:pt idx="37">
                  <c:v>4.4450906982214899</c:v>
                </c:pt>
                <c:pt idx="38">
                  <c:v>4.4481871949055414</c:v>
                </c:pt>
                <c:pt idx="39">
                  <c:v>4.4513641200748921</c:v>
                </c:pt>
                <c:pt idx="40">
                  <c:v>4.454621473729544</c:v>
                </c:pt>
                <c:pt idx="41">
                  <c:v>4.4579592558694952</c:v>
                </c:pt>
                <c:pt idx="42">
                  <c:v>4.4613774664947474</c:v>
                </c:pt>
                <c:pt idx="43">
                  <c:v>4.464876105605299</c:v>
                </c:pt>
                <c:pt idx="44">
                  <c:v>4.4684551732011508</c:v>
                </c:pt>
                <c:pt idx="45">
                  <c:v>4.4721146692823019</c:v>
                </c:pt>
                <c:pt idx="46">
                  <c:v>4.4758545938487542</c:v>
                </c:pt>
                <c:pt idx="47">
                  <c:v>4.4796749469005057</c:v>
                </c:pt>
                <c:pt idx="48">
                  <c:v>4.4835757284375575</c:v>
                </c:pt>
                <c:pt idx="49">
                  <c:v>4.4875569384599094</c:v>
                </c:pt>
                <c:pt idx="50">
                  <c:v>4.4916185769675616</c:v>
                </c:pt>
                <c:pt idx="51">
                  <c:v>4.4957606439605131</c:v>
                </c:pt>
                <c:pt idx="52">
                  <c:v>4.4999831394387648</c:v>
                </c:pt>
                <c:pt idx="53">
                  <c:v>4.5042860634023167</c:v>
                </c:pt>
                <c:pt idx="54">
                  <c:v>4.5086694158511689</c:v>
                </c:pt>
                <c:pt idx="55">
                  <c:v>4.5131331967853212</c:v>
                </c:pt>
                <c:pt idx="56">
                  <c:v>4.5176774062047738</c:v>
                </c:pt>
                <c:pt idx="57">
                  <c:v>4.5223020441095256</c:v>
                </c:pt>
                <c:pt idx="58">
                  <c:v>4.5270071104995777</c:v>
                </c:pt>
                <c:pt idx="59">
                  <c:v>4.53179260537493</c:v>
                </c:pt>
                <c:pt idx="60">
                  <c:v>4.5366585287355825</c:v>
                </c:pt>
                <c:pt idx="61">
                  <c:v>4.5416048805815343</c:v>
                </c:pt>
                <c:pt idx="62">
                  <c:v>4.5466316609127864</c:v>
                </c:pt>
                <c:pt idx="63">
                  <c:v>4.5517388697293395</c:v>
                </c:pt>
                <c:pt idx="64">
                  <c:v>4.556926507031192</c:v>
                </c:pt>
                <c:pt idx="65">
                  <c:v>4.5621945728183437</c:v>
                </c:pt>
                <c:pt idx="66">
                  <c:v>4.5675430670907966</c:v>
                </c:pt>
                <c:pt idx="67">
                  <c:v>4.5729719898485488</c:v>
                </c:pt>
                <c:pt idx="68">
                  <c:v>4.5784813410916012</c:v>
                </c:pt>
                <c:pt idx="69">
                  <c:v>4.5840711208199538</c:v>
                </c:pt>
                <c:pt idx="70">
                  <c:v>4.5897413290336067</c:v>
                </c:pt>
                <c:pt idx="71">
                  <c:v>4.5954919657325597</c:v>
                </c:pt>
                <c:pt idx="72">
                  <c:v>4.6013230309168121</c:v>
                </c:pt>
                <c:pt idx="73">
                  <c:v>4.6072345245863646</c:v>
                </c:pt>
                <c:pt idx="74">
                  <c:v>4.6132264467412174</c:v>
                </c:pt>
                <c:pt idx="75">
                  <c:v>4.6192987973813704</c:v>
                </c:pt>
                <c:pt idx="76">
                  <c:v>4.6254515765068236</c:v>
                </c:pt>
                <c:pt idx="77">
                  <c:v>4.6316847841175761</c:v>
                </c:pt>
                <c:pt idx="78">
                  <c:v>4.6379984202136288</c:v>
                </c:pt>
                <c:pt idx="79">
                  <c:v>4.6443924847949827</c:v>
                </c:pt>
                <c:pt idx="80">
                  <c:v>4.6508669778616349</c:v>
                </c:pt>
                <c:pt idx="81">
                  <c:v>4.6574218994135883</c:v>
                </c:pt>
                <c:pt idx="82">
                  <c:v>4.6640572494508419</c:v>
                </c:pt>
                <c:pt idx="83">
                  <c:v>4.6707730279733948</c:v>
                </c:pt>
                <c:pt idx="84">
                  <c:v>4.6775692349812479</c:v>
                </c:pt>
                <c:pt idx="85">
                  <c:v>4.6844458704744012</c:v>
                </c:pt>
                <c:pt idx="86">
                  <c:v>4.6914029344528538</c:v>
                </c:pt>
                <c:pt idx="87">
                  <c:v>4.6984404269166076</c:v>
                </c:pt>
                <c:pt idx="88">
                  <c:v>4.7055583478656606</c:v>
                </c:pt>
                <c:pt idx="89">
                  <c:v>4.7127566973000139</c:v>
                </c:pt>
                <c:pt idx="90">
                  <c:v>4.7200354752196674</c:v>
                </c:pt>
                <c:pt idx="91">
                  <c:v>4.7273946816246211</c:v>
                </c:pt>
                <c:pt idx="92">
                  <c:v>4.7348343165148741</c:v>
                </c:pt>
                <c:pt idx="93">
                  <c:v>4.7423543798904282</c:v>
                </c:pt>
                <c:pt idx="94">
                  <c:v>4.7499548717512816</c:v>
                </c:pt>
                <c:pt idx="95">
                  <c:v>4.7576357920974353</c:v>
                </c:pt>
                <c:pt idx="96">
                  <c:v>4.7653971409288882</c:v>
                </c:pt>
                <c:pt idx="97">
                  <c:v>4.7732389182456423</c:v>
                </c:pt>
                <c:pt idx="98">
                  <c:v>4.7811611240476957</c:v>
                </c:pt>
                <c:pt idx="99">
                  <c:v>4.7891637583350493</c:v>
                </c:pt>
                <c:pt idx="100">
                  <c:v>4.7972468211077031</c:v>
                </c:pt>
                <c:pt idx="101">
                  <c:v>4.8054103123656571</c:v>
                </c:pt>
                <c:pt idx="102">
                  <c:v>4.8136542321089113</c:v>
                </c:pt>
                <c:pt idx="103">
                  <c:v>4.8219785803374648</c:v>
                </c:pt>
                <c:pt idx="104">
                  <c:v>4.8303833570513186</c:v>
                </c:pt>
                <c:pt idx="105">
                  <c:v>4.8388685622504726</c:v>
                </c:pt>
                <c:pt idx="106">
                  <c:v>4.8474341959349267</c:v>
                </c:pt>
                <c:pt idx="107">
                  <c:v>4.8560802581046811</c:v>
                </c:pt>
                <c:pt idx="108">
                  <c:v>4.8648067487597348</c:v>
                </c:pt>
                <c:pt idx="109">
                  <c:v>4.8736136679000888</c:v>
                </c:pt>
                <c:pt idx="110">
                  <c:v>4.8825010155257429</c:v>
                </c:pt>
                <c:pt idx="111">
                  <c:v>4.8914687916366972</c:v>
                </c:pt>
                <c:pt idx="112">
                  <c:v>4.9005169962329518</c:v>
                </c:pt>
                <c:pt idx="113">
                  <c:v>4.9096456293145057</c:v>
                </c:pt>
                <c:pt idx="114">
                  <c:v>4.9188546908813597</c:v>
                </c:pt>
                <c:pt idx="115">
                  <c:v>4.928144180933514</c:v>
                </c:pt>
                <c:pt idx="116">
                  <c:v>4.9375140994709685</c:v>
                </c:pt>
                <c:pt idx="117">
                  <c:v>4.9469644464937232</c:v>
                </c:pt>
                <c:pt idx="118">
                  <c:v>4.9564952220017773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Feuil1!$O$1</c:f>
              <c:strCache>
                <c:ptCount val="1"/>
                <c:pt idx="0">
                  <c:v>LES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multiLvlStrRef>
              <c:f>Feuil1!$A$2:$D$120</c:f>
              <c:multiLvlStrCache>
                <c:ptCount val="119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01</c:v>
                  </c:pt>
                  <c:pt idx="37">
                    <c:v>02</c:v>
                  </c:pt>
                  <c:pt idx="38">
                    <c:v>03</c:v>
                  </c:pt>
                  <c:pt idx="39">
                    <c:v>04</c:v>
                  </c:pt>
                  <c:pt idx="40">
                    <c:v>05</c:v>
                  </c:pt>
                  <c:pt idx="41">
                    <c:v>06</c:v>
                  </c:pt>
                  <c:pt idx="42">
                    <c:v>07</c:v>
                  </c:pt>
                  <c:pt idx="43">
                    <c:v>08</c:v>
                  </c:pt>
                  <c:pt idx="44">
                    <c:v>09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01</c:v>
                  </c:pt>
                  <c:pt idx="49">
                    <c:v>02</c:v>
                  </c:pt>
                  <c:pt idx="50">
                    <c:v>03</c:v>
                  </c:pt>
                  <c:pt idx="51">
                    <c:v>04</c:v>
                  </c:pt>
                  <c:pt idx="52">
                    <c:v>05</c:v>
                  </c:pt>
                  <c:pt idx="53">
                    <c:v>06</c:v>
                  </c:pt>
                  <c:pt idx="54">
                    <c:v>07</c:v>
                  </c:pt>
                  <c:pt idx="55">
                    <c:v>08</c:v>
                  </c:pt>
                  <c:pt idx="56">
                    <c:v>09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01</c:v>
                  </c:pt>
                  <c:pt idx="61">
                    <c:v>02</c:v>
                  </c:pt>
                  <c:pt idx="62">
                    <c:v>03</c:v>
                  </c:pt>
                  <c:pt idx="63">
                    <c:v>04</c:v>
                  </c:pt>
                  <c:pt idx="64">
                    <c:v>05</c:v>
                  </c:pt>
                  <c:pt idx="65">
                    <c:v>06</c:v>
                  </c:pt>
                  <c:pt idx="66">
                    <c:v>07</c:v>
                  </c:pt>
                  <c:pt idx="67">
                    <c:v>08</c:v>
                  </c:pt>
                  <c:pt idx="68">
                    <c:v>09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01</c:v>
                  </c:pt>
                  <c:pt idx="73">
                    <c:v>02</c:v>
                  </c:pt>
                  <c:pt idx="74">
                    <c:v>03</c:v>
                  </c:pt>
                  <c:pt idx="75">
                    <c:v>04</c:v>
                  </c:pt>
                  <c:pt idx="76">
                    <c:v>05</c:v>
                  </c:pt>
                  <c:pt idx="77">
                    <c:v>06</c:v>
                  </c:pt>
                  <c:pt idx="78">
                    <c:v>07</c:v>
                  </c:pt>
                  <c:pt idx="79">
                    <c:v>08</c:v>
                  </c:pt>
                  <c:pt idx="80">
                    <c:v>09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01</c:v>
                  </c:pt>
                  <c:pt idx="85">
                    <c:v>02</c:v>
                  </c:pt>
                  <c:pt idx="86">
                    <c:v>03</c:v>
                  </c:pt>
                  <c:pt idx="87">
                    <c:v>04</c:v>
                  </c:pt>
                  <c:pt idx="88">
                    <c:v>05</c:v>
                  </c:pt>
                  <c:pt idx="89">
                    <c:v>06</c:v>
                  </c:pt>
                  <c:pt idx="90">
                    <c:v>07</c:v>
                  </c:pt>
                  <c:pt idx="91">
                    <c:v>08</c:v>
                  </c:pt>
                  <c:pt idx="92">
                    <c:v>09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01</c:v>
                  </c:pt>
                  <c:pt idx="97">
                    <c:v>02</c:v>
                  </c:pt>
                  <c:pt idx="98">
                    <c:v>03</c:v>
                  </c:pt>
                  <c:pt idx="99">
                    <c:v>04</c:v>
                  </c:pt>
                  <c:pt idx="100">
                    <c:v>05</c:v>
                  </c:pt>
                  <c:pt idx="101">
                    <c:v>06</c:v>
                  </c:pt>
                  <c:pt idx="102">
                    <c:v>07</c:v>
                  </c:pt>
                  <c:pt idx="103">
                    <c:v>08</c:v>
                  </c:pt>
                  <c:pt idx="104">
                    <c:v>09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01</c:v>
                  </c:pt>
                  <c:pt idx="109">
                    <c:v>02</c:v>
                  </c:pt>
                  <c:pt idx="110">
                    <c:v>03</c:v>
                  </c:pt>
                  <c:pt idx="111">
                    <c:v>04</c:v>
                  </c:pt>
                  <c:pt idx="112">
                    <c:v>05</c:v>
                  </c:pt>
                  <c:pt idx="113">
                    <c:v>06</c:v>
                  </c:pt>
                  <c:pt idx="114">
                    <c:v>07</c:v>
                  </c:pt>
                  <c:pt idx="115">
                    <c:v>08</c:v>
                  </c:pt>
                  <c:pt idx="116">
                    <c:v>09</c:v>
                  </c:pt>
                  <c:pt idx="117">
                    <c:v>10</c:v>
                  </c:pt>
                  <c:pt idx="118">
                    <c:v>11</c:v>
                  </c:pt>
                </c:lvl>
                <c:lvl>
                  <c:pt idx="0">
                    <c:v>2015-01</c:v>
                  </c:pt>
                  <c:pt idx="1">
                    <c:v>2015-02</c:v>
                  </c:pt>
                  <c:pt idx="2">
                    <c:v>2015-03</c:v>
                  </c:pt>
                  <c:pt idx="3">
                    <c:v>2015-04</c:v>
                  </c:pt>
                  <c:pt idx="4">
                    <c:v>2015-05</c:v>
                  </c:pt>
                  <c:pt idx="5">
                    <c:v>2015-06</c:v>
                  </c:pt>
                  <c:pt idx="6">
                    <c:v>2015-07</c:v>
                  </c:pt>
                  <c:pt idx="7">
                    <c:v>2015-08</c:v>
                  </c:pt>
                  <c:pt idx="8">
                    <c:v>2015-09</c:v>
                  </c:pt>
                  <c:pt idx="9">
                    <c:v>2015-10</c:v>
                  </c:pt>
                  <c:pt idx="10">
                    <c:v>2015-11</c:v>
                  </c:pt>
                  <c:pt idx="11">
                    <c:v>2015-12</c:v>
                  </c:pt>
                  <c:pt idx="12">
                    <c:v>2016-01</c:v>
                  </c:pt>
                  <c:pt idx="13">
                    <c:v>2016-02</c:v>
                  </c:pt>
                  <c:pt idx="14">
                    <c:v>2016-03</c:v>
                  </c:pt>
                  <c:pt idx="15">
                    <c:v>2016-04</c:v>
                  </c:pt>
                  <c:pt idx="16">
                    <c:v>2016-05</c:v>
                  </c:pt>
                  <c:pt idx="17">
                    <c:v>2016-06</c:v>
                  </c:pt>
                  <c:pt idx="18">
                    <c:v>2016-07</c:v>
                  </c:pt>
                  <c:pt idx="19">
                    <c:v>2016-08</c:v>
                  </c:pt>
                  <c:pt idx="20">
                    <c:v>2016-09</c:v>
                  </c:pt>
                  <c:pt idx="21">
                    <c:v>2016-10</c:v>
                  </c:pt>
                  <c:pt idx="22">
                    <c:v>2016-11</c:v>
                  </c:pt>
                  <c:pt idx="23">
                    <c:v>2016-12</c:v>
                  </c:pt>
                  <c:pt idx="24">
                    <c:v>2017-01</c:v>
                  </c:pt>
                  <c:pt idx="25">
                    <c:v>2017-02</c:v>
                  </c:pt>
                  <c:pt idx="26">
                    <c:v>2017-03</c:v>
                  </c:pt>
                  <c:pt idx="27">
                    <c:v>2017-04</c:v>
                  </c:pt>
                  <c:pt idx="28">
                    <c:v>2017-05</c:v>
                  </c:pt>
                  <c:pt idx="29">
                    <c:v>2017-06</c:v>
                  </c:pt>
                  <c:pt idx="30">
                    <c:v>2017-07</c:v>
                  </c:pt>
                  <c:pt idx="31">
                    <c:v>2017-08</c:v>
                  </c:pt>
                  <c:pt idx="32">
                    <c:v>2017-09</c:v>
                  </c:pt>
                  <c:pt idx="33">
                    <c:v>2017-10</c:v>
                  </c:pt>
                  <c:pt idx="34">
                    <c:v>2017-11</c:v>
                  </c:pt>
                  <c:pt idx="35">
                    <c:v>2017-12</c:v>
                  </c:pt>
                  <c:pt idx="36">
                    <c:v>2018-01</c:v>
                  </c:pt>
                  <c:pt idx="37">
                    <c:v>2018-02</c:v>
                  </c:pt>
                  <c:pt idx="38">
                    <c:v>2018-03</c:v>
                  </c:pt>
                  <c:pt idx="39">
                    <c:v>2018-04</c:v>
                  </c:pt>
                  <c:pt idx="40">
                    <c:v>2018-05</c:v>
                  </c:pt>
                  <c:pt idx="41">
                    <c:v>2018-06</c:v>
                  </c:pt>
                  <c:pt idx="42">
                    <c:v>2018-07</c:v>
                  </c:pt>
                  <c:pt idx="43">
                    <c:v>2018-08</c:v>
                  </c:pt>
                  <c:pt idx="44">
                    <c:v>2018-09</c:v>
                  </c:pt>
                  <c:pt idx="45">
                    <c:v>2018-10</c:v>
                  </c:pt>
                  <c:pt idx="46">
                    <c:v>2018-11</c:v>
                  </c:pt>
                  <c:pt idx="47">
                    <c:v>2018-12</c:v>
                  </c:pt>
                  <c:pt idx="48">
                    <c:v>2019-01</c:v>
                  </c:pt>
                  <c:pt idx="49">
                    <c:v>2019-02</c:v>
                  </c:pt>
                  <c:pt idx="50">
                    <c:v>2019-03</c:v>
                  </c:pt>
                  <c:pt idx="51">
                    <c:v>2019-04</c:v>
                  </c:pt>
                  <c:pt idx="52">
                    <c:v>2019-05</c:v>
                  </c:pt>
                  <c:pt idx="53">
                    <c:v>2019-06</c:v>
                  </c:pt>
                  <c:pt idx="54">
                    <c:v>2019-07</c:v>
                  </c:pt>
                  <c:pt idx="55">
                    <c:v>2019-08</c:v>
                  </c:pt>
                  <c:pt idx="56">
                    <c:v>2019-09</c:v>
                  </c:pt>
                  <c:pt idx="57">
                    <c:v>2019-10</c:v>
                  </c:pt>
                  <c:pt idx="58">
                    <c:v>2019-11</c:v>
                  </c:pt>
                  <c:pt idx="59">
                    <c:v>2019-12</c:v>
                  </c:pt>
                  <c:pt idx="60">
                    <c:v>2020-01</c:v>
                  </c:pt>
                  <c:pt idx="61">
                    <c:v>2020-02</c:v>
                  </c:pt>
                  <c:pt idx="62">
                    <c:v>2020-03</c:v>
                  </c:pt>
                  <c:pt idx="63">
                    <c:v>2020-04</c:v>
                  </c:pt>
                  <c:pt idx="64">
                    <c:v>2020-05</c:v>
                  </c:pt>
                  <c:pt idx="65">
                    <c:v>2020-06</c:v>
                  </c:pt>
                  <c:pt idx="66">
                    <c:v>2020-07</c:v>
                  </c:pt>
                  <c:pt idx="67">
                    <c:v>2020-08</c:v>
                  </c:pt>
                  <c:pt idx="68">
                    <c:v>2020-09</c:v>
                  </c:pt>
                  <c:pt idx="69">
                    <c:v>2020-10</c:v>
                  </c:pt>
                  <c:pt idx="70">
                    <c:v>2020-11</c:v>
                  </c:pt>
                  <c:pt idx="71">
                    <c:v>2020-12</c:v>
                  </c:pt>
                  <c:pt idx="72">
                    <c:v>2021-01</c:v>
                  </c:pt>
                  <c:pt idx="73">
                    <c:v>2021-02</c:v>
                  </c:pt>
                  <c:pt idx="74">
                    <c:v>2021-03</c:v>
                  </c:pt>
                  <c:pt idx="75">
                    <c:v>2021-04</c:v>
                  </c:pt>
                  <c:pt idx="76">
                    <c:v>2021-05</c:v>
                  </c:pt>
                  <c:pt idx="77">
                    <c:v>2021-06</c:v>
                  </c:pt>
                  <c:pt idx="78">
                    <c:v>2021-07</c:v>
                  </c:pt>
                  <c:pt idx="79">
                    <c:v>2021-08</c:v>
                  </c:pt>
                  <c:pt idx="80">
                    <c:v>2021-09</c:v>
                  </c:pt>
                  <c:pt idx="81">
                    <c:v>2021-10</c:v>
                  </c:pt>
                  <c:pt idx="82">
                    <c:v>2021-11</c:v>
                  </c:pt>
                  <c:pt idx="83">
                    <c:v>2021-12</c:v>
                  </c:pt>
                  <c:pt idx="84">
                    <c:v>2022-01</c:v>
                  </c:pt>
                  <c:pt idx="85">
                    <c:v>2022-02</c:v>
                  </c:pt>
                  <c:pt idx="86">
                    <c:v>2022-03</c:v>
                  </c:pt>
                  <c:pt idx="87">
                    <c:v>2022-04</c:v>
                  </c:pt>
                  <c:pt idx="88">
                    <c:v>2022-05</c:v>
                  </c:pt>
                  <c:pt idx="89">
                    <c:v>2022-06</c:v>
                  </c:pt>
                  <c:pt idx="90">
                    <c:v>2022-07</c:v>
                  </c:pt>
                  <c:pt idx="91">
                    <c:v>2022-08</c:v>
                  </c:pt>
                  <c:pt idx="92">
                    <c:v>2022-09</c:v>
                  </c:pt>
                  <c:pt idx="93">
                    <c:v>2022-10</c:v>
                  </c:pt>
                  <c:pt idx="94">
                    <c:v>2022-11</c:v>
                  </c:pt>
                  <c:pt idx="95">
                    <c:v>2022-12</c:v>
                  </c:pt>
                  <c:pt idx="96">
                    <c:v>2023-01</c:v>
                  </c:pt>
                  <c:pt idx="97">
                    <c:v>2023-02</c:v>
                  </c:pt>
                  <c:pt idx="98">
                    <c:v>2023-03</c:v>
                  </c:pt>
                  <c:pt idx="99">
                    <c:v>2023-04</c:v>
                  </c:pt>
                  <c:pt idx="100">
                    <c:v>2023-05</c:v>
                  </c:pt>
                  <c:pt idx="101">
                    <c:v>2023-06</c:v>
                  </c:pt>
                  <c:pt idx="102">
                    <c:v>2023-07</c:v>
                  </c:pt>
                  <c:pt idx="103">
                    <c:v>2023-08</c:v>
                  </c:pt>
                  <c:pt idx="104">
                    <c:v>2023-09</c:v>
                  </c:pt>
                  <c:pt idx="105">
                    <c:v>2023-10</c:v>
                  </c:pt>
                  <c:pt idx="106">
                    <c:v>2023-11</c:v>
                  </c:pt>
                  <c:pt idx="107">
                    <c:v>2023-12</c:v>
                  </c:pt>
                  <c:pt idx="108">
                    <c:v>2024-01</c:v>
                  </c:pt>
                  <c:pt idx="109">
                    <c:v>2024-02</c:v>
                  </c:pt>
                  <c:pt idx="110">
                    <c:v>2024-03</c:v>
                  </c:pt>
                  <c:pt idx="111">
                    <c:v>2024-04</c:v>
                  </c:pt>
                  <c:pt idx="112">
                    <c:v>2024-05</c:v>
                  </c:pt>
                  <c:pt idx="113">
                    <c:v>2024-06</c:v>
                  </c:pt>
                  <c:pt idx="114">
                    <c:v>2024-07</c:v>
                  </c:pt>
                  <c:pt idx="115">
                    <c:v>2024-08</c:v>
                  </c:pt>
                  <c:pt idx="116">
                    <c:v>2024-09</c:v>
                  </c:pt>
                  <c:pt idx="117">
                    <c:v>2024-10</c:v>
                  </c:pt>
                  <c:pt idx="118">
                    <c:v>2024-11</c:v>
                  </c:pt>
                </c:lvl>
                <c:lvl>
                  <c:pt idx="0">
                    <c:v>1</c:v>
                  </c:pt>
                  <c:pt idx="1">
                    <c:v>4</c:v>
                  </c:pt>
                  <c:pt idx="2">
                    <c:v>9</c:v>
                  </c:pt>
                  <c:pt idx="3">
                    <c:v>16</c:v>
                  </c:pt>
                  <c:pt idx="4">
                    <c:v>25</c:v>
                  </c:pt>
                  <c:pt idx="5">
                    <c:v>36</c:v>
                  </c:pt>
                  <c:pt idx="6">
                    <c:v>49</c:v>
                  </c:pt>
                  <c:pt idx="7">
                    <c:v>64</c:v>
                  </c:pt>
                  <c:pt idx="8">
                    <c:v>81</c:v>
                  </c:pt>
                  <c:pt idx="9">
                    <c:v>100</c:v>
                  </c:pt>
                  <c:pt idx="10">
                    <c:v>121</c:v>
                  </c:pt>
                  <c:pt idx="11">
                    <c:v>144</c:v>
                  </c:pt>
                  <c:pt idx="12">
                    <c:v>169</c:v>
                  </c:pt>
                  <c:pt idx="13">
                    <c:v>196</c:v>
                  </c:pt>
                  <c:pt idx="14">
                    <c:v>225</c:v>
                  </c:pt>
                  <c:pt idx="15">
                    <c:v>256</c:v>
                  </c:pt>
                  <c:pt idx="16">
                    <c:v>289</c:v>
                  </c:pt>
                  <c:pt idx="17">
                    <c:v>324</c:v>
                  </c:pt>
                  <c:pt idx="18">
                    <c:v>361</c:v>
                  </c:pt>
                  <c:pt idx="19">
                    <c:v>400</c:v>
                  </c:pt>
                  <c:pt idx="20">
                    <c:v>441</c:v>
                  </c:pt>
                  <c:pt idx="21">
                    <c:v>484</c:v>
                  </c:pt>
                  <c:pt idx="22">
                    <c:v>529</c:v>
                  </c:pt>
                  <c:pt idx="23">
                    <c:v>576</c:v>
                  </c:pt>
                  <c:pt idx="24">
                    <c:v>625</c:v>
                  </c:pt>
                  <c:pt idx="25">
                    <c:v>676</c:v>
                  </c:pt>
                  <c:pt idx="26">
                    <c:v>729</c:v>
                  </c:pt>
                  <c:pt idx="27">
                    <c:v>784</c:v>
                  </c:pt>
                  <c:pt idx="28">
                    <c:v>841</c:v>
                  </c:pt>
                  <c:pt idx="29">
                    <c:v>900</c:v>
                  </c:pt>
                  <c:pt idx="30">
                    <c:v>961</c:v>
                  </c:pt>
                  <c:pt idx="31">
                    <c:v>1024</c:v>
                  </c:pt>
                  <c:pt idx="32">
                    <c:v>1089</c:v>
                  </c:pt>
                  <c:pt idx="33">
                    <c:v>1156</c:v>
                  </c:pt>
                  <c:pt idx="34">
                    <c:v>1225</c:v>
                  </c:pt>
                  <c:pt idx="35">
                    <c:v>1296</c:v>
                  </c:pt>
                  <c:pt idx="36">
                    <c:v>1369</c:v>
                  </c:pt>
                  <c:pt idx="37">
                    <c:v>1444</c:v>
                  </c:pt>
                  <c:pt idx="38">
                    <c:v>1521</c:v>
                  </c:pt>
                  <c:pt idx="39">
                    <c:v>1600</c:v>
                  </c:pt>
                  <c:pt idx="40">
                    <c:v>1681</c:v>
                  </c:pt>
                  <c:pt idx="41">
                    <c:v>1764</c:v>
                  </c:pt>
                  <c:pt idx="42">
                    <c:v>1849</c:v>
                  </c:pt>
                  <c:pt idx="43">
                    <c:v>1936</c:v>
                  </c:pt>
                  <c:pt idx="44">
                    <c:v>2025</c:v>
                  </c:pt>
                  <c:pt idx="45">
                    <c:v>2116</c:v>
                  </c:pt>
                  <c:pt idx="46">
                    <c:v>2209</c:v>
                  </c:pt>
                  <c:pt idx="47">
                    <c:v>2304</c:v>
                  </c:pt>
                  <c:pt idx="48">
                    <c:v>2401</c:v>
                  </c:pt>
                  <c:pt idx="49">
                    <c:v>2500</c:v>
                  </c:pt>
                  <c:pt idx="50">
                    <c:v>2601</c:v>
                  </c:pt>
                  <c:pt idx="51">
                    <c:v>2704</c:v>
                  </c:pt>
                  <c:pt idx="52">
                    <c:v>2809</c:v>
                  </c:pt>
                  <c:pt idx="53">
                    <c:v>2916</c:v>
                  </c:pt>
                  <c:pt idx="54">
                    <c:v>3025</c:v>
                  </c:pt>
                  <c:pt idx="55">
                    <c:v>3136</c:v>
                  </c:pt>
                  <c:pt idx="56">
                    <c:v>3249</c:v>
                  </c:pt>
                  <c:pt idx="57">
                    <c:v>3364</c:v>
                  </c:pt>
                  <c:pt idx="58">
                    <c:v>3481</c:v>
                  </c:pt>
                  <c:pt idx="59">
                    <c:v>3600</c:v>
                  </c:pt>
                  <c:pt idx="60">
                    <c:v>3721</c:v>
                  </c:pt>
                  <c:pt idx="61">
                    <c:v>3844</c:v>
                  </c:pt>
                  <c:pt idx="62">
                    <c:v>3969</c:v>
                  </c:pt>
                  <c:pt idx="63">
                    <c:v>4096</c:v>
                  </c:pt>
                  <c:pt idx="64">
                    <c:v>4225</c:v>
                  </c:pt>
                  <c:pt idx="65">
                    <c:v>4356</c:v>
                  </c:pt>
                  <c:pt idx="66">
                    <c:v>4489</c:v>
                  </c:pt>
                  <c:pt idx="67">
                    <c:v>4624</c:v>
                  </c:pt>
                  <c:pt idx="68">
                    <c:v>4761</c:v>
                  </c:pt>
                  <c:pt idx="69">
                    <c:v>4900</c:v>
                  </c:pt>
                  <c:pt idx="70">
                    <c:v>5041</c:v>
                  </c:pt>
                  <c:pt idx="71">
                    <c:v>5184</c:v>
                  </c:pt>
                  <c:pt idx="72">
                    <c:v>5329</c:v>
                  </c:pt>
                  <c:pt idx="73">
                    <c:v>5476</c:v>
                  </c:pt>
                  <c:pt idx="74">
                    <c:v>5625</c:v>
                  </c:pt>
                  <c:pt idx="75">
                    <c:v>5776</c:v>
                  </c:pt>
                  <c:pt idx="76">
                    <c:v>5929</c:v>
                  </c:pt>
                  <c:pt idx="77">
                    <c:v>6084</c:v>
                  </c:pt>
                  <c:pt idx="78">
                    <c:v>6241</c:v>
                  </c:pt>
                  <c:pt idx="79">
                    <c:v>6400</c:v>
                  </c:pt>
                  <c:pt idx="80">
                    <c:v>6561</c:v>
                  </c:pt>
                  <c:pt idx="81">
                    <c:v>6724</c:v>
                  </c:pt>
                  <c:pt idx="82">
                    <c:v>6889</c:v>
                  </c:pt>
                  <c:pt idx="83">
                    <c:v>7056</c:v>
                  </c:pt>
                  <c:pt idx="84">
                    <c:v>7225</c:v>
                  </c:pt>
                  <c:pt idx="85">
                    <c:v>7396</c:v>
                  </c:pt>
                  <c:pt idx="86">
                    <c:v>7569</c:v>
                  </c:pt>
                  <c:pt idx="87">
                    <c:v>7744</c:v>
                  </c:pt>
                  <c:pt idx="88">
                    <c:v>7921</c:v>
                  </c:pt>
                  <c:pt idx="89">
                    <c:v>8100</c:v>
                  </c:pt>
                  <c:pt idx="90">
                    <c:v>8281</c:v>
                  </c:pt>
                  <c:pt idx="91">
                    <c:v>8464</c:v>
                  </c:pt>
                  <c:pt idx="92">
                    <c:v>8649</c:v>
                  </c:pt>
                  <c:pt idx="93">
                    <c:v>8836</c:v>
                  </c:pt>
                  <c:pt idx="94">
                    <c:v>9025</c:v>
                  </c:pt>
                  <c:pt idx="95">
                    <c:v>9216</c:v>
                  </c:pt>
                  <c:pt idx="96">
                    <c:v>9409</c:v>
                  </c:pt>
                  <c:pt idx="97">
                    <c:v>9604</c:v>
                  </c:pt>
                  <c:pt idx="98">
                    <c:v>9801</c:v>
                  </c:pt>
                  <c:pt idx="99">
                    <c:v>10000</c:v>
                  </c:pt>
                  <c:pt idx="100">
                    <c:v>10201</c:v>
                  </c:pt>
                  <c:pt idx="101">
                    <c:v>10404</c:v>
                  </c:pt>
                  <c:pt idx="102">
                    <c:v>10609</c:v>
                  </c:pt>
                  <c:pt idx="103">
                    <c:v>10816</c:v>
                  </c:pt>
                  <c:pt idx="104">
                    <c:v>11025</c:v>
                  </c:pt>
                  <c:pt idx="105">
                    <c:v>11236</c:v>
                  </c:pt>
                  <c:pt idx="106">
                    <c:v>11449</c:v>
                  </c:pt>
                  <c:pt idx="107">
                    <c:v>11664</c:v>
                  </c:pt>
                  <c:pt idx="108">
                    <c:v>11881</c:v>
                  </c:pt>
                  <c:pt idx="109">
                    <c:v>12100</c:v>
                  </c:pt>
                  <c:pt idx="110">
                    <c:v>12321</c:v>
                  </c:pt>
                  <c:pt idx="111">
                    <c:v>12544</c:v>
                  </c:pt>
                  <c:pt idx="112">
                    <c:v>12769</c:v>
                  </c:pt>
                  <c:pt idx="113">
                    <c:v>12996</c:v>
                  </c:pt>
                  <c:pt idx="114">
                    <c:v>13225</c:v>
                  </c:pt>
                  <c:pt idx="115">
                    <c:v>13456</c:v>
                  </c:pt>
                  <c:pt idx="116">
                    <c:v>13689</c:v>
                  </c:pt>
                  <c:pt idx="117">
                    <c:v>13924</c:v>
                  </c:pt>
                  <c:pt idx="118">
                    <c:v>14161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</c:lvl>
              </c:multiLvlStrCache>
            </c:multiLvlStrRef>
          </c:xVal>
          <c:yVal>
            <c:numRef>
              <c:f>Feuil1!$O$2:$O$120</c:f>
              <c:numCache>
                <c:formatCode>General</c:formatCode>
                <c:ptCount val="119"/>
                <c:pt idx="0">
                  <c:v>4.4231901188283906</c:v>
                </c:pt>
                <c:pt idx="1">
                  <c:v>4.4231901188283906</c:v>
                </c:pt>
                <c:pt idx="2">
                  <c:v>4.4375051616003462</c:v>
                </c:pt>
                <c:pt idx="3">
                  <c:v>4.4400706619599974</c:v>
                </c:pt>
                <c:pt idx="4">
                  <c:v>4.4021264531661064</c:v>
                </c:pt>
                <c:pt idx="5">
                  <c:v>4.3990784309657105</c:v>
                </c:pt>
                <c:pt idx="6">
                  <c:v>4.3774718541487001</c:v>
                </c:pt>
                <c:pt idx="7">
                  <c:v>4.3453621618440481</c:v>
                </c:pt>
                <c:pt idx="8">
                  <c:v>4.3523537772654031</c:v>
                </c:pt>
                <c:pt idx="9">
                  <c:v>4.3366901982034314</c:v>
                </c:pt>
                <c:pt idx="10">
                  <c:v>4.3516732615227154</c:v>
                </c:pt>
                <c:pt idx="11">
                  <c:v>4.3778139544639654</c:v>
                </c:pt>
                <c:pt idx="12">
                  <c:v>4.3994030284122703</c:v>
                </c:pt>
                <c:pt idx="13">
                  <c:v>4.4320445347471811</c:v>
                </c:pt>
                <c:pt idx="14">
                  <c:v>4.4410403314380655</c:v>
                </c:pt>
                <c:pt idx="15">
                  <c:v>4.431536047099697</c:v>
                </c:pt>
                <c:pt idx="16">
                  <c:v>4.4508084515243231</c:v>
                </c:pt>
                <c:pt idx="17">
                  <c:v>4.4456982369990543</c:v>
                </c:pt>
                <c:pt idx="18">
                  <c:v>4.4217509843959784</c:v>
                </c:pt>
                <c:pt idx="19">
                  <c:v>4.4269521307554367</c:v>
                </c:pt>
                <c:pt idx="20">
                  <c:v>4.4160475565773556</c:v>
                </c:pt>
                <c:pt idx="21">
                  <c:v>4.4189490759593486</c:v>
                </c:pt>
                <c:pt idx="22">
                  <c:v>4.36763350209959</c:v>
                </c:pt>
                <c:pt idx="23">
                  <c:v>4.3756194250972538</c:v>
                </c:pt>
                <c:pt idx="24">
                  <c:v>4.4066842632250109</c:v>
                </c:pt>
                <c:pt idx="25">
                  <c:v>4.4218235172314149</c:v>
                </c:pt>
                <c:pt idx="26">
                  <c:v>4.4255686382237478</c:v>
                </c:pt>
                <c:pt idx="27">
                  <c:v>4.4233725191266453</c:v>
                </c:pt>
                <c:pt idx="28">
                  <c:v>4.4197839969682287</c:v>
                </c:pt>
                <c:pt idx="29">
                  <c:v>4.4222490055099621</c:v>
                </c:pt>
                <c:pt idx="30">
                  <c:v>4.4293849705724426</c:v>
                </c:pt>
                <c:pt idx="31">
                  <c:v>4.4308278312499727</c:v>
                </c:pt>
                <c:pt idx="32">
                  <c:v>4.4321462628974082</c:v>
                </c:pt>
                <c:pt idx="33">
                  <c:v>4.4269497012055892</c:v>
                </c:pt>
                <c:pt idx="34">
                  <c:v>4.4305029196126364</c:v>
                </c:pt>
                <c:pt idx="35">
                  <c:v>4.4353677838606584</c:v>
                </c:pt>
                <c:pt idx="36">
                  <c:v>4.4444989292558663</c:v>
                </c:pt>
                <c:pt idx="37">
                  <c:v>4.4594868065305775</c:v>
                </c:pt>
                <c:pt idx="38">
                  <c:v>4.461462375700723</c:v>
                </c:pt>
                <c:pt idx="39">
                  <c:v>4.4567232439224922</c:v>
                </c:pt>
                <c:pt idx="40">
                  <c:v>4.4500804902182596</c:v>
                </c:pt>
                <c:pt idx="41">
                  <c:v>4.4641692930559032</c:v>
                </c:pt>
                <c:pt idx="42">
                  <c:v>4.4742684224982145</c:v>
                </c:pt>
                <c:pt idx="43">
                  <c:v>4.4798021332844655</c:v>
                </c:pt>
                <c:pt idx="44">
                  <c:v>4.4772781318655728</c:v>
                </c:pt>
                <c:pt idx="45">
                  <c:v>4.4826938230753228</c:v>
                </c:pt>
                <c:pt idx="46">
                  <c:v>4.4855811936684979</c:v>
                </c:pt>
                <c:pt idx="47">
                  <c:v>4.4818553547758331</c:v>
                </c:pt>
                <c:pt idx="48">
                  <c:v>4.476955894515017</c:v>
                </c:pt>
                <c:pt idx="49">
                  <c:v>4.4752251576056645</c:v>
                </c:pt>
                <c:pt idx="50">
                  <c:v>4.4764655836164096</c:v>
                </c:pt>
                <c:pt idx="51">
                  <c:v>4.464634688073998</c:v>
                </c:pt>
                <c:pt idx="52">
                  <c:v>4.4474359808286827</c:v>
                </c:pt>
                <c:pt idx="53">
                  <c:v>4.4413846028756652</c:v>
                </c:pt>
                <c:pt idx="54">
                  <c:v>4.4735666800994345</c:v>
                </c:pt>
                <c:pt idx="55">
                  <c:v>4.5090696503099199</c:v>
                </c:pt>
                <c:pt idx="56">
                  <c:v>4.5466559983891308</c:v>
                </c:pt>
                <c:pt idx="57">
                  <c:v>4.5613677430628208</c:v>
                </c:pt>
                <c:pt idx="58">
                  <c:v>4.5731947089187592</c:v>
                </c:pt>
                <c:pt idx="59">
                  <c:v>4.5681218843941327</c:v>
                </c:pt>
                <c:pt idx="60">
                  <c:v>4.5632592684481894</c:v>
                </c:pt>
                <c:pt idx="61">
                  <c:v>4.5592442308343735</c:v>
                </c:pt>
                <c:pt idx="62">
                  <c:v>4.5658321291549093</c:v>
                </c:pt>
                <c:pt idx="63">
                  <c:v>4.5625553393435698</c:v>
                </c:pt>
                <c:pt idx="64">
                  <c:v>4.5583270921253263</c:v>
                </c:pt>
                <c:pt idx="65">
                  <c:v>4.5624121369587085</c:v>
                </c:pt>
                <c:pt idx="66">
                  <c:v>4.5627857418807203</c:v>
                </c:pt>
                <c:pt idx="67">
                  <c:v>4.5641220456808194</c:v>
                </c:pt>
                <c:pt idx="68">
                  <c:v>4.5658981079834788</c:v>
                </c:pt>
                <c:pt idx="69">
                  <c:v>4.5807198512563385</c:v>
                </c:pt>
                <c:pt idx="70">
                  <c:v>4.5852287561707197</c:v>
                </c:pt>
                <c:pt idx="71">
                  <c:v>4.5847087832689599</c:v>
                </c:pt>
                <c:pt idx="72">
                  <c:v>4.5833058879074411</c:v>
                </c:pt>
                <c:pt idx="73">
                  <c:v>4.5899575815945788</c:v>
                </c:pt>
                <c:pt idx="74">
                  <c:v>4.5941834662352328</c:v>
                </c:pt>
                <c:pt idx="75">
                  <c:v>4.5922515478314807</c:v>
                </c:pt>
                <c:pt idx="76">
                  <c:v>4.5834814095232108</c:v>
                </c:pt>
                <c:pt idx="77">
                  <c:v>4.5851214799248989</c:v>
                </c:pt>
                <c:pt idx="78">
                  <c:v>4.594626036735435</c:v>
                </c:pt>
                <c:pt idx="79">
                  <c:v>4.6055131973616863</c:v>
                </c:pt>
                <c:pt idx="80">
                  <c:v>4.6121769624866902</c:v>
                </c:pt>
                <c:pt idx="81">
                  <c:v>4.6184018335862955</c:v>
                </c:pt>
                <c:pt idx="82">
                  <c:v>4.6248882398655793</c:v>
                </c:pt>
                <c:pt idx="83">
                  <c:v>4.6204805571179746</c:v>
                </c:pt>
                <c:pt idx="84">
                  <c:v>4.6109767000823556</c:v>
                </c:pt>
                <c:pt idx="85">
                  <c:v>4.606551867855246</c:v>
                </c:pt>
                <c:pt idx="86">
                  <c:v>4.5635345943726602</c:v>
                </c:pt>
                <c:pt idx="87">
                  <c:v>4.5985393499502418</c:v>
                </c:pt>
                <c:pt idx="88">
                  <c:v>4.6468229453498084</c:v>
                </c:pt>
                <c:pt idx="89">
                  <c:v>4.6701914145171184</c:v>
                </c:pt>
                <c:pt idx="90">
                  <c:v>4.6834411532701941</c:v>
                </c:pt>
                <c:pt idx="91">
                  <c:v>4.6924031310920329</c:v>
                </c:pt>
                <c:pt idx="92">
                  <c:v>4.6828130046283256</c:v>
                </c:pt>
                <c:pt idx="93">
                  <c:v>4.6824503134111524</c:v>
                </c:pt>
                <c:pt idx="94">
                  <c:v>4.698808175478085</c:v>
                </c:pt>
                <c:pt idx="95">
                  <c:v>4.706606861643678</c:v>
                </c:pt>
                <c:pt idx="96">
                  <c:v>4.7047214069483507</c:v>
                </c:pt>
                <c:pt idx="97">
                  <c:v>4.6970182458701206</c:v>
                </c:pt>
                <c:pt idx="98">
                  <c:v>4.7115131172311733</c:v>
                </c:pt>
                <c:pt idx="99">
                  <c:v>4.7432979147995393</c:v>
                </c:pt>
                <c:pt idx="100">
                  <c:v>4.7739603694170194</c:v>
                </c:pt>
                <c:pt idx="101">
                  <c:v>4.7892625631581645</c:v>
                </c:pt>
                <c:pt idx="102">
                  <c:v>4.7953437949314965</c:v>
                </c:pt>
                <c:pt idx="103">
                  <c:v>4.8089619637328482</c:v>
                </c:pt>
                <c:pt idx="104">
                  <c:v>4.8221149161828665</c:v>
                </c:pt>
                <c:pt idx="105">
                  <c:v>4.8436667613687252</c:v>
                </c:pt>
                <c:pt idx="106">
                  <c:v>4.8799800216728677</c:v>
                </c:pt>
                <c:pt idx="107">
                  <c:v>4.8937102003206379</c:v>
                </c:pt>
                <c:pt idx="108">
                  <c:v>4.9021019065986708</c:v>
                </c:pt>
                <c:pt idx="109">
                  <c:v>4.9001215278849575</c:v>
                </c:pt>
                <c:pt idx="110">
                  <c:v>4.9519208939458004</c:v>
                </c:pt>
                <c:pt idx="111">
                  <c:v>4.9685816551541784</c:v>
                </c:pt>
                <c:pt idx="112">
                  <c:v>4.9612159502239592</c:v>
                </c:pt>
                <c:pt idx="113">
                  <c:v>4.9609950626518602</c:v>
                </c:pt>
                <c:pt idx="114">
                  <c:v>4.9578796051653846</c:v>
                </c:pt>
                <c:pt idx="115">
                  <c:v>4.9543583006603109</c:v>
                </c:pt>
                <c:pt idx="116">
                  <c:v>4.9444461094708423</c:v>
                </c:pt>
                <c:pt idx="117">
                  <c:v>4.943889466194177</c:v>
                </c:pt>
                <c:pt idx="118">
                  <c:v>4.9546541518796694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Feuil1!$S$1</c:f>
              <c:strCache>
                <c:ptCount val="1"/>
                <c:pt idx="0">
                  <c:v>Prevision LED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multiLvlStrRef>
              <c:f>Feuil1!$A$2:$D$120</c:f>
              <c:multiLvlStrCache>
                <c:ptCount val="119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01</c:v>
                  </c:pt>
                  <c:pt idx="37">
                    <c:v>02</c:v>
                  </c:pt>
                  <c:pt idx="38">
                    <c:v>03</c:v>
                  </c:pt>
                  <c:pt idx="39">
                    <c:v>04</c:v>
                  </c:pt>
                  <c:pt idx="40">
                    <c:v>05</c:v>
                  </c:pt>
                  <c:pt idx="41">
                    <c:v>06</c:v>
                  </c:pt>
                  <c:pt idx="42">
                    <c:v>07</c:v>
                  </c:pt>
                  <c:pt idx="43">
                    <c:v>08</c:v>
                  </c:pt>
                  <c:pt idx="44">
                    <c:v>09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01</c:v>
                  </c:pt>
                  <c:pt idx="49">
                    <c:v>02</c:v>
                  </c:pt>
                  <c:pt idx="50">
                    <c:v>03</c:v>
                  </c:pt>
                  <c:pt idx="51">
                    <c:v>04</c:v>
                  </c:pt>
                  <c:pt idx="52">
                    <c:v>05</c:v>
                  </c:pt>
                  <c:pt idx="53">
                    <c:v>06</c:v>
                  </c:pt>
                  <c:pt idx="54">
                    <c:v>07</c:v>
                  </c:pt>
                  <c:pt idx="55">
                    <c:v>08</c:v>
                  </c:pt>
                  <c:pt idx="56">
                    <c:v>09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01</c:v>
                  </c:pt>
                  <c:pt idx="61">
                    <c:v>02</c:v>
                  </c:pt>
                  <c:pt idx="62">
                    <c:v>03</c:v>
                  </c:pt>
                  <c:pt idx="63">
                    <c:v>04</c:v>
                  </c:pt>
                  <c:pt idx="64">
                    <c:v>05</c:v>
                  </c:pt>
                  <c:pt idx="65">
                    <c:v>06</c:v>
                  </c:pt>
                  <c:pt idx="66">
                    <c:v>07</c:v>
                  </c:pt>
                  <c:pt idx="67">
                    <c:v>08</c:v>
                  </c:pt>
                  <c:pt idx="68">
                    <c:v>09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01</c:v>
                  </c:pt>
                  <c:pt idx="73">
                    <c:v>02</c:v>
                  </c:pt>
                  <c:pt idx="74">
                    <c:v>03</c:v>
                  </c:pt>
                  <c:pt idx="75">
                    <c:v>04</c:v>
                  </c:pt>
                  <c:pt idx="76">
                    <c:v>05</c:v>
                  </c:pt>
                  <c:pt idx="77">
                    <c:v>06</c:v>
                  </c:pt>
                  <c:pt idx="78">
                    <c:v>07</c:v>
                  </c:pt>
                  <c:pt idx="79">
                    <c:v>08</c:v>
                  </c:pt>
                  <c:pt idx="80">
                    <c:v>09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01</c:v>
                  </c:pt>
                  <c:pt idx="85">
                    <c:v>02</c:v>
                  </c:pt>
                  <c:pt idx="86">
                    <c:v>03</c:v>
                  </c:pt>
                  <c:pt idx="87">
                    <c:v>04</c:v>
                  </c:pt>
                  <c:pt idx="88">
                    <c:v>05</c:v>
                  </c:pt>
                  <c:pt idx="89">
                    <c:v>06</c:v>
                  </c:pt>
                  <c:pt idx="90">
                    <c:v>07</c:v>
                  </c:pt>
                  <c:pt idx="91">
                    <c:v>08</c:v>
                  </c:pt>
                  <c:pt idx="92">
                    <c:v>09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01</c:v>
                  </c:pt>
                  <c:pt idx="97">
                    <c:v>02</c:v>
                  </c:pt>
                  <c:pt idx="98">
                    <c:v>03</c:v>
                  </c:pt>
                  <c:pt idx="99">
                    <c:v>04</c:v>
                  </c:pt>
                  <c:pt idx="100">
                    <c:v>05</c:v>
                  </c:pt>
                  <c:pt idx="101">
                    <c:v>06</c:v>
                  </c:pt>
                  <c:pt idx="102">
                    <c:v>07</c:v>
                  </c:pt>
                  <c:pt idx="103">
                    <c:v>08</c:v>
                  </c:pt>
                  <c:pt idx="104">
                    <c:v>09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01</c:v>
                  </c:pt>
                  <c:pt idx="109">
                    <c:v>02</c:v>
                  </c:pt>
                  <c:pt idx="110">
                    <c:v>03</c:v>
                  </c:pt>
                  <c:pt idx="111">
                    <c:v>04</c:v>
                  </c:pt>
                  <c:pt idx="112">
                    <c:v>05</c:v>
                  </c:pt>
                  <c:pt idx="113">
                    <c:v>06</c:v>
                  </c:pt>
                  <c:pt idx="114">
                    <c:v>07</c:v>
                  </c:pt>
                  <c:pt idx="115">
                    <c:v>08</c:v>
                  </c:pt>
                  <c:pt idx="116">
                    <c:v>09</c:v>
                  </c:pt>
                  <c:pt idx="117">
                    <c:v>10</c:v>
                  </c:pt>
                  <c:pt idx="118">
                    <c:v>11</c:v>
                  </c:pt>
                </c:lvl>
                <c:lvl>
                  <c:pt idx="0">
                    <c:v>2015-01</c:v>
                  </c:pt>
                  <c:pt idx="1">
                    <c:v>2015-02</c:v>
                  </c:pt>
                  <c:pt idx="2">
                    <c:v>2015-03</c:v>
                  </c:pt>
                  <c:pt idx="3">
                    <c:v>2015-04</c:v>
                  </c:pt>
                  <c:pt idx="4">
                    <c:v>2015-05</c:v>
                  </c:pt>
                  <c:pt idx="5">
                    <c:v>2015-06</c:v>
                  </c:pt>
                  <c:pt idx="6">
                    <c:v>2015-07</c:v>
                  </c:pt>
                  <c:pt idx="7">
                    <c:v>2015-08</c:v>
                  </c:pt>
                  <c:pt idx="8">
                    <c:v>2015-09</c:v>
                  </c:pt>
                  <c:pt idx="9">
                    <c:v>2015-10</c:v>
                  </c:pt>
                  <c:pt idx="10">
                    <c:v>2015-11</c:v>
                  </c:pt>
                  <c:pt idx="11">
                    <c:v>2015-12</c:v>
                  </c:pt>
                  <c:pt idx="12">
                    <c:v>2016-01</c:v>
                  </c:pt>
                  <c:pt idx="13">
                    <c:v>2016-02</c:v>
                  </c:pt>
                  <c:pt idx="14">
                    <c:v>2016-03</c:v>
                  </c:pt>
                  <c:pt idx="15">
                    <c:v>2016-04</c:v>
                  </c:pt>
                  <c:pt idx="16">
                    <c:v>2016-05</c:v>
                  </c:pt>
                  <c:pt idx="17">
                    <c:v>2016-06</c:v>
                  </c:pt>
                  <c:pt idx="18">
                    <c:v>2016-07</c:v>
                  </c:pt>
                  <c:pt idx="19">
                    <c:v>2016-08</c:v>
                  </c:pt>
                  <c:pt idx="20">
                    <c:v>2016-09</c:v>
                  </c:pt>
                  <c:pt idx="21">
                    <c:v>2016-10</c:v>
                  </c:pt>
                  <c:pt idx="22">
                    <c:v>2016-11</c:v>
                  </c:pt>
                  <c:pt idx="23">
                    <c:v>2016-12</c:v>
                  </c:pt>
                  <c:pt idx="24">
                    <c:v>2017-01</c:v>
                  </c:pt>
                  <c:pt idx="25">
                    <c:v>2017-02</c:v>
                  </c:pt>
                  <c:pt idx="26">
                    <c:v>2017-03</c:v>
                  </c:pt>
                  <c:pt idx="27">
                    <c:v>2017-04</c:v>
                  </c:pt>
                  <c:pt idx="28">
                    <c:v>2017-05</c:v>
                  </c:pt>
                  <c:pt idx="29">
                    <c:v>2017-06</c:v>
                  </c:pt>
                  <c:pt idx="30">
                    <c:v>2017-07</c:v>
                  </c:pt>
                  <c:pt idx="31">
                    <c:v>2017-08</c:v>
                  </c:pt>
                  <c:pt idx="32">
                    <c:v>2017-09</c:v>
                  </c:pt>
                  <c:pt idx="33">
                    <c:v>2017-10</c:v>
                  </c:pt>
                  <c:pt idx="34">
                    <c:v>2017-11</c:v>
                  </c:pt>
                  <c:pt idx="35">
                    <c:v>2017-12</c:v>
                  </c:pt>
                  <c:pt idx="36">
                    <c:v>2018-01</c:v>
                  </c:pt>
                  <c:pt idx="37">
                    <c:v>2018-02</c:v>
                  </c:pt>
                  <c:pt idx="38">
                    <c:v>2018-03</c:v>
                  </c:pt>
                  <c:pt idx="39">
                    <c:v>2018-04</c:v>
                  </c:pt>
                  <c:pt idx="40">
                    <c:v>2018-05</c:v>
                  </c:pt>
                  <c:pt idx="41">
                    <c:v>2018-06</c:v>
                  </c:pt>
                  <c:pt idx="42">
                    <c:v>2018-07</c:v>
                  </c:pt>
                  <c:pt idx="43">
                    <c:v>2018-08</c:v>
                  </c:pt>
                  <c:pt idx="44">
                    <c:v>2018-09</c:v>
                  </c:pt>
                  <c:pt idx="45">
                    <c:v>2018-10</c:v>
                  </c:pt>
                  <c:pt idx="46">
                    <c:v>2018-11</c:v>
                  </c:pt>
                  <c:pt idx="47">
                    <c:v>2018-12</c:v>
                  </c:pt>
                  <c:pt idx="48">
                    <c:v>2019-01</c:v>
                  </c:pt>
                  <c:pt idx="49">
                    <c:v>2019-02</c:v>
                  </c:pt>
                  <c:pt idx="50">
                    <c:v>2019-03</c:v>
                  </c:pt>
                  <c:pt idx="51">
                    <c:v>2019-04</c:v>
                  </c:pt>
                  <c:pt idx="52">
                    <c:v>2019-05</c:v>
                  </c:pt>
                  <c:pt idx="53">
                    <c:v>2019-06</c:v>
                  </c:pt>
                  <c:pt idx="54">
                    <c:v>2019-07</c:v>
                  </c:pt>
                  <c:pt idx="55">
                    <c:v>2019-08</c:v>
                  </c:pt>
                  <c:pt idx="56">
                    <c:v>2019-09</c:v>
                  </c:pt>
                  <c:pt idx="57">
                    <c:v>2019-10</c:v>
                  </c:pt>
                  <c:pt idx="58">
                    <c:v>2019-11</c:v>
                  </c:pt>
                  <c:pt idx="59">
                    <c:v>2019-12</c:v>
                  </c:pt>
                  <c:pt idx="60">
                    <c:v>2020-01</c:v>
                  </c:pt>
                  <c:pt idx="61">
                    <c:v>2020-02</c:v>
                  </c:pt>
                  <c:pt idx="62">
                    <c:v>2020-03</c:v>
                  </c:pt>
                  <c:pt idx="63">
                    <c:v>2020-04</c:v>
                  </c:pt>
                  <c:pt idx="64">
                    <c:v>2020-05</c:v>
                  </c:pt>
                  <c:pt idx="65">
                    <c:v>2020-06</c:v>
                  </c:pt>
                  <c:pt idx="66">
                    <c:v>2020-07</c:v>
                  </c:pt>
                  <c:pt idx="67">
                    <c:v>2020-08</c:v>
                  </c:pt>
                  <c:pt idx="68">
                    <c:v>2020-09</c:v>
                  </c:pt>
                  <c:pt idx="69">
                    <c:v>2020-10</c:v>
                  </c:pt>
                  <c:pt idx="70">
                    <c:v>2020-11</c:v>
                  </c:pt>
                  <c:pt idx="71">
                    <c:v>2020-12</c:v>
                  </c:pt>
                  <c:pt idx="72">
                    <c:v>2021-01</c:v>
                  </c:pt>
                  <c:pt idx="73">
                    <c:v>2021-02</c:v>
                  </c:pt>
                  <c:pt idx="74">
                    <c:v>2021-03</c:v>
                  </c:pt>
                  <c:pt idx="75">
                    <c:v>2021-04</c:v>
                  </c:pt>
                  <c:pt idx="76">
                    <c:v>2021-05</c:v>
                  </c:pt>
                  <c:pt idx="77">
                    <c:v>2021-06</c:v>
                  </c:pt>
                  <c:pt idx="78">
                    <c:v>2021-07</c:v>
                  </c:pt>
                  <c:pt idx="79">
                    <c:v>2021-08</c:v>
                  </c:pt>
                  <c:pt idx="80">
                    <c:v>2021-09</c:v>
                  </c:pt>
                  <c:pt idx="81">
                    <c:v>2021-10</c:v>
                  </c:pt>
                  <c:pt idx="82">
                    <c:v>2021-11</c:v>
                  </c:pt>
                  <c:pt idx="83">
                    <c:v>2021-12</c:v>
                  </c:pt>
                  <c:pt idx="84">
                    <c:v>2022-01</c:v>
                  </c:pt>
                  <c:pt idx="85">
                    <c:v>2022-02</c:v>
                  </c:pt>
                  <c:pt idx="86">
                    <c:v>2022-03</c:v>
                  </c:pt>
                  <c:pt idx="87">
                    <c:v>2022-04</c:v>
                  </c:pt>
                  <c:pt idx="88">
                    <c:v>2022-05</c:v>
                  </c:pt>
                  <c:pt idx="89">
                    <c:v>2022-06</c:v>
                  </c:pt>
                  <c:pt idx="90">
                    <c:v>2022-07</c:v>
                  </c:pt>
                  <c:pt idx="91">
                    <c:v>2022-08</c:v>
                  </c:pt>
                  <c:pt idx="92">
                    <c:v>2022-09</c:v>
                  </c:pt>
                  <c:pt idx="93">
                    <c:v>2022-10</c:v>
                  </c:pt>
                  <c:pt idx="94">
                    <c:v>2022-11</c:v>
                  </c:pt>
                  <c:pt idx="95">
                    <c:v>2022-12</c:v>
                  </c:pt>
                  <c:pt idx="96">
                    <c:v>2023-01</c:v>
                  </c:pt>
                  <c:pt idx="97">
                    <c:v>2023-02</c:v>
                  </c:pt>
                  <c:pt idx="98">
                    <c:v>2023-03</c:v>
                  </c:pt>
                  <c:pt idx="99">
                    <c:v>2023-04</c:v>
                  </c:pt>
                  <c:pt idx="100">
                    <c:v>2023-05</c:v>
                  </c:pt>
                  <c:pt idx="101">
                    <c:v>2023-06</c:v>
                  </c:pt>
                  <c:pt idx="102">
                    <c:v>2023-07</c:v>
                  </c:pt>
                  <c:pt idx="103">
                    <c:v>2023-08</c:v>
                  </c:pt>
                  <c:pt idx="104">
                    <c:v>2023-09</c:v>
                  </c:pt>
                  <c:pt idx="105">
                    <c:v>2023-10</c:v>
                  </c:pt>
                  <c:pt idx="106">
                    <c:v>2023-11</c:v>
                  </c:pt>
                  <c:pt idx="107">
                    <c:v>2023-12</c:v>
                  </c:pt>
                  <c:pt idx="108">
                    <c:v>2024-01</c:v>
                  </c:pt>
                  <c:pt idx="109">
                    <c:v>2024-02</c:v>
                  </c:pt>
                  <c:pt idx="110">
                    <c:v>2024-03</c:v>
                  </c:pt>
                  <c:pt idx="111">
                    <c:v>2024-04</c:v>
                  </c:pt>
                  <c:pt idx="112">
                    <c:v>2024-05</c:v>
                  </c:pt>
                  <c:pt idx="113">
                    <c:v>2024-06</c:v>
                  </c:pt>
                  <c:pt idx="114">
                    <c:v>2024-07</c:v>
                  </c:pt>
                  <c:pt idx="115">
                    <c:v>2024-08</c:v>
                  </c:pt>
                  <c:pt idx="116">
                    <c:v>2024-09</c:v>
                  </c:pt>
                  <c:pt idx="117">
                    <c:v>2024-10</c:v>
                  </c:pt>
                  <c:pt idx="118">
                    <c:v>2024-11</c:v>
                  </c:pt>
                </c:lvl>
                <c:lvl>
                  <c:pt idx="0">
                    <c:v>1</c:v>
                  </c:pt>
                  <c:pt idx="1">
                    <c:v>4</c:v>
                  </c:pt>
                  <c:pt idx="2">
                    <c:v>9</c:v>
                  </c:pt>
                  <c:pt idx="3">
                    <c:v>16</c:v>
                  </c:pt>
                  <c:pt idx="4">
                    <c:v>25</c:v>
                  </c:pt>
                  <c:pt idx="5">
                    <c:v>36</c:v>
                  </c:pt>
                  <c:pt idx="6">
                    <c:v>49</c:v>
                  </c:pt>
                  <c:pt idx="7">
                    <c:v>64</c:v>
                  </c:pt>
                  <c:pt idx="8">
                    <c:v>81</c:v>
                  </c:pt>
                  <c:pt idx="9">
                    <c:v>100</c:v>
                  </c:pt>
                  <c:pt idx="10">
                    <c:v>121</c:v>
                  </c:pt>
                  <c:pt idx="11">
                    <c:v>144</c:v>
                  </c:pt>
                  <c:pt idx="12">
                    <c:v>169</c:v>
                  </c:pt>
                  <c:pt idx="13">
                    <c:v>196</c:v>
                  </c:pt>
                  <c:pt idx="14">
                    <c:v>225</c:v>
                  </c:pt>
                  <c:pt idx="15">
                    <c:v>256</c:v>
                  </c:pt>
                  <c:pt idx="16">
                    <c:v>289</c:v>
                  </c:pt>
                  <c:pt idx="17">
                    <c:v>324</c:v>
                  </c:pt>
                  <c:pt idx="18">
                    <c:v>361</c:v>
                  </c:pt>
                  <c:pt idx="19">
                    <c:v>400</c:v>
                  </c:pt>
                  <c:pt idx="20">
                    <c:v>441</c:v>
                  </c:pt>
                  <c:pt idx="21">
                    <c:v>484</c:v>
                  </c:pt>
                  <c:pt idx="22">
                    <c:v>529</c:v>
                  </c:pt>
                  <c:pt idx="23">
                    <c:v>576</c:v>
                  </c:pt>
                  <c:pt idx="24">
                    <c:v>625</c:v>
                  </c:pt>
                  <c:pt idx="25">
                    <c:v>676</c:v>
                  </c:pt>
                  <c:pt idx="26">
                    <c:v>729</c:v>
                  </c:pt>
                  <c:pt idx="27">
                    <c:v>784</c:v>
                  </c:pt>
                  <c:pt idx="28">
                    <c:v>841</c:v>
                  </c:pt>
                  <c:pt idx="29">
                    <c:v>900</c:v>
                  </c:pt>
                  <c:pt idx="30">
                    <c:v>961</c:v>
                  </c:pt>
                  <c:pt idx="31">
                    <c:v>1024</c:v>
                  </c:pt>
                  <c:pt idx="32">
                    <c:v>1089</c:v>
                  </c:pt>
                  <c:pt idx="33">
                    <c:v>1156</c:v>
                  </c:pt>
                  <c:pt idx="34">
                    <c:v>1225</c:v>
                  </c:pt>
                  <c:pt idx="35">
                    <c:v>1296</c:v>
                  </c:pt>
                  <c:pt idx="36">
                    <c:v>1369</c:v>
                  </c:pt>
                  <c:pt idx="37">
                    <c:v>1444</c:v>
                  </c:pt>
                  <c:pt idx="38">
                    <c:v>1521</c:v>
                  </c:pt>
                  <c:pt idx="39">
                    <c:v>1600</c:v>
                  </c:pt>
                  <c:pt idx="40">
                    <c:v>1681</c:v>
                  </c:pt>
                  <c:pt idx="41">
                    <c:v>1764</c:v>
                  </c:pt>
                  <c:pt idx="42">
                    <c:v>1849</c:v>
                  </c:pt>
                  <c:pt idx="43">
                    <c:v>1936</c:v>
                  </c:pt>
                  <c:pt idx="44">
                    <c:v>2025</c:v>
                  </c:pt>
                  <c:pt idx="45">
                    <c:v>2116</c:v>
                  </c:pt>
                  <c:pt idx="46">
                    <c:v>2209</c:v>
                  </c:pt>
                  <c:pt idx="47">
                    <c:v>2304</c:v>
                  </c:pt>
                  <c:pt idx="48">
                    <c:v>2401</c:v>
                  </c:pt>
                  <c:pt idx="49">
                    <c:v>2500</c:v>
                  </c:pt>
                  <c:pt idx="50">
                    <c:v>2601</c:v>
                  </c:pt>
                  <c:pt idx="51">
                    <c:v>2704</c:v>
                  </c:pt>
                  <c:pt idx="52">
                    <c:v>2809</c:v>
                  </c:pt>
                  <c:pt idx="53">
                    <c:v>2916</c:v>
                  </c:pt>
                  <c:pt idx="54">
                    <c:v>3025</c:v>
                  </c:pt>
                  <c:pt idx="55">
                    <c:v>3136</c:v>
                  </c:pt>
                  <c:pt idx="56">
                    <c:v>3249</c:v>
                  </c:pt>
                  <c:pt idx="57">
                    <c:v>3364</c:v>
                  </c:pt>
                  <c:pt idx="58">
                    <c:v>3481</c:v>
                  </c:pt>
                  <c:pt idx="59">
                    <c:v>3600</c:v>
                  </c:pt>
                  <c:pt idx="60">
                    <c:v>3721</c:v>
                  </c:pt>
                  <c:pt idx="61">
                    <c:v>3844</c:v>
                  </c:pt>
                  <c:pt idx="62">
                    <c:v>3969</c:v>
                  </c:pt>
                  <c:pt idx="63">
                    <c:v>4096</c:v>
                  </c:pt>
                  <c:pt idx="64">
                    <c:v>4225</c:v>
                  </c:pt>
                  <c:pt idx="65">
                    <c:v>4356</c:v>
                  </c:pt>
                  <c:pt idx="66">
                    <c:v>4489</c:v>
                  </c:pt>
                  <c:pt idx="67">
                    <c:v>4624</c:v>
                  </c:pt>
                  <c:pt idx="68">
                    <c:v>4761</c:v>
                  </c:pt>
                  <c:pt idx="69">
                    <c:v>4900</c:v>
                  </c:pt>
                  <c:pt idx="70">
                    <c:v>5041</c:v>
                  </c:pt>
                  <c:pt idx="71">
                    <c:v>5184</c:v>
                  </c:pt>
                  <c:pt idx="72">
                    <c:v>5329</c:v>
                  </c:pt>
                  <c:pt idx="73">
                    <c:v>5476</c:v>
                  </c:pt>
                  <c:pt idx="74">
                    <c:v>5625</c:v>
                  </c:pt>
                  <c:pt idx="75">
                    <c:v>5776</c:v>
                  </c:pt>
                  <c:pt idx="76">
                    <c:v>5929</c:v>
                  </c:pt>
                  <c:pt idx="77">
                    <c:v>6084</c:v>
                  </c:pt>
                  <c:pt idx="78">
                    <c:v>6241</c:v>
                  </c:pt>
                  <c:pt idx="79">
                    <c:v>6400</c:v>
                  </c:pt>
                  <c:pt idx="80">
                    <c:v>6561</c:v>
                  </c:pt>
                  <c:pt idx="81">
                    <c:v>6724</c:v>
                  </c:pt>
                  <c:pt idx="82">
                    <c:v>6889</c:v>
                  </c:pt>
                  <c:pt idx="83">
                    <c:v>7056</c:v>
                  </c:pt>
                  <c:pt idx="84">
                    <c:v>7225</c:v>
                  </c:pt>
                  <c:pt idx="85">
                    <c:v>7396</c:v>
                  </c:pt>
                  <c:pt idx="86">
                    <c:v>7569</c:v>
                  </c:pt>
                  <c:pt idx="87">
                    <c:v>7744</c:v>
                  </c:pt>
                  <c:pt idx="88">
                    <c:v>7921</c:v>
                  </c:pt>
                  <c:pt idx="89">
                    <c:v>8100</c:v>
                  </c:pt>
                  <c:pt idx="90">
                    <c:v>8281</c:v>
                  </c:pt>
                  <c:pt idx="91">
                    <c:v>8464</c:v>
                  </c:pt>
                  <c:pt idx="92">
                    <c:v>8649</c:v>
                  </c:pt>
                  <c:pt idx="93">
                    <c:v>8836</c:v>
                  </c:pt>
                  <c:pt idx="94">
                    <c:v>9025</c:v>
                  </c:pt>
                  <c:pt idx="95">
                    <c:v>9216</c:v>
                  </c:pt>
                  <c:pt idx="96">
                    <c:v>9409</c:v>
                  </c:pt>
                  <c:pt idx="97">
                    <c:v>9604</c:v>
                  </c:pt>
                  <c:pt idx="98">
                    <c:v>9801</c:v>
                  </c:pt>
                  <c:pt idx="99">
                    <c:v>10000</c:v>
                  </c:pt>
                  <c:pt idx="100">
                    <c:v>10201</c:v>
                  </c:pt>
                  <c:pt idx="101">
                    <c:v>10404</c:v>
                  </c:pt>
                  <c:pt idx="102">
                    <c:v>10609</c:v>
                  </c:pt>
                  <c:pt idx="103">
                    <c:v>10816</c:v>
                  </c:pt>
                  <c:pt idx="104">
                    <c:v>11025</c:v>
                  </c:pt>
                  <c:pt idx="105">
                    <c:v>11236</c:v>
                  </c:pt>
                  <c:pt idx="106">
                    <c:v>11449</c:v>
                  </c:pt>
                  <c:pt idx="107">
                    <c:v>11664</c:v>
                  </c:pt>
                  <c:pt idx="108">
                    <c:v>11881</c:v>
                  </c:pt>
                  <c:pt idx="109">
                    <c:v>12100</c:v>
                  </c:pt>
                  <c:pt idx="110">
                    <c:v>12321</c:v>
                  </c:pt>
                  <c:pt idx="111">
                    <c:v>12544</c:v>
                  </c:pt>
                  <c:pt idx="112">
                    <c:v>12769</c:v>
                  </c:pt>
                  <c:pt idx="113">
                    <c:v>12996</c:v>
                  </c:pt>
                  <c:pt idx="114">
                    <c:v>13225</c:v>
                  </c:pt>
                  <c:pt idx="115">
                    <c:v>13456</c:v>
                  </c:pt>
                  <c:pt idx="116">
                    <c:v>13689</c:v>
                  </c:pt>
                  <c:pt idx="117">
                    <c:v>13924</c:v>
                  </c:pt>
                  <c:pt idx="118">
                    <c:v>14161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</c:lvl>
              </c:multiLvlStrCache>
            </c:multiLvlStrRef>
          </c:xVal>
          <c:yVal>
            <c:numRef>
              <c:f>Feuil1!$S$2:$S$120</c:f>
              <c:numCache>
                <c:formatCode>General</c:formatCode>
                <c:ptCount val="119"/>
                <c:pt idx="2">
                  <c:v>4.4640902410339791</c:v>
                </c:pt>
                <c:pt idx="3">
                  <c:v>4.4534107646802967</c:v>
                </c:pt>
                <c:pt idx="4">
                  <c:v>4.4476928988391506</c:v>
                </c:pt>
                <c:pt idx="5">
                  <c:v>4.3622528922366408</c:v>
                </c:pt>
                <c:pt idx="6">
                  <c:v>4.3837296713530973</c:v>
                </c:pt>
                <c:pt idx="7">
                  <c:v>4.3488599186904597</c:v>
                </c:pt>
                <c:pt idx="8">
                  <c:v>4.3011011453125185</c:v>
                </c:pt>
                <c:pt idx="9">
                  <c:v>4.3468439338852276</c:v>
                </c:pt>
                <c:pt idx="10">
                  <c:v>4.3176332684538554</c:v>
                </c:pt>
                <c:pt idx="11">
                  <c:v>4.3626040307303811</c:v>
                </c:pt>
                <c:pt idx="12">
                  <c:v>4.4101383996054322</c:v>
                </c:pt>
                <c:pt idx="13">
                  <c:v>4.4330882218972718</c:v>
                </c:pt>
                <c:pt idx="14">
                  <c:v>4.4784184331648049</c:v>
                </c:pt>
                <c:pt idx="15">
                  <c:v>4.4649478306198915</c:v>
                </c:pt>
                <c:pt idx="16">
                  <c:v>4.4281479809227244</c:v>
                </c:pt>
                <c:pt idx="17">
                  <c:v>4.4712058143652609</c:v>
                </c:pt>
                <c:pt idx="18">
                  <c:v>4.4461394297121482</c:v>
                </c:pt>
                <c:pt idx="19">
                  <c:v>4.3952752837620448</c:v>
                </c:pt>
                <c:pt idx="20">
                  <c:v>4.4247884720757664</c:v>
                </c:pt>
                <c:pt idx="21">
                  <c:v>4.4032822654422539</c:v>
                </c:pt>
                <c:pt idx="22">
                  <c:v>4.4183433990432546</c:v>
                </c:pt>
                <c:pt idx="23">
                  <c:v>4.3104344947361408</c:v>
                </c:pt>
                <c:pt idx="24">
                  <c:v>4.3673329706634014</c:v>
                </c:pt>
                <c:pt idx="25">
                  <c:v>4.4387148137034744</c:v>
                </c:pt>
                <c:pt idx="26">
                  <c:v>4.4482540757154032</c:v>
                </c:pt>
                <c:pt idx="27">
                  <c:v>4.4376590513159808</c:v>
                </c:pt>
                <c:pt idx="28">
                  <c:v>4.4245595107242019</c:v>
                </c:pt>
                <c:pt idx="29">
                  <c:v>4.4161528476048115</c:v>
                </c:pt>
                <c:pt idx="30">
                  <c:v>4.4238985590806408</c:v>
                </c:pt>
                <c:pt idx="31">
                  <c:v>4.4378086867130691</c:v>
                </c:pt>
                <c:pt idx="32">
                  <c:v>4.4349581246227494</c:v>
                </c:pt>
                <c:pt idx="33">
                  <c:v>4.4348502749619483</c:v>
                </c:pt>
                <c:pt idx="34">
                  <c:v>4.4219869473895965</c:v>
                </c:pt>
                <c:pt idx="35">
                  <c:v>4.4329621139201141</c:v>
                </c:pt>
                <c:pt idx="36">
                  <c:v>4.4415109468729259</c:v>
                </c:pt>
                <c:pt idx="37">
                  <c:v>4.456487595265334</c:v>
                </c:pt>
                <c:pt idx="38">
                  <c:v>4.4797366033053194</c:v>
                </c:pt>
                <c:pt idx="39">
                  <c:v>4.4697323915888632</c:v>
                </c:pt>
                <c:pt idx="40">
                  <c:v>4.4539385467131227</c:v>
                </c:pt>
                <c:pt idx="41">
                  <c:v>4.4418642436063012</c:v>
                </c:pt>
                <c:pt idx="42">
                  <c:v>4.4773586444474764</c:v>
                </c:pt>
                <c:pt idx="43">
                  <c:v>4.489446482851589</c:v>
                </c:pt>
                <c:pt idx="44">
                  <c:v>4.4905041189307573</c:v>
                </c:pt>
                <c:pt idx="45">
                  <c:v>4.477684281538469</c:v>
                </c:pt>
                <c:pt idx="46">
                  <c:v>4.4888331026546915</c:v>
                </c:pt>
                <c:pt idx="47">
                  <c:v>4.4906311670902808</c:v>
                </c:pt>
                <c:pt idx="48">
                  <c:v>4.4792305258105181</c:v>
                </c:pt>
                <c:pt idx="49">
                  <c:v>4.4707246010911827</c:v>
                </c:pt>
                <c:pt idx="50">
                  <c:v>4.4714327285681224</c:v>
                </c:pt>
                <c:pt idx="51">
                  <c:v>4.4767061060281979</c:v>
                </c:pt>
                <c:pt idx="52">
                  <c:v>4.4515614053059664</c:v>
                </c:pt>
                <c:pt idx="53">
                  <c:v>4.4244043212812567</c:v>
                </c:pt>
                <c:pt idx="54">
                  <c:v>4.4277513517303069</c:v>
                </c:pt>
                <c:pt idx="55">
                  <c:v>4.5052345683377935</c:v>
                </c:pt>
                <c:pt idx="56">
                  <c:v>4.5580177614597446</c:v>
                </c:pt>
                <c:pt idx="57">
                  <c:v>4.6031030407109794</c:v>
                </c:pt>
                <c:pt idx="58">
                  <c:v>4.5946482387301417</c:v>
                </c:pt>
                <c:pt idx="59">
                  <c:v>4.5963199307922213</c:v>
                </c:pt>
                <c:pt idx="60">
                  <c:v>4.5694229792621428</c:v>
                </c:pt>
                <c:pt idx="61">
                  <c:v>4.5582466903019885</c:v>
                </c:pt>
                <c:pt idx="62">
                  <c:v>4.5532793044862734</c:v>
                </c:pt>
                <c:pt idx="63">
                  <c:v>4.5713625382732967</c:v>
                </c:pt>
                <c:pt idx="64">
                  <c:v>4.5605735845109319</c:v>
                </c:pt>
                <c:pt idx="65">
                  <c:v>4.5530345132108199</c:v>
                </c:pt>
                <c:pt idx="66">
                  <c:v>4.565363301988115</c:v>
                </c:pt>
                <c:pt idx="67">
                  <c:v>4.564086207969555</c:v>
                </c:pt>
                <c:pt idx="68">
                  <c:v>4.5659969675075809</c:v>
                </c:pt>
                <c:pt idx="69">
                  <c:v>4.5684339870900184</c:v>
                </c:pt>
                <c:pt idx="70">
                  <c:v>4.5979492186248114</c:v>
                </c:pt>
                <c:pt idx="71">
                  <c:v>4.5954074607305744</c:v>
                </c:pt>
                <c:pt idx="72">
                  <c:v>4.5871846469682946</c:v>
                </c:pt>
                <c:pt idx="73">
                  <c:v>4.5824898743933318</c:v>
                </c:pt>
                <c:pt idx="74">
                  <c:v>4.5971035483038323</c:v>
                </c:pt>
                <c:pt idx="75">
                  <c:v>4.601022683626514</c:v>
                </c:pt>
                <c:pt idx="76">
                  <c:v>4.5921567370446965</c:v>
                </c:pt>
                <c:pt idx="77">
                  <c:v>4.5737083681668755</c:v>
                </c:pt>
                <c:pt idx="78">
                  <c:v>4.5840118679643185</c:v>
                </c:pt>
                <c:pt idx="79">
                  <c:v>4.6048537718256348</c:v>
                </c:pt>
                <c:pt idx="80">
                  <c:v>4.6206783630290253</c:v>
                </c:pt>
                <c:pt idx="81">
                  <c:v>4.6241306956591188</c:v>
                </c:pt>
                <c:pt idx="82">
                  <c:v>4.6289044769820302</c:v>
                </c:pt>
                <c:pt idx="83">
                  <c:v>4.6352461509723932</c:v>
                </c:pt>
                <c:pt idx="84">
                  <c:v>4.6186905051749028</c:v>
                </c:pt>
                <c:pt idx="85">
                  <c:v>4.599879843348746</c:v>
                </c:pt>
                <c:pt idx="86">
                  <c:v>4.5983063305828198</c:v>
                </c:pt>
                <c:pt idx="87">
                  <c:v>4.513263962654726</c:v>
                </c:pt>
                <c:pt idx="88">
                  <c:v>4.6223523332988412</c:v>
                </c:pt>
                <c:pt idx="89">
                  <c:v>4.7076152796872401</c:v>
                </c:pt>
                <c:pt idx="90">
                  <c:v>4.7143940805598046</c:v>
                </c:pt>
                <c:pt idx="91">
                  <c:v>4.7114238850308618</c:v>
                </c:pt>
                <c:pt idx="92">
                  <c:v>4.7107557037556091</c:v>
                </c:pt>
                <c:pt idx="93">
                  <c:v>4.6776630803566128</c:v>
                </c:pt>
                <c:pt idx="94">
                  <c:v>4.6805023458883355</c:v>
                </c:pt>
                <c:pt idx="95">
                  <c:v>4.7163991875178324</c:v>
                </c:pt>
                <c:pt idx="96">
                  <c:v>4.7205493721062606</c:v>
                </c:pt>
                <c:pt idx="97">
                  <c:v>4.7068092104256518</c:v>
                </c:pt>
                <c:pt idx="98">
                  <c:v>4.6890855190486107</c:v>
                </c:pt>
                <c:pt idx="99">
                  <c:v>4.7252387118081129</c:v>
                </c:pt>
                <c:pt idx="100">
                  <c:v>4.7827320349152505</c:v>
                </c:pt>
                <c:pt idx="101">
                  <c:v>4.8198599994711548</c:v>
                </c:pt>
                <c:pt idx="102">
                  <c:v>4.8200348896645666</c:v>
                </c:pt>
                <c:pt idx="103">
                  <c:v>4.8113324170760086</c:v>
                </c:pt>
                <c:pt idx="104">
                  <c:v>4.8288898490443701</c:v>
                </c:pt>
                <c:pt idx="105">
                  <c:v>4.842707673387455</c:v>
                </c:pt>
                <c:pt idx="106">
                  <c:v>4.8737910831810565</c:v>
                </c:pt>
                <c:pt idx="107">
                  <c:v>4.9293653852211703</c:v>
                </c:pt>
                <c:pt idx="108">
                  <c:v>4.9237815634382063</c:v>
                </c:pt>
                <c:pt idx="109">
                  <c:v>4.9204474336206445</c:v>
                </c:pt>
                <c:pt idx="110">
                  <c:v>4.903424765198535</c:v>
                </c:pt>
                <c:pt idx="111">
                  <c:v>5.0104667163185885</c:v>
                </c:pt>
                <c:pt idx="112">
                  <c:v>5.0046573587642129</c:v>
                </c:pt>
                <c:pt idx="113">
                  <c:v>4.9638545447178375</c:v>
                </c:pt>
                <c:pt idx="114">
                  <c:v>4.9615412103643584</c:v>
                </c:pt>
                <c:pt idx="115">
                  <c:v>4.9545818300497171</c:v>
                </c:pt>
                <c:pt idx="116">
                  <c:v>4.9494564075644183</c:v>
                </c:pt>
                <c:pt idx="117">
                  <c:v>4.9319619957759979</c:v>
                </c:pt>
                <c:pt idx="118">
                  <c:v>4.9395257395560961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23338480"/>
        <c:axId val="-12233428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Feuil1!$E$1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multiLvlStrRef>
                    <c:extLst>
                      <c:ext uri="{02D57815-91ED-43cb-92C2-25804820EDAC}">
                        <c15:formulaRef>
                          <c15:sqref>Feuil1!$A$2:$D$120</c15:sqref>
                        </c15:formulaRef>
                      </c:ext>
                    </c:extLst>
                    <c:multiLvlStrCache>
                      <c:ptCount val="119"/>
                      <c:lvl>
                        <c:pt idx="0">
                          <c:v>01</c:v>
                        </c:pt>
                        <c:pt idx="1">
                          <c:v>02</c:v>
                        </c:pt>
                        <c:pt idx="2">
                          <c:v>03</c:v>
                        </c:pt>
                        <c:pt idx="3">
                          <c:v>04</c:v>
                        </c:pt>
                        <c:pt idx="4">
                          <c:v>05</c:v>
                        </c:pt>
                        <c:pt idx="5">
                          <c:v>06</c:v>
                        </c:pt>
                        <c:pt idx="6">
                          <c:v>07</c:v>
                        </c:pt>
                        <c:pt idx="7">
                          <c:v>08</c:v>
                        </c:pt>
                        <c:pt idx="8">
                          <c:v>09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01</c:v>
                        </c:pt>
                        <c:pt idx="13">
                          <c:v>02</c:v>
                        </c:pt>
                        <c:pt idx="14">
                          <c:v>03</c:v>
                        </c:pt>
                        <c:pt idx="15">
                          <c:v>04</c:v>
                        </c:pt>
                        <c:pt idx="16">
                          <c:v>05</c:v>
                        </c:pt>
                        <c:pt idx="17">
                          <c:v>06</c:v>
                        </c:pt>
                        <c:pt idx="18">
                          <c:v>07</c:v>
                        </c:pt>
                        <c:pt idx="19">
                          <c:v>08</c:v>
                        </c:pt>
                        <c:pt idx="20">
                          <c:v>09</c:v>
                        </c:pt>
                        <c:pt idx="21">
                          <c:v>10</c:v>
                        </c:pt>
                        <c:pt idx="22">
                          <c:v>11</c:v>
                        </c:pt>
                        <c:pt idx="23">
                          <c:v>12</c:v>
                        </c:pt>
                        <c:pt idx="24">
                          <c:v>01</c:v>
                        </c:pt>
                        <c:pt idx="25">
                          <c:v>02</c:v>
                        </c:pt>
                        <c:pt idx="26">
                          <c:v>03</c:v>
                        </c:pt>
                        <c:pt idx="27">
                          <c:v>04</c:v>
                        </c:pt>
                        <c:pt idx="28">
                          <c:v>05</c:v>
                        </c:pt>
                        <c:pt idx="29">
                          <c:v>06</c:v>
                        </c:pt>
                        <c:pt idx="30">
                          <c:v>07</c:v>
                        </c:pt>
                        <c:pt idx="31">
                          <c:v>08</c:v>
                        </c:pt>
                        <c:pt idx="32">
                          <c:v>09</c:v>
                        </c:pt>
                        <c:pt idx="33">
                          <c:v>10</c:v>
                        </c:pt>
                        <c:pt idx="34">
                          <c:v>11</c:v>
                        </c:pt>
                        <c:pt idx="35">
                          <c:v>12</c:v>
                        </c:pt>
                        <c:pt idx="36">
                          <c:v>01</c:v>
                        </c:pt>
                        <c:pt idx="37">
                          <c:v>02</c:v>
                        </c:pt>
                        <c:pt idx="38">
                          <c:v>03</c:v>
                        </c:pt>
                        <c:pt idx="39">
                          <c:v>04</c:v>
                        </c:pt>
                        <c:pt idx="40">
                          <c:v>05</c:v>
                        </c:pt>
                        <c:pt idx="41">
                          <c:v>06</c:v>
                        </c:pt>
                        <c:pt idx="42">
                          <c:v>07</c:v>
                        </c:pt>
                        <c:pt idx="43">
                          <c:v>08</c:v>
                        </c:pt>
                        <c:pt idx="44">
                          <c:v>09</c:v>
                        </c:pt>
                        <c:pt idx="45">
                          <c:v>10</c:v>
                        </c:pt>
                        <c:pt idx="46">
                          <c:v>11</c:v>
                        </c:pt>
                        <c:pt idx="47">
                          <c:v>12</c:v>
                        </c:pt>
                        <c:pt idx="48">
                          <c:v>01</c:v>
                        </c:pt>
                        <c:pt idx="49">
                          <c:v>02</c:v>
                        </c:pt>
                        <c:pt idx="50">
                          <c:v>03</c:v>
                        </c:pt>
                        <c:pt idx="51">
                          <c:v>04</c:v>
                        </c:pt>
                        <c:pt idx="52">
                          <c:v>05</c:v>
                        </c:pt>
                        <c:pt idx="53">
                          <c:v>06</c:v>
                        </c:pt>
                        <c:pt idx="54">
                          <c:v>07</c:v>
                        </c:pt>
                        <c:pt idx="55">
                          <c:v>08</c:v>
                        </c:pt>
                        <c:pt idx="56">
                          <c:v>09</c:v>
                        </c:pt>
                        <c:pt idx="57">
                          <c:v>10</c:v>
                        </c:pt>
                        <c:pt idx="58">
                          <c:v>11</c:v>
                        </c:pt>
                        <c:pt idx="59">
                          <c:v>12</c:v>
                        </c:pt>
                        <c:pt idx="60">
                          <c:v>01</c:v>
                        </c:pt>
                        <c:pt idx="61">
                          <c:v>02</c:v>
                        </c:pt>
                        <c:pt idx="62">
                          <c:v>03</c:v>
                        </c:pt>
                        <c:pt idx="63">
                          <c:v>04</c:v>
                        </c:pt>
                        <c:pt idx="64">
                          <c:v>05</c:v>
                        </c:pt>
                        <c:pt idx="65">
                          <c:v>06</c:v>
                        </c:pt>
                        <c:pt idx="66">
                          <c:v>07</c:v>
                        </c:pt>
                        <c:pt idx="67">
                          <c:v>08</c:v>
                        </c:pt>
                        <c:pt idx="68">
                          <c:v>09</c:v>
                        </c:pt>
                        <c:pt idx="69">
                          <c:v>10</c:v>
                        </c:pt>
                        <c:pt idx="70">
                          <c:v>11</c:v>
                        </c:pt>
                        <c:pt idx="71">
                          <c:v>12</c:v>
                        </c:pt>
                        <c:pt idx="72">
                          <c:v>01</c:v>
                        </c:pt>
                        <c:pt idx="73">
                          <c:v>02</c:v>
                        </c:pt>
                        <c:pt idx="74">
                          <c:v>03</c:v>
                        </c:pt>
                        <c:pt idx="75">
                          <c:v>04</c:v>
                        </c:pt>
                        <c:pt idx="76">
                          <c:v>05</c:v>
                        </c:pt>
                        <c:pt idx="77">
                          <c:v>06</c:v>
                        </c:pt>
                        <c:pt idx="78">
                          <c:v>07</c:v>
                        </c:pt>
                        <c:pt idx="79">
                          <c:v>08</c:v>
                        </c:pt>
                        <c:pt idx="80">
                          <c:v>09</c:v>
                        </c:pt>
                        <c:pt idx="81">
                          <c:v>10</c:v>
                        </c:pt>
                        <c:pt idx="82">
                          <c:v>11</c:v>
                        </c:pt>
                        <c:pt idx="83">
                          <c:v>12</c:v>
                        </c:pt>
                        <c:pt idx="84">
                          <c:v>01</c:v>
                        </c:pt>
                        <c:pt idx="85">
                          <c:v>02</c:v>
                        </c:pt>
                        <c:pt idx="86">
                          <c:v>03</c:v>
                        </c:pt>
                        <c:pt idx="87">
                          <c:v>04</c:v>
                        </c:pt>
                        <c:pt idx="88">
                          <c:v>05</c:v>
                        </c:pt>
                        <c:pt idx="89">
                          <c:v>06</c:v>
                        </c:pt>
                        <c:pt idx="90">
                          <c:v>07</c:v>
                        </c:pt>
                        <c:pt idx="91">
                          <c:v>08</c:v>
                        </c:pt>
                        <c:pt idx="92">
                          <c:v>09</c:v>
                        </c:pt>
                        <c:pt idx="93">
                          <c:v>10</c:v>
                        </c:pt>
                        <c:pt idx="94">
                          <c:v>11</c:v>
                        </c:pt>
                        <c:pt idx="95">
                          <c:v>12</c:v>
                        </c:pt>
                        <c:pt idx="96">
                          <c:v>01</c:v>
                        </c:pt>
                        <c:pt idx="97">
                          <c:v>02</c:v>
                        </c:pt>
                        <c:pt idx="98">
                          <c:v>03</c:v>
                        </c:pt>
                        <c:pt idx="99">
                          <c:v>04</c:v>
                        </c:pt>
                        <c:pt idx="100">
                          <c:v>05</c:v>
                        </c:pt>
                        <c:pt idx="101">
                          <c:v>06</c:v>
                        </c:pt>
                        <c:pt idx="102">
                          <c:v>07</c:v>
                        </c:pt>
                        <c:pt idx="103">
                          <c:v>08</c:v>
                        </c:pt>
                        <c:pt idx="104">
                          <c:v>09</c:v>
                        </c:pt>
                        <c:pt idx="105">
                          <c:v>10</c:v>
                        </c:pt>
                        <c:pt idx="106">
                          <c:v>11</c:v>
                        </c:pt>
                        <c:pt idx="107">
                          <c:v>12</c:v>
                        </c:pt>
                        <c:pt idx="108">
                          <c:v>01</c:v>
                        </c:pt>
                        <c:pt idx="109">
                          <c:v>02</c:v>
                        </c:pt>
                        <c:pt idx="110">
                          <c:v>03</c:v>
                        </c:pt>
                        <c:pt idx="111">
                          <c:v>04</c:v>
                        </c:pt>
                        <c:pt idx="112">
                          <c:v>05</c:v>
                        </c:pt>
                        <c:pt idx="113">
                          <c:v>06</c:v>
                        </c:pt>
                        <c:pt idx="114">
                          <c:v>07</c:v>
                        </c:pt>
                        <c:pt idx="115">
                          <c:v>08</c:v>
                        </c:pt>
                        <c:pt idx="116">
                          <c:v>09</c:v>
                        </c:pt>
                        <c:pt idx="117">
                          <c:v>10</c:v>
                        </c:pt>
                        <c:pt idx="118">
                          <c:v>11</c:v>
                        </c:pt>
                      </c:lvl>
                      <c:lvl>
                        <c:pt idx="0">
                          <c:v>2015-01</c:v>
                        </c:pt>
                        <c:pt idx="1">
                          <c:v>2015-02</c:v>
                        </c:pt>
                        <c:pt idx="2">
                          <c:v>2015-03</c:v>
                        </c:pt>
                        <c:pt idx="3">
                          <c:v>2015-04</c:v>
                        </c:pt>
                        <c:pt idx="4">
                          <c:v>2015-05</c:v>
                        </c:pt>
                        <c:pt idx="5">
                          <c:v>2015-06</c:v>
                        </c:pt>
                        <c:pt idx="6">
                          <c:v>2015-07</c:v>
                        </c:pt>
                        <c:pt idx="7">
                          <c:v>2015-08</c:v>
                        </c:pt>
                        <c:pt idx="8">
                          <c:v>2015-09</c:v>
                        </c:pt>
                        <c:pt idx="9">
                          <c:v>2015-10</c:v>
                        </c:pt>
                        <c:pt idx="10">
                          <c:v>2015-11</c:v>
                        </c:pt>
                        <c:pt idx="11">
                          <c:v>2015-12</c:v>
                        </c:pt>
                        <c:pt idx="12">
                          <c:v>2016-01</c:v>
                        </c:pt>
                        <c:pt idx="13">
                          <c:v>2016-02</c:v>
                        </c:pt>
                        <c:pt idx="14">
                          <c:v>2016-03</c:v>
                        </c:pt>
                        <c:pt idx="15">
                          <c:v>2016-04</c:v>
                        </c:pt>
                        <c:pt idx="16">
                          <c:v>2016-05</c:v>
                        </c:pt>
                        <c:pt idx="17">
                          <c:v>2016-06</c:v>
                        </c:pt>
                        <c:pt idx="18">
                          <c:v>2016-07</c:v>
                        </c:pt>
                        <c:pt idx="19">
                          <c:v>2016-08</c:v>
                        </c:pt>
                        <c:pt idx="20">
                          <c:v>2016-09</c:v>
                        </c:pt>
                        <c:pt idx="21">
                          <c:v>2016-10</c:v>
                        </c:pt>
                        <c:pt idx="22">
                          <c:v>2016-11</c:v>
                        </c:pt>
                        <c:pt idx="23">
                          <c:v>2016-12</c:v>
                        </c:pt>
                        <c:pt idx="24">
                          <c:v>2017-01</c:v>
                        </c:pt>
                        <c:pt idx="25">
                          <c:v>2017-02</c:v>
                        </c:pt>
                        <c:pt idx="26">
                          <c:v>2017-03</c:v>
                        </c:pt>
                        <c:pt idx="27">
                          <c:v>2017-04</c:v>
                        </c:pt>
                        <c:pt idx="28">
                          <c:v>2017-05</c:v>
                        </c:pt>
                        <c:pt idx="29">
                          <c:v>2017-06</c:v>
                        </c:pt>
                        <c:pt idx="30">
                          <c:v>2017-07</c:v>
                        </c:pt>
                        <c:pt idx="31">
                          <c:v>2017-08</c:v>
                        </c:pt>
                        <c:pt idx="32">
                          <c:v>2017-09</c:v>
                        </c:pt>
                        <c:pt idx="33">
                          <c:v>2017-10</c:v>
                        </c:pt>
                        <c:pt idx="34">
                          <c:v>2017-11</c:v>
                        </c:pt>
                        <c:pt idx="35">
                          <c:v>2017-12</c:v>
                        </c:pt>
                        <c:pt idx="36">
                          <c:v>2018-01</c:v>
                        </c:pt>
                        <c:pt idx="37">
                          <c:v>2018-02</c:v>
                        </c:pt>
                        <c:pt idx="38">
                          <c:v>2018-03</c:v>
                        </c:pt>
                        <c:pt idx="39">
                          <c:v>2018-04</c:v>
                        </c:pt>
                        <c:pt idx="40">
                          <c:v>2018-05</c:v>
                        </c:pt>
                        <c:pt idx="41">
                          <c:v>2018-06</c:v>
                        </c:pt>
                        <c:pt idx="42">
                          <c:v>2018-07</c:v>
                        </c:pt>
                        <c:pt idx="43">
                          <c:v>2018-08</c:v>
                        </c:pt>
                        <c:pt idx="44">
                          <c:v>2018-09</c:v>
                        </c:pt>
                        <c:pt idx="45">
                          <c:v>2018-10</c:v>
                        </c:pt>
                        <c:pt idx="46">
                          <c:v>2018-11</c:v>
                        </c:pt>
                        <c:pt idx="47">
                          <c:v>2018-12</c:v>
                        </c:pt>
                        <c:pt idx="48">
                          <c:v>2019-01</c:v>
                        </c:pt>
                        <c:pt idx="49">
                          <c:v>2019-02</c:v>
                        </c:pt>
                        <c:pt idx="50">
                          <c:v>2019-03</c:v>
                        </c:pt>
                        <c:pt idx="51">
                          <c:v>2019-04</c:v>
                        </c:pt>
                        <c:pt idx="52">
                          <c:v>2019-05</c:v>
                        </c:pt>
                        <c:pt idx="53">
                          <c:v>2019-06</c:v>
                        </c:pt>
                        <c:pt idx="54">
                          <c:v>2019-07</c:v>
                        </c:pt>
                        <c:pt idx="55">
                          <c:v>2019-08</c:v>
                        </c:pt>
                        <c:pt idx="56">
                          <c:v>2019-09</c:v>
                        </c:pt>
                        <c:pt idx="57">
                          <c:v>2019-10</c:v>
                        </c:pt>
                        <c:pt idx="58">
                          <c:v>2019-11</c:v>
                        </c:pt>
                        <c:pt idx="59">
                          <c:v>2019-12</c:v>
                        </c:pt>
                        <c:pt idx="60">
                          <c:v>2020-01</c:v>
                        </c:pt>
                        <c:pt idx="61">
                          <c:v>2020-02</c:v>
                        </c:pt>
                        <c:pt idx="62">
                          <c:v>2020-03</c:v>
                        </c:pt>
                        <c:pt idx="63">
                          <c:v>2020-04</c:v>
                        </c:pt>
                        <c:pt idx="64">
                          <c:v>2020-05</c:v>
                        </c:pt>
                        <c:pt idx="65">
                          <c:v>2020-06</c:v>
                        </c:pt>
                        <c:pt idx="66">
                          <c:v>2020-07</c:v>
                        </c:pt>
                        <c:pt idx="67">
                          <c:v>2020-08</c:v>
                        </c:pt>
                        <c:pt idx="68">
                          <c:v>2020-09</c:v>
                        </c:pt>
                        <c:pt idx="69">
                          <c:v>2020-10</c:v>
                        </c:pt>
                        <c:pt idx="70">
                          <c:v>2020-11</c:v>
                        </c:pt>
                        <c:pt idx="71">
                          <c:v>2020-12</c:v>
                        </c:pt>
                        <c:pt idx="72">
                          <c:v>2021-01</c:v>
                        </c:pt>
                        <c:pt idx="73">
                          <c:v>2021-02</c:v>
                        </c:pt>
                        <c:pt idx="74">
                          <c:v>2021-03</c:v>
                        </c:pt>
                        <c:pt idx="75">
                          <c:v>2021-04</c:v>
                        </c:pt>
                        <c:pt idx="76">
                          <c:v>2021-05</c:v>
                        </c:pt>
                        <c:pt idx="77">
                          <c:v>2021-06</c:v>
                        </c:pt>
                        <c:pt idx="78">
                          <c:v>2021-07</c:v>
                        </c:pt>
                        <c:pt idx="79">
                          <c:v>2021-08</c:v>
                        </c:pt>
                        <c:pt idx="80">
                          <c:v>2021-09</c:v>
                        </c:pt>
                        <c:pt idx="81">
                          <c:v>2021-10</c:v>
                        </c:pt>
                        <c:pt idx="82">
                          <c:v>2021-11</c:v>
                        </c:pt>
                        <c:pt idx="83">
                          <c:v>2021-12</c:v>
                        </c:pt>
                        <c:pt idx="84">
                          <c:v>2022-01</c:v>
                        </c:pt>
                        <c:pt idx="85">
                          <c:v>2022-02</c:v>
                        </c:pt>
                        <c:pt idx="86">
                          <c:v>2022-03</c:v>
                        </c:pt>
                        <c:pt idx="87">
                          <c:v>2022-04</c:v>
                        </c:pt>
                        <c:pt idx="88">
                          <c:v>2022-05</c:v>
                        </c:pt>
                        <c:pt idx="89">
                          <c:v>2022-06</c:v>
                        </c:pt>
                        <c:pt idx="90">
                          <c:v>2022-07</c:v>
                        </c:pt>
                        <c:pt idx="91">
                          <c:v>2022-08</c:v>
                        </c:pt>
                        <c:pt idx="92">
                          <c:v>2022-09</c:v>
                        </c:pt>
                        <c:pt idx="93">
                          <c:v>2022-10</c:v>
                        </c:pt>
                        <c:pt idx="94">
                          <c:v>2022-11</c:v>
                        </c:pt>
                        <c:pt idx="95">
                          <c:v>2022-12</c:v>
                        </c:pt>
                        <c:pt idx="96">
                          <c:v>2023-01</c:v>
                        </c:pt>
                        <c:pt idx="97">
                          <c:v>2023-02</c:v>
                        </c:pt>
                        <c:pt idx="98">
                          <c:v>2023-03</c:v>
                        </c:pt>
                        <c:pt idx="99">
                          <c:v>2023-04</c:v>
                        </c:pt>
                        <c:pt idx="100">
                          <c:v>2023-05</c:v>
                        </c:pt>
                        <c:pt idx="101">
                          <c:v>2023-06</c:v>
                        </c:pt>
                        <c:pt idx="102">
                          <c:v>2023-07</c:v>
                        </c:pt>
                        <c:pt idx="103">
                          <c:v>2023-08</c:v>
                        </c:pt>
                        <c:pt idx="104">
                          <c:v>2023-09</c:v>
                        </c:pt>
                        <c:pt idx="105">
                          <c:v>2023-10</c:v>
                        </c:pt>
                        <c:pt idx="106">
                          <c:v>2023-11</c:v>
                        </c:pt>
                        <c:pt idx="107">
                          <c:v>2023-12</c:v>
                        </c:pt>
                        <c:pt idx="108">
                          <c:v>2024-01</c:v>
                        </c:pt>
                        <c:pt idx="109">
                          <c:v>2024-02</c:v>
                        </c:pt>
                        <c:pt idx="110">
                          <c:v>2024-03</c:v>
                        </c:pt>
                        <c:pt idx="111">
                          <c:v>2024-04</c:v>
                        </c:pt>
                        <c:pt idx="112">
                          <c:v>2024-05</c:v>
                        </c:pt>
                        <c:pt idx="113">
                          <c:v>2024-06</c:v>
                        </c:pt>
                        <c:pt idx="114">
                          <c:v>2024-07</c:v>
                        </c:pt>
                        <c:pt idx="115">
                          <c:v>2024-08</c:v>
                        </c:pt>
                        <c:pt idx="116">
                          <c:v>2024-09</c:v>
                        </c:pt>
                        <c:pt idx="117">
                          <c:v>2024-10</c:v>
                        </c:pt>
                        <c:pt idx="118">
                          <c:v>2024-11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4</c:v>
                        </c:pt>
                        <c:pt idx="2">
                          <c:v>9</c:v>
                        </c:pt>
                        <c:pt idx="3">
                          <c:v>16</c:v>
                        </c:pt>
                        <c:pt idx="4">
                          <c:v>25</c:v>
                        </c:pt>
                        <c:pt idx="5">
                          <c:v>36</c:v>
                        </c:pt>
                        <c:pt idx="6">
                          <c:v>49</c:v>
                        </c:pt>
                        <c:pt idx="7">
                          <c:v>64</c:v>
                        </c:pt>
                        <c:pt idx="8">
                          <c:v>81</c:v>
                        </c:pt>
                        <c:pt idx="9">
                          <c:v>100</c:v>
                        </c:pt>
                        <c:pt idx="10">
                          <c:v>121</c:v>
                        </c:pt>
                        <c:pt idx="11">
                          <c:v>144</c:v>
                        </c:pt>
                        <c:pt idx="12">
                          <c:v>169</c:v>
                        </c:pt>
                        <c:pt idx="13">
                          <c:v>196</c:v>
                        </c:pt>
                        <c:pt idx="14">
                          <c:v>225</c:v>
                        </c:pt>
                        <c:pt idx="15">
                          <c:v>256</c:v>
                        </c:pt>
                        <c:pt idx="16">
                          <c:v>289</c:v>
                        </c:pt>
                        <c:pt idx="17">
                          <c:v>324</c:v>
                        </c:pt>
                        <c:pt idx="18">
                          <c:v>361</c:v>
                        </c:pt>
                        <c:pt idx="19">
                          <c:v>400</c:v>
                        </c:pt>
                        <c:pt idx="20">
                          <c:v>441</c:v>
                        </c:pt>
                        <c:pt idx="21">
                          <c:v>484</c:v>
                        </c:pt>
                        <c:pt idx="22">
                          <c:v>529</c:v>
                        </c:pt>
                        <c:pt idx="23">
                          <c:v>576</c:v>
                        </c:pt>
                        <c:pt idx="24">
                          <c:v>625</c:v>
                        </c:pt>
                        <c:pt idx="25">
                          <c:v>676</c:v>
                        </c:pt>
                        <c:pt idx="26">
                          <c:v>729</c:v>
                        </c:pt>
                        <c:pt idx="27">
                          <c:v>784</c:v>
                        </c:pt>
                        <c:pt idx="28">
                          <c:v>841</c:v>
                        </c:pt>
                        <c:pt idx="29">
                          <c:v>900</c:v>
                        </c:pt>
                        <c:pt idx="30">
                          <c:v>961</c:v>
                        </c:pt>
                        <c:pt idx="31">
                          <c:v>1024</c:v>
                        </c:pt>
                        <c:pt idx="32">
                          <c:v>1089</c:v>
                        </c:pt>
                        <c:pt idx="33">
                          <c:v>1156</c:v>
                        </c:pt>
                        <c:pt idx="34">
                          <c:v>1225</c:v>
                        </c:pt>
                        <c:pt idx="35">
                          <c:v>1296</c:v>
                        </c:pt>
                        <c:pt idx="36">
                          <c:v>1369</c:v>
                        </c:pt>
                        <c:pt idx="37">
                          <c:v>1444</c:v>
                        </c:pt>
                        <c:pt idx="38">
                          <c:v>1521</c:v>
                        </c:pt>
                        <c:pt idx="39">
                          <c:v>1600</c:v>
                        </c:pt>
                        <c:pt idx="40">
                          <c:v>1681</c:v>
                        </c:pt>
                        <c:pt idx="41">
                          <c:v>1764</c:v>
                        </c:pt>
                        <c:pt idx="42">
                          <c:v>1849</c:v>
                        </c:pt>
                        <c:pt idx="43">
                          <c:v>1936</c:v>
                        </c:pt>
                        <c:pt idx="44">
                          <c:v>2025</c:v>
                        </c:pt>
                        <c:pt idx="45">
                          <c:v>2116</c:v>
                        </c:pt>
                        <c:pt idx="46">
                          <c:v>2209</c:v>
                        </c:pt>
                        <c:pt idx="47">
                          <c:v>2304</c:v>
                        </c:pt>
                        <c:pt idx="48">
                          <c:v>2401</c:v>
                        </c:pt>
                        <c:pt idx="49">
                          <c:v>2500</c:v>
                        </c:pt>
                        <c:pt idx="50">
                          <c:v>2601</c:v>
                        </c:pt>
                        <c:pt idx="51">
                          <c:v>2704</c:v>
                        </c:pt>
                        <c:pt idx="52">
                          <c:v>2809</c:v>
                        </c:pt>
                        <c:pt idx="53">
                          <c:v>2916</c:v>
                        </c:pt>
                        <c:pt idx="54">
                          <c:v>3025</c:v>
                        </c:pt>
                        <c:pt idx="55">
                          <c:v>3136</c:v>
                        </c:pt>
                        <c:pt idx="56">
                          <c:v>3249</c:v>
                        </c:pt>
                        <c:pt idx="57">
                          <c:v>3364</c:v>
                        </c:pt>
                        <c:pt idx="58">
                          <c:v>3481</c:v>
                        </c:pt>
                        <c:pt idx="59">
                          <c:v>3600</c:v>
                        </c:pt>
                        <c:pt idx="60">
                          <c:v>3721</c:v>
                        </c:pt>
                        <c:pt idx="61">
                          <c:v>3844</c:v>
                        </c:pt>
                        <c:pt idx="62">
                          <c:v>3969</c:v>
                        </c:pt>
                        <c:pt idx="63">
                          <c:v>4096</c:v>
                        </c:pt>
                        <c:pt idx="64">
                          <c:v>4225</c:v>
                        </c:pt>
                        <c:pt idx="65">
                          <c:v>4356</c:v>
                        </c:pt>
                        <c:pt idx="66">
                          <c:v>4489</c:v>
                        </c:pt>
                        <c:pt idx="67">
                          <c:v>4624</c:v>
                        </c:pt>
                        <c:pt idx="68">
                          <c:v>4761</c:v>
                        </c:pt>
                        <c:pt idx="69">
                          <c:v>4900</c:v>
                        </c:pt>
                        <c:pt idx="70">
                          <c:v>5041</c:v>
                        </c:pt>
                        <c:pt idx="71">
                          <c:v>5184</c:v>
                        </c:pt>
                        <c:pt idx="72">
                          <c:v>5329</c:v>
                        </c:pt>
                        <c:pt idx="73">
                          <c:v>5476</c:v>
                        </c:pt>
                        <c:pt idx="74">
                          <c:v>5625</c:v>
                        </c:pt>
                        <c:pt idx="75">
                          <c:v>5776</c:v>
                        </c:pt>
                        <c:pt idx="76">
                          <c:v>5929</c:v>
                        </c:pt>
                        <c:pt idx="77">
                          <c:v>6084</c:v>
                        </c:pt>
                        <c:pt idx="78">
                          <c:v>6241</c:v>
                        </c:pt>
                        <c:pt idx="79">
                          <c:v>6400</c:v>
                        </c:pt>
                        <c:pt idx="80">
                          <c:v>6561</c:v>
                        </c:pt>
                        <c:pt idx="81">
                          <c:v>6724</c:v>
                        </c:pt>
                        <c:pt idx="82">
                          <c:v>6889</c:v>
                        </c:pt>
                        <c:pt idx="83">
                          <c:v>7056</c:v>
                        </c:pt>
                        <c:pt idx="84">
                          <c:v>7225</c:v>
                        </c:pt>
                        <c:pt idx="85">
                          <c:v>7396</c:v>
                        </c:pt>
                        <c:pt idx="86">
                          <c:v>7569</c:v>
                        </c:pt>
                        <c:pt idx="87">
                          <c:v>7744</c:v>
                        </c:pt>
                        <c:pt idx="88">
                          <c:v>7921</c:v>
                        </c:pt>
                        <c:pt idx="89">
                          <c:v>8100</c:v>
                        </c:pt>
                        <c:pt idx="90">
                          <c:v>8281</c:v>
                        </c:pt>
                        <c:pt idx="91">
                          <c:v>8464</c:v>
                        </c:pt>
                        <c:pt idx="92">
                          <c:v>8649</c:v>
                        </c:pt>
                        <c:pt idx="93">
                          <c:v>8836</c:v>
                        </c:pt>
                        <c:pt idx="94">
                          <c:v>9025</c:v>
                        </c:pt>
                        <c:pt idx="95">
                          <c:v>9216</c:v>
                        </c:pt>
                        <c:pt idx="96">
                          <c:v>9409</c:v>
                        </c:pt>
                        <c:pt idx="97">
                          <c:v>9604</c:v>
                        </c:pt>
                        <c:pt idx="98">
                          <c:v>9801</c:v>
                        </c:pt>
                        <c:pt idx="99">
                          <c:v>10000</c:v>
                        </c:pt>
                        <c:pt idx="100">
                          <c:v>10201</c:v>
                        </c:pt>
                        <c:pt idx="101">
                          <c:v>10404</c:v>
                        </c:pt>
                        <c:pt idx="102">
                          <c:v>10609</c:v>
                        </c:pt>
                        <c:pt idx="103">
                          <c:v>10816</c:v>
                        </c:pt>
                        <c:pt idx="104">
                          <c:v>11025</c:v>
                        </c:pt>
                        <c:pt idx="105">
                          <c:v>11236</c:v>
                        </c:pt>
                        <c:pt idx="106">
                          <c:v>11449</c:v>
                        </c:pt>
                        <c:pt idx="107">
                          <c:v>11664</c:v>
                        </c:pt>
                        <c:pt idx="108">
                          <c:v>11881</c:v>
                        </c:pt>
                        <c:pt idx="109">
                          <c:v>12100</c:v>
                        </c:pt>
                        <c:pt idx="110">
                          <c:v>12321</c:v>
                        </c:pt>
                        <c:pt idx="111">
                          <c:v>12544</c:v>
                        </c:pt>
                        <c:pt idx="112">
                          <c:v>12769</c:v>
                        </c:pt>
                        <c:pt idx="113">
                          <c:v>12996</c:v>
                        </c:pt>
                        <c:pt idx="114">
                          <c:v>13225</c:v>
                        </c:pt>
                        <c:pt idx="115">
                          <c:v>13456</c:v>
                        </c:pt>
                        <c:pt idx="116">
                          <c:v>13689</c:v>
                        </c:pt>
                        <c:pt idx="117">
                          <c:v>13924</c:v>
                        </c:pt>
                        <c:pt idx="118">
                          <c:v>14161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  <c:pt idx="21">
                          <c:v>22</c:v>
                        </c:pt>
                        <c:pt idx="22">
                          <c:v>23</c:v>
                        </c:pt>
                        <c:pt idx="23">
                          <c:v>24</c:v>
                        </c:pt>
                        <c:pt idx="24">
                          <c:v>25</c:v>
                        </c:pt>
                        <c:pt idx="25">
                          <c:v>26</c:v>
                        </c:pt>
                        <c:pt idx="26">
                          <c:v>27</c:v>
                        </c:pt>
                        <c:pt idx="27">
                          <c:v>28</c:v>
                        </c:pt>
                        <c:pt idx="28">
                          <c:v>29</c:v>
                        </c:pt>
                        <c:pt idx="29">
                          <c:v>30</c:v>
                        </c:pt>
                        <c:pt idx="30">
                          <c:v>31</c:v>
                        </c:pt>
                        <c:pt idx="31">
                          <c:v>32</c:v>
                        </c:pt>
                        <c:pt idx="32">
                          <c:v>33</c:v>
                        </c:pt>
                        <c:pt idx="33">
                          <c:v>34</c:v>
                        </c:pt>
                        <c:pt idx="34">
                          <c:v>35</c:v>
                        </c:pt>
                        <c:pt idx="35">
                          <c:v>36</c:v>
                        </c:pt>
                        <c:pt idx="36">
                          <c:v>37</c:v>
                        </c:pt>
                        <c:pt idx="37">
                          <c:v>38</c:v>
                        </c:pt>
                        <c:pt idx="38">
                          <c:v>39</c:v>
                        </c:pt>
                        <c:pt idx="39">
                          <c:v>40</c:v>
                        </c:pt>
                        <c:pt idx="40">
                          <c:v>41</c:v>
                        </c:pt>
                        <c:pt idx="41">
                          <c:v>42</c:v>
                        </c:pt>
                        <c:pt idx="42">
                          <c:v>43</c:v>
                        </c:pt>
                        <c:pt idx="43">
                          <c:v>44</c:v>
                        </c:pt>
                        <c:pt idx="44">
                          <c:v>45</c:v>
                        </c:pt>
                        <c:pt idx="45">
                          <c:v>46</c:v>
                        </c:pt>
                        <c:pt idx="46">
                          <c:v>47</c:v>
                        </c:pt>
                        <c:pt idx="47">
                          <c:v>48</c:v>
                        </c:pt>
                        <c:pt idx="48">
                          <c:v>49</c:v>
                        </c:pt>
                        <c:pt idx="49">
                          <c:v>50</c:v>
                        </c:pt>
                        <c:pt idx="50">
                          <c:v>51</c:v>
                        </c:pt>
                        <c:pt idx="51">
                          <c:v>52</c:v>
                        </c:pt>
                        <c:pt idx="52">
                          <c:v>53</c:v>
                        </c:pt>
                        <c:pt idx="53">
                          <c:v>54</c:v>
                        </c:pt>
                        <c:pt idx="54">
                          <c:v>55</c:v>
                        </c:pt>
                        <c:pt idx="55">
                          <c:v>56</c:v>
                        </c:pt>
                        <c:pt idx="56">
                          <c:v>57</c:v>
                        </c:pt>
                        <c:pt idx="57">
                          <c:v>58</c:v>
                        </c:pt>
                        <c:pt idx="58">
                          <c:v>59</c:v>
                        </c:pt>
                        <c:pt idx="59">
                          <c:v>60</c:v>
                        </c:pt>
                        <c:pt idx="60">
                          <c:v>61</c:v>
                        </c:pt>
                        <c:pt idx="61">
                          <c:v>62</c:v>
                        </c:pt>
                        <c:pt idx="62">
                          <c:v>63</c:v>
                        </c:pt>
                        <c:pt idx="63">
                          <c:v>64</c:v>
                        </c:pt>
                        <c:pt idx="64">
                          <c:v>65</c:v>
                        </c:pt>
                        <c:pt idx="65">
                          <c:v>66</c:v>
                        </c:pt>
                        <c:pt idx="66">
                          <c:v>67</c:v>
                        </c:pt>
                        <c:pt idx="67">
                          <c:v>68</c:v>
                        </c:pt>
                        <c:pt idx="68">
                          <c:v>69</c:v>
                        </c:pt>
                        <c:pt idx="69">
                          <c:v>70</c:v>
                        </c:pt>
                        <c:pt idx="70">
                          <c:v>71</c:v>
                        </c:pt>
                        <c:pt idx="71">
                          <c:v>72</c:v>
                        </c:pt>
                        <c:pt idx="72">
                          <c:v>73</c:v>
                        </c:pt>
                        <c:pt idx="73">
                          <c:v>74</c:v>
                        </c:pt>
                        <c:pt idx="74">
                          <c:v>75</c:v>
                        </c:pt>
                        <c:pt idx="75">
                          <c:v>76</c:v>
                        </c:pt>
                        <c:pt idx="76">
                          <c:v>77</c:v>
                        </c:pt>
                        <c:pt idx="77">
                          <c:v>78</c:v>
                        </c:pt>
                        <c:pt idx="78">
                          <c:v>79</c:v>
                        </c:pt>
                        <c:pt idx="79">
                          <c:v>80</c:v>
                        </c:pt>
                        <c:pt idx="80">
                          <c:v>81</c:v>
                        </c:pt>
                        <c:pt idx="81">
                          <c:v>82</c:v>
                        </c:pt>
                        <c:pt idx="82">
                          <c:v>83</c:v>
                        </c:pt>
                        <c:pt idx="83">
                          <c:v>84</c:v>
                        </c:pt>
                        <c:pt idx="84">
                          <c:v>85</c:v>
                        </c:pt>
                        <c:pt idx="85">
                          <c:v>86</c:v>
                        </c:pt>
                        <c:pt idx="86">
                          <c:v>87</c:v>
                        </c:pt>
                        <c:pt idx="87">
                          <c:v>88</c:v>
                        </c:pt>
                        <c:pt idx="88">
                          <c:v>89</c:v>
                        </c:pt>
                        <c:pt idx="89">
                          <c:v>90</c:v>
                        </c:pt>
                        <c:pt idx="90">
                          <c:v>91</c:v>
                        </c:pt>
                        <c:pt idx="91">
                          <c:v>92</c:v>
                        </c:pt>
                        <c:pt idx="92">
                          <c:v>93</c:v>
                        </c:pt>
                        <c:pt idx="93">
                          <c:v>94</c:v>
                        </c:pt>
                        <c:pt idx="94">
                          <c:v>95</c:v>
                        </c:pt>
                        <c:pt idx="95">
                          <c:v>96</c:v>
                        </c:pt>
                        <c:pt idx="96">
                          <c:v>97</c:v>
                        </c:pt>
                        <c:pt idx="97">
                          <c:v>98</c:v>
                        </c:pt>
                        <c:pt idx="98">
                          <c:v>99</c:v>
                        </c:pt>
                        <c:pt idx="99">
                          <c:v>100</c:v>
                        </c:pt>
                        <c:pt idx="100">
                          <c:v>101</c:v>
                        </c:pt>
                        <c:pt idx="101">
                          <c:v>102</c:v>
                        </c:pt>
                        <c:pt idx="102">
                          <c:v>103</c:v>
                        </c:pt>
                        <c:pt idx="103">
                          <c:v>104</c:v>
                        </c:pt>
                        <c:pt idx="104">
                          <c:v>105</c:v>
                        </c:pt>
                        <c:pt idx="105">
                          <c:v>106</c:v>
                        </c:pt>
                        <c:pt idx="106">
                          <c:v>107</c:v>
                        </c:pt>
                        <c:pt idx="107">
                          <c:v>108</c:v>
                        </c:pt>
                        <c:pt idx="108">
                          <c:v>109</c:v>
                        </c:pt>
                        <c:pt idx="109">
                          <c:v>110</c:v>
                        </c:pt>
                        <c:pt idx="110">
                          <c:v>111</c:v>
                        </c:pt>
                        <c:pt idx="111">
                          <c:v>112</c:v>
                        </c:pt>
                        <c:pt idx="112">
                          <c:v>113</c:v>
                        </c:pt>
                        <c:pt idx="113">
                          <c:v>114</c:v>
                        </c:pt>
                        <c:pt idx="114">
                          <c:v>115</c:v>
                        </c:pt>
                        <c:pt idx="115">
                          <c:v>116</c:v>
                        </c:pt>
                        <c:pt idx="116">
                          <c:v>117</c:v>
                        </c:pt>
                        <c:pt idx="117">
                          <c:v>118</c:v>
                        </c:pt>
                        <c:pt idx="118">
                          <c:v>119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uri="{02D57815-91ED-43cb-92C2-25804820EDAC}">
                        <c15:formulaRef>
                          <c15:sqref>Feuil1!$E$2:$E$120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77.900000000000006</c:v>
                      </c:pt>
                      <c:pt idx="1">
                        <c:v>79.599999999999994</c:v>
                      </c:pt>
                      <c:pt idx="2">
                        <c:v>80.8</c:v>
                      </c:pt>
                      <c:pt idx="3">
                        <c:v>79</c:v>
                      </c:pt>
                      <c:pt idx="4">
                        <c:v>81.2</c:v>
                      </c:pt>
                      <c:pt idx="5">
                        <c:v>81.400000000000006</c:v>
                      </c:pt>
                      <c:pt idx="6">
                        <c:v>80</c:v>
                      </c:pt>
                      <c:pt idx="7">
                        <c:v>83.3</c:v>
                      </c:pt>
                      <c:pt idx="8">
                        <c:v>80.5</c:v>
                      </c:pt>
                      <c:pt idx="9">
                        <c:v>80.8</c:v>
                      </c:pt>
                      <c:pt idx="10">
                        <c:v>80.599999999999994</c:v>
                      </c:pt>
                      <c:pt idx="11">
                        <c:v>78.900000000000006</c:v>
                      </c:pt>
                      <c:pt idx="12">
                        <c:v>79.7</c:v>
                      </c:pt>
                      <c:pt idx="13">
                        <c:v>79.7</c:v>
                      </c:pt>
                      <c:pt idx="14">
                        <c:v>79.7</c:v>
                      </c:pt>
                      <c:pt idx="15">
                        <c:v>85</c:v>
                      </c:pt>
                      <c:pt idx="16">
                        <c:v>85</c:v>
                      </c:pt>
                      <c:pt idx="17">
                        <c:v>85</c:v>
                      </c:pt>
                      <c:pt idx="18">
                        <c:v>88.2</c:v>
                      </c:pt>
                      <c:pt idx="19">
                        <c:v>88.1</c:v>
                      </c:pt>
                      <c:pt idx="20">
                        <c:v>88.1</c:v>
                      </c:pt>
                      <c:pt idx="21">
                        <c:v>79.8</c:v>
                      </c:pt>
                      <c:pt idx="22">
                        <c:v>79.8</c:v>
                      </c:pt>
                      <c:pt idx="23">
                        <c:v>79.8</c:v>
                      </c:pt>
                      <c:pt idx="24">
                        <c:v>78.3</c:v>
                      </c:pt>
                      <c:pt idx="25">
                        <c:v>78.3</c:v>
                      </c:pt>
                      <c:pt idx="26">
                        <c:v>79.3</c:v>
                      </c:pt>
                      <c:pt idx="27">
                        <c:v>81.599999999999994</c:v>
                      </c:pt>
                      <c:pt idx="28">
                        <c:v>83.3</c:v>
                      </c:pt>
                      <c:pt idx="29">
                        <c:v>86.8</c:v>
                      </c:pt>
                      <c:pt idx="30">
                        <c:v>88.4</c:v>
                      </c:pt>
                      <c:pt idx="31">
                        <c:v>90</c:v>
                      </c:pt>
                      <c:pt idx="32">
                        <c:v>88.5</c:v>
                      </c:pt>
                      <c:pt idx="33">
                        <c:v>87</c:v>
                      </c:pt>
                      <c:pt idx="34">
                        <c:v>84.6</c:v>
                      </c:pt>
                      <c:pt idx="35">
                        <c:v>82.1</c:v>
                      </c:pt>
                      <c:pt idx="36">
                        <c:v>81.3</c:v>
                      </c:pt>
                      <c:pt idx="37">
                        <c:v>81.099999999999994</c:v>
                      </c:pt>
                      <c:pt idx="38">
                        <c:v>81.900000000000006</c:v>
                      </c:pt>
                      <c:pt idx="39">
                        <c:v>84</c:v>
                      </c:pt>
                      <c:pt idx="40">
                        <c:v>87.3</c:v>
                      </c:pt>
                      <c:pt idx="41">
                        <c:v>90.9</c:v>
                      </c:pt>
                      <c:pt idx="42">
                        <c:v>93</c:v>
                      </c:pt>
                      <c:pt idx="43">
                        <c:v>94</c:v>
                      </c:pt>
                      <c:pt idx="44">
                        <c:v>94</c:v>
                      </c:pt>
                      <c:pt idx="45">
                        <c:v>91.9</c:v>
                      </c:pt>
                      <c:pt idx="46">
                        <c:v>88.3</c:v>
                      </c:pt>
                      <c:pt idx="47">
                        <c:v>84.3</c:v>
                      </c:pt>
                      <c:pt idx="48">
                        <c:v>82</c:v>
                      </c:pt>
                      <c:pt idx="49">
                        <c:v>82.3</c:v>
                      </c:pt>
                      <c:pt idx="50">
                        <c:v>82.3</c:v>
                      </c:pt>
                      <c:pt idx="51">
                        <c:v>83.4</c:v>
                      </c:pt>
                      <c:pt idx="52">
                        <c:v>84.6</c:v>
                      </c:pt>
                      <c:pt idx="53">
                        <c:v>91.7</c:v>
                      </c:pt>
                      <c:pt idx="54">
                        <c:v>97</c:v>
                      </c:pt>
                      <c:pt idx="55">
                        <c:v>102.5</c:v>
                      </c:pt>
                      <c:pt idx="56">
                        <c:v>102.1</c:v>
                      </c:pt>
                      <c:pt idx="57">
                        <c:v>100.7</c:v>
                      </c:pt>
                      <c:pt idx="58">
                        <c:v>96.2</c:v>
                      </c:pt>
                      <c:pt idx="59">
                        <c:v>91.9</c:v>
                      </c:pt>
                      <c:pt idx="60">
                        <c:v>89.1</c:v>
                      </c:pt>
                      <c:pt idx="61">
                        <c:v>90.2</c:v>
                      </c:pt>
                      <c:pt idx="62">
                        <c:v>91.1</c:v>
                      </c:pt>
                      <c:pt idx="63">
                        <c:v>93.7</c:v>
                      </c:pt>
                      <c:pt idx="64">
                        <c:v>95.9</c:v>
                      </c:pt>
                      <c:pt idx="65">
                        <c:v>98.9</c:v>
                      </c:pt>
                      <c:pt idx="66">
                        <c:v>101</c:v>
                      </c:pt>
                      <c:pt idx="67">
                        <c:v>102.9</c:v>
                      </c:pt>
                      <c:pt idx="68">
                        <c:v>104.1</c:v>
                      </c:pt>
                      <c:pt idx="69">
                        <c:v>101.6</c:v>
                      </c:pt>
                      <c:pt idx="70">
                        <c:v>98</c:v>
                      </c:pt>
                      <c:pt idx="71">
                        <c:v>93.9</c:v>
                      </c:pt>
                      <c:pt idx="72">
                        <c:v>92.3</c:v>
                      </c:pt>
                      <c:pt idx="73">
                        <c:v>92.7</c:v>
                      </c:pt>
                      <c:pt idx="74">
                        <c:v>93.9</c:v>
                      </c:pt>
                      <c:pt idx="75">
                        <c:v>95.9</c:v>
                      </c:pt>
                      <c:pt idx="76">
                        <c:v>98</c:v>
                      </c:pt>
                      <c:pt idx="77">
                        <c:v>102.5</c:v>
                      </c:pt>
                      <c:pt idx="78">
                        <c:v>105.7</c:v>
                      </c:pt>
                      <c:pt idx="79">
                        <c:v>108</c:v>
                      </c:pt>
                      <c:pt idx="80">
                        <c:v>107.7</c:v>
                      </c:pt>
                      <c:pt idx="81">
                        <c:v>105.8</c:v>
                      </c:pt>
                      <c:pt idx="82">
                        <c:v>101.4</c:v>
                      </c:pt>
                      <c:pt idx="83">
                        <c:v>96.2</c:v>
                      </c:pt>
                      <c:pt idx="84">
                        <c:v>93.4</c:v>
                      </c:pt>
                      <c:pt idx="85">
                        <c:v>88.1</c:v>
                      </c:pt>
                      <c:pt idx="86">
                        <c:v>96</c:v>
                      </c:pt>
                      <c:pt idx="87">
                        <c:v>104.7</c:v>
                      </c:pt>
                      <c:pt idx="88">
                        <c:v>107.7</c:v>
                      </c:pt>
                      <c:pt idx="89">
                        <c:v>112.2</c:v>
                      </c:pt>
                      <c:pt idx="90">
                        <c:v>115.2</c:v>
                      </c:pt>
                      <c:pt idx="91">
                        <c:v>115.1</c:v>
                      </c:pt>
                      <c:pt idx="92">
                        <c:v>114.5</c:v>
                      </c:pt>
                      <c:pt idx="93">
                        <c:v>114.4</c:v>
                      </c:pt>
                      <c:pt idx="94">
                        <c:v>111.1</c:v>
                      </c:pt>
                      <c:pt idx="95">
                        <c:v>106</c:v>
                      </c:pt>
                      <c:pt idx="96">
                        <c:v>102.1</c:v>
                      </c:pt>
                      <c:pt idx="97">
                        <c:v>104.7</c:v>
                      </c:pt>
                      <c:pt idx="98">
                        <c:v>110.8</c:v>
                      </c:pt>
                      <c:pt idx="99">
                        <c:v>118</c:v>
                      </c:pt>
                      <c:pt idx="100">
                        <c:v>120.9</c:v>
                      </c:pt>
                      <c:pt idx="101">
                        <c:v>125.1</c:v>
                      </c:pt>
                      <c:pt idx="102">
                        <c:v>129.69999999999999</c:v>
                      </c:pt>
                      <c:pt idx="103">
                        <c:v>133.6</c:v>
                      </c:pt>
                      <c:pt idx="104">
                        <c:v>135.80000000000001</c:v>
                      </c:pt>
                      <c:pt idx="105">
                        <c:v>138.30000000000001</c:v>
                      </c:pt>
                      <c:pt idx="106">
                        <c:v>134.30000000000001</c:v>
                      </c:pt>
                      <c:pt idx="107">
                        <c:v>129.69999999999999</c:v>
                      </c:pt>
                      <c:pt idx="108">
                        <c:v>125.4</c:v>
                      </c:pt>
                      <c:pt idx="109">
                        <c:v>135.30000000000001</c:v>
                      </c:pt>
                      <c:pt idx="110">
                        <c:v>137.9</c:v>
                      </c:pt>
                      <c:pt idx="111">
                        <c:v>140</c:v>
                      </c:pt>
                      <c:pt idx="112">
                        <c:v>142.6</c:v>
                      </c:pt>
                      <c:pt idx="113">
                        <c:v>146.6</c:v>
                      </c:pt>
                      <c:pt idx="114">
                        <c:v>148.9</c:v>
                      </c:pt>
                      <c:pt idx="115">
                        <c:v>149.5</c:v>
                      </c:pt>
                      <c:pt idx="116">
                        <c:v>148.69999999999999</c:v>
                      </c:pt>
                      <c:pt idx="117">
                        <c:v>147.4</c:v>
                      </c:pt>
                      <c:pt idx="118">
                        <c:v>143.9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Feuil1!$F$1</c15:sqref>
                        </c15:formulaRef>
                      </c:ext>
                    </c:extLst>
                    <c:strCache>
                      <c:ptCount val="1"/>
                      <c:pt idx="0">
                        <c:v>ln(x)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Feuil1!$A$2:$D$120</c15:sqref>
                        </c15:formulaRef>
                      </c:ext>
                    </c:extLst>
                    <c:multiLvlStrCache>
                      <c:ptCount val="119"/>
                      <c:lvl>
                        <c:pt idx="0">
                          <c:v>01</c:v>
                        </c:pt>
                        <c:pt idx="1">
                          <c:v>02</c:v>
                        </c:pt>
                        <c:pt idx="2">
                          <c:v>03</c:v>
                        </c:pt>
                        <c:pt idx="3">
                          <c:v>04</c:v>
                        </c:pt>
                        <c:pt idx="4">
                          <c:v>05</c:v>
                        </c:pt>
                        <c:pt idx="5">
                          <c:v>06</c:v>
                        </c:pt>
                        <c:pt idx="6">
                          <c:v>07</c:v>
                        </c:pt>
                        <c:pt idx="7">
                          <c:v>08</c:v>
                        </c:pt>
                        <c:pt idx="8">
                          <c:v>09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01</c:v>
                        </c:pt>
                        <c:pt idx="13">
                          <c:v>02</c:v>
                        </c:pt>
                        <c:pt idx="14">
                          <c:v>03</c:v>
                        </c:pt>
                        <c:pt idx="15">
                          <c:v>04</c:v>
                        </c:pt>
                        <c:pt idx="16">
                          <c:v>05</c:v>
                        </c:pt>
                        <c:pt idx="17">
                          <c:v>06</c:v>
                        </c:pt>
                        <c:pt idx="18">
                          <c:v>07</c:v>
                        </c:pt>
                        <c:pt idx="19">
                          <c:v>08</c:v>
                        </c:pt>
                        <c:pt idx="20">
                          <c:v>09</c:v>
                        </c:pt>
                        <c:pt idx="21">
                          <c:v>10</c:v>
                        </c:pt>
                        <c:pt idx="22">
                          <c:v>11</c:v>
                        </c:pt>
                        <c:pt idx="23">
                          <c:v>12</c:v>
                        </c:pt>
                        <c:pt idx="24">
                          <c:v>01</c:v>
                        </c:pt>
                        <c:pt idx="25">
                          <c:v>02</c:v>
                        </c:pt>
                        <c:pt idx="26">
                          <c:v>03</c:v>
                        </c:pt>
                        <c:pt idx="27">
                          <c:v>04</c:v>
                        </c:pt>
                        <c:pt idx="28">
                          <c:v>05</c:v>
                        </c:pt>
                        <c:pt idx="29">
                          <c:v>06</c:v>
                        </c:pt>
                        <c:pt idx="30">
                          <c:v>07</c:v>
                        </c:pt>
                        <c:pt idx="31">
                          <c:v>08</c:v>
                        </c:pt>
                        <c:pt idx="32">
                          <c:v>09</c:v>
                        </c:pt>
                        <c:pt idx="33">
                          <c:v>10</c:v>
                        </c:pt>
                        <c:pt idx="34">
                          <c:v>11</c:v>
                        </c:pt>
                        <c:pt idx="35">
                          <c:v>12</c:v>
                        </c:pt>
                        <c:pt idx="36">
                          <c:v>01</c:v>
                        </c:pt>
                        <c:pt idx="37">
                          <c:v>02</c:v>
                        </c:pt>
                        <c:pt idx="38">
                          <c:v>03</c:v>
                        </c:pt>
                        <c:pt idx="39">
                          <c:v>04</c:v>
                        </c:pt>
                        <c:pt idx="40">
                          <c:v>05</c:v>
                        </c:pt>
                        <c:pt idx="41">
                          <c:v>06</c:v>
                        </c:pt>
                        <c:pt idx="42">
                          <c:v>07</c:v>
                        </c:pt>
                        <c:pt idx="43">
                          <c:v>08</c:v>
                        </c:pt>
                        <c:pt idx="44">
                          <c:v>09</c:v>
                        </c:pt>
                        <c:pt idx="45">
                          <c:v>10</c:v>
                        </c:pt>
                        <c:pt idx="46">
                          <c:v>11</c:v>
                        </c:pt>
                        <c:pt idx="47">
                          <c:v>12</c:v>
                        </c:pt>
                        <c:pt idx="48">
                          <c:v>01</c:v>
                        </c:pt>
                        <c:pt idx="49">
                          <c:v>02</c:v>
                        </c:pt>
                        <c:pt idx="50">
                          <c:v>03</c:v>
                        </c:pt>
                        <c:pt idx="51">
                          <c:v>04</c:v>
                        </c:pt>
                        <c:pt idx="52">
                          <c:v>05</c:v>
                        </c:pt>
                        <c:pt idx="53">
                          <c:v>06</c:v>
                        </c:pt>
                        <c:pt idx="54">
                          <c:v>07</c:v>
                        </c:pt>
                        <c:pt idx="55">
                          <c:v>08</c:v>
                        </c:pt>
                        <c:pt idx="56">
                          <c:v>09</c:v>
                        </c:pt>
                        <c:pt idx="57">
                          <c:v>10</c:v>
                        </c:pt>
                        <c:pt idx="58">
                          <c:v>11</c:v>
                        </c:pt>
                        <c:pt idx="59">
                          <c:v>12</c:v>
                        </c:pt>
                        <c:pt idx="60">
                          <c:v>01</c:v>
                        </c:pt>
                        <c:pt idx="61">
                          <c:v>02</c:v>
                        </c:pt>
                        <c:pt idx="62">
                          <c:v>03</c:v>
                        </c:pt>
                        <c:pt idx="63">
                          <c:v>04</c:v>
                        </c:pt>
                        <c:pt idx="64">
                          <c:v>05</c:v>
                        </c:pt>
                        <c:pt idx="65">
                          <c:v>06</c:v>
                        </c:pt>
                        <c:pt idx="66">
                          <c:v>07</c:v>
                        </c:pt>
                        <c:pt idx="67">
                          <c:v>08</c:v>
                        </c:pt>
                        <c:pt idx="68">
                          <c:v>09</c:v>
                        </c:pt>
                        <c:pt idx="69">
                          <c:v>10</c:v>
                        </c:pt>
                        <c:pt idx="70">
                          <c:v>11</c:v>
                        </c:pt>
                        <c:pt idx="71">
                          <c:v>12</c:v>
                        </c:pt>
                        <c:pt idx="72">
                          <c:v>01</c:v>
                        </c:pt>
                        <c:pt idx="73">
                          <c:v>02</c:v>
                        </c:pt>
                        <c:pt idx="74">
                          <c:v>03</c:v>
                        </c:pt>
                        <c:pt idx="75">
                          <c:v>04</c:v>
                        </c:pt>
                        <c:pt idx="76">
                          <c:v>05</c:v>
                        </c:pt>
                        <c:pt idx="77">
                          <c:v>06</c:v>
                        </c:pt>
                        <c:pt idx="78">
                          <c:v>07</c:v>
                        </c:pt>
                        <c:pt idx="79">
                          <c:v>08</c:v>
                        </c:pt>
                        <c:pt idx="80">
                          <c:v>09</c:v>
                        </c:pt>
                        <c:pt idx="81">
                          <c:v>10</c:v>
                        </c:pt>
                        <c:pt idx="82">
                          <c:v>11</c:v>
                        </c:pt>
                        <c:pt idx="83">
                          <c:v>12</c:v>
                        </c:pt>
                        <c:pt idx="84">
                          <c:v>01</c:v>
                        </c:pt>
                        <c:pt idx="85">
                          <c:v>02</c:v>
                        </c:pt>
                        <c:pt idx="86">
                          <c:v>03</c:v>
                        </c:pt>
                        <c:pt idx="87">
                          <c:v>04</c:v>
                        </c:pt>
                        <c:pt idx="88">
                          <c:v>05</c:v>
                        </c:pt>
                        <c:pt idx="89">
                          <c:v>06</c:v>
                        </c:pt>
                        <c:pt idx="90">
                          <c:v>07</c:v>
                        </c:pt>
                        <c:pt idx="91">
                          <c:v>08</c:v>
                        </c:pt>
                        <c:pt idx="92">
                          <c:v>09</c:v>
                        </c:pt>
                        <c:pt idx="93">
                          <c:v>10</c:v>
                        </c:pt>
                        <c:pt idx="94">
                          <c:v>11</c:v>
                        </c:pt>
                        <c:pt idx="95">
                          <c:v>12</c:v>
                        </c:pt>
                        <c:pt idx="96">
                          <c:v>01</c:v>
                        </c:pt>
                        <c:pt idx="97">
                          <c:v>02</c:v>
                        </c:pt>
                        <c:pt idx="98">
                          <c:v>03</c:v>
                        </c:pt>
                        <c:pt idx="99">
                          <c:v>04</c:v>
                        </c:pt>
                        <c:pt idx="100">
                          <c:v>05</c:v>
                        </c:pt>
                        <c:pt idx="101">
                          <c:v>06</c:v>
                        </c:pt>
                        <c:pt idx="102">
                          <c:v>07</c:v>
                        </c:pt>
                        <c:pt idx="103">
                          <c:v>08</c:v>
                        </c:pt>
                        <c:pt idx="104">
                          <c:v>09</c:v>
                        </c:pt>
                        <c:pt idx="105">
                          <c:v>10</c:v>
                        </c:pt>
                        <c:pt idx="106">
                          <c:v>11</c:v>
                        </c:pt>
                        <c:pt idx="107">
                          <c:v>12</c:v>
                        </c:pt>
                        <c:pt idx="108">
                          <c:v>01</c:v>
                        </c:pt>
                        <c:pt idx="109">
                          <c:v>02</c:v>
                        </c:pt>
                        <c:pt idx="110">
                          <c:v>03</c:v>
                        </c:pt>
                        <c:pt idx="111">
                          <c:v>04</c:v>
                        </c:pt>
                        <c:pt idx="112">
                          <c:v>05</c:v>
                        </c:pt>
                        <c:pt idx="113">
                          <c:v>06</c:v>
                        </c:pt>
                        <c:pt idx="114">
                          <c:v>07</c:v>
                        </c:pt>
                        <c:pt idx="115">
                          <c:v>08</c:v>
                        </c:pt>
                        <c:pt idx="116">
                          <c:v>09</c:v>
                        </c:pt>
                        <c:pt idx="117">
                          <c:v>10</c:v>
                        </c:pt>
                        <c:pt idx="118">
                          <c:v>11</c:v>
                        </c:pt>
                      </c:lvl>
                      <c:lvl>
                        <c:pt idx="0">
                          <c:v>2015-01</c:v>
                        </c:pt>
                        <c:pt idx="1">
                          <c:v>2015-02</c:v>
                        </c:pt>
                        <c:pt idx="2">
                          <c:v>2015-03</c:v>
                        </c:pt>
                        <c:pt idx="3">
                          <c:v>2015-04</c:v>
                        </c:pt>
                        <c:pt idx="4">
                          <c:v>2015-05</c:v>
                        </c:pt>
                        <c:pt idx="5">
                          <c:v>2015-06</c:v>
                        </c:pt>
                        <c:pt idx="6">
                          <c:v>2015-07</c:v>
                        </c:pt>
                        <c:pt idx="7">
                          <c:v>2015-08</c:v>
                        </c:pt>
                        <c:pt idx="8">
                          <c:v>2015-09</c:v>
                        </c:pt>
                        <c:pt idx="9">
                          <c:v>2015-10</c:v>
                        </c:pt>
                        <c:pt idx="10">
                          <c:v>2015-11</c:v>
                        </c:pt>
                        <c:pt idx="11">
                          <c:v>2015-12</c:v>
                        </c:pt>
                        <c:pt idx="12">
                          <c:v>2016-01</c:v>
                        </c:pt>
                        <c:pt idx="13">
                          <c:v>2016-02</c:v>
                        </c:pt>
                        <c:pt idx="14">
                          <c:v>2016-03</c:v>
                        </c:pt>
                        <c:pt idx="15">
                          <c:v>2016-04</c:v>
                        </c:pt>
                        <c:pt idx="16">
                          <c:v>2016-05</c:v>
                        </c:pt>
                        <c:pt idx="17">
                          <c:v>2016-06</c:v>
                        </c:pt>
                        <c:pt idx="18">
                          <c:v>2016-07</c:v>
                        </c:pt>
                        <c:pt idx="19">
                          <c:v>2016-08</c:v>
                        </c:pt>
                        <c:pt idx="20">
                          <c:v>2016-09</c:v>
                        </c:pt>
                        <c:pt idx="21">
                          <c:v>2016-10</c:v>
                        </c:pt>
                        <c:pt idx="22">
                          <c:v>2016-11</c:v>
                        </c:pt>
                        <c:pt idx="23">
                          <c:v>2016-12</c:v>
                        </c:pt>
                        <c:pt idx="24">
                          <c:v>2017-01</c:v>
                        </c:pt>
                        <c:pt idx="25">
                          <c:v>2017-02</c:v>
                        </c:pt>
                        <c:pt idx="26">
                          <c:v>2017-03</c:v>
                        </c:pt>
                        <c:pt idx="27">
                          <c:v>2017-04</c:v>
                        </c:pt>
                        <c:pt idx="28">
                          <c:v>2017-05</c:v>
                        </c:pt>
                        <c:pt idx="29">
                          <c:v>2017-06</c:v>
                        </c:pt>
                        <c:pt idx="30">
                          <c:v>2017-07</c:v>
                        </c:pt>
                        <c:pt idx="31">
                          <c:v>2017-08</c:v>
                        </c:pt>
                        <c:pt idx="32">
                          <c:v>2017-09</c:v>
                        </c:pt>
                        <c:pt idx="33">
                          <c:v>2017-10</c:v>
                        </c:pt>
                        <c:pt idx="34">
                          <c:v>2017-11</c:v>
                        </c:pt>
                        <c:pt idx="35">
                          <c:v>2017-12</c:v>
                        </c:pt>
                        <c:pt idx="36">
                          <c:v>2018-01</c:v>
                        </c:pt>
                        <c:pt idx="37">
                          <c:v>2018-02</c:v>
                        </c:pt>
                        <c:pt idx="38">
                          <c:v>2018-03</c:v>
                        </c:pt>
                        <c:pt idx="39">
                          <c:v>2018-04</c:v>
                        </c:pt>
                        <c:pt idx="40">
                          <c:v>2018-05</c:v>
                        </c:pt>
                        <c:pt idx="41">
                          <c:v>2018-06</c:v>
                        </c:pt>
                        <c:pt idx="42">
                          <c:v>2018-07</c:v>
                        </c:pt>
                        <c:pt idx="43">
                          <c:v>2018-08</c:v>
                        </c:pt>
                        <c:pt idx="44">
                          <c:v>2018-09</c:v>
                        </c:pt>
                        <c:pt idx="45">
                          <c:v>2018-10</c:v>
                        </c:pt>
                        <c:pt idx="46">
                          <c:v>2018-11</c:v>
                        </c:pt>
                        <c:pt idx="47">
                          <c:v>2018-12</c:v>
                        </c:pt>
                        <c:pt idx="48">
                          <c:v>2019-01</c:v>
                        </c:pt>
                        <c:pt idx="49">
                          <c:v>2019-02</c:v>
                        </c:pt>
                        <c:pt idx="50">
                          <c:v>2019-03</c:v>
                        </c:pt>
                        <c:pt idx="51">
                          <c:v>2019-04</c:v>
                        </c:pt>
                        <c:pt idx="52">
                          <c:v>2019-05</c:v>
                        </c:pt>
                        <c:pt idx="53">
                          <c:v>2019-06</c:v>
                        </c:pt>
                        <c:pt idx="54">
                          <c:v>2019-07</c:v>
                        </c:pt>
                        <c:pt idx="55">
                          <c:v>2019-08</c:v>
                        </c:pt>
                        <c:pt idx="56">
                          <c:v>2019-09</c:v>
                        </c:pt>
                        <c:pt idx="57">
                          <c:v>2019-10</c:v>
                        </c:pt>
                        <c:pt idx="58">
                          <c:v>2019-11</c:v>
                        </c:pt>
                        <c:pt idx="59">
                          <c:v>2019-12</c:v>
                        </c:pt>
                        <c:pt idx="60">
                          <c:v>2020-01</c:v>
                        </c:pt>
                        <c:pt idx="61">
                          <c:v>2020-02</c:v>
                        </c:pt>
                        <c:pt idx="62">
                          <c:v>2020-03</c:v>
                        </c:pt>
                        <c:pt idx="63">
                          <c:v>2020-04</c:v>
                        </c:pt>
                        <c:pt idx="64">
                          <c:v>2020-05</c:v>
                        </c:pt>
                        <c:pt idx="65">
                          <c:v>2020-06</c:v>
                        </c:pt>
                        <c:pt idx="66">
                          <c:v>2020-07</c:v>
                        </c:pt>
                        <c:pt idx="67">
                          <c:v>2020-08</c:v>
                        </c:pt>
                        <c:pt idx="68">
                          <c:v>2020-09</c:v>
                        </c:pt>
                        <c:pt idx="69">
                          <c:v>2020-10</c:v>
                        </c:pt>
                        <c:pt idx="70">
                          <c:v>2020-11</c:v>
                        </c:pt>
                        <c:pt idx="71">
                          <c:v>2020-12</c:v>
                        </c:pt>
                        <c:pt idx="72">
                          <c:v>2021-01</c:v>
                        </c:pt>
                        <c:pt idx="73">
                          <c:v>2021-02</c:v>
                        </c:pt>
                        <c:pt idx="74">
                          <c:v>2021-03</c:v>
                        </c:pt>
                        <c:pt idx="75">
                          <c:v>2021-04</c:v>
                        </c:pt>
                        <c:pt idx="76">
                          <c:v>2021-05</c:v>
                        </c:pt>
                        <c:pt idx="77">
                          <c:v>2021-06</c:v>
                        </c:pt>
                        <c:pt idx="78">
                          <c:v>2021-07</c:v>
                        </c:pt>
                        <c:pt idx="79">
                          <c:v>2021-08</c:v>
                        </c:pt>
                        <c:pt idx="80">
                          <c:v>2021-09</c:v>
                        </c:pt>
                        <c:pt idx="81">
                          <c:v>2021-10</c:v>
                        </c:pt>
                        <c:pt idx="82">
                          <c:v>2021-11</c:v>
                        </c:pt>
                        <c:pt idx="83">
                          <c:v>2021-12</c:v>
                        </c:pt>
                        <c:pt idx="84">
                          <c:v>2022-01</c:v>
                        </c:pt>
                        <c:pt idx="85">
                          <c:v>2022-02</c:v>
                        </c:pt>
                        <c:pt idx="86">
                          <c:v>2022-03</c:v>
                        </c:pt>
                        <c:pt idx="87">
                          <c:v>2022-04</c:v>
                        </c:pt>
                        <c:pt idx="88">
                          <c:v>2022-05</c:v>
                        </c:pt>
                        <c:pt idx="89">
                          <c:v>2022-06</c:v>
                        </c:pt>
                        <c:pt idx="90">
                          <c:v>2022-07</c:v>
                        </c:pt>
                        <c:pt idx="91">
                          <c:v>2022-08</c:v>
                        </c:pt>
                        <c:pt idx="92">
                          <c:v>2022-09</c:v>
                        </c:pt>
                        <c:pt idx="93">
                          <c:v>2022-10</c:v>
                        </c:pt>
                        <c:pt idx="94">
                          <c:v>2022-11</c:v>
                        </c:pt>
                        <c:pt idx="95">
                          <c:v>2022-12</c:v>
                        </c:pt>
                        <c:pt idx="96">
                          <c:v>2023-01</c:v>
                        </c:pt>
                        <c:pt idx="97">
                          <c:v>2023-02</c:v>
                        </c:pt>
                        <c:pt idx="98">
                          <c:v>2023-03</c:v>
                        </c:pt>
                        <c:pt idx="99">
                          <c:v>2023-04</c:v>
                        </c:pt>
                        <c:pt idx="100">
                          <c:v>2023-05</c:v>
                        </c:pt>
                        <c:pt idx="101">
                          <c:v>2023-06</c:v>
                        </c:pt>
                        <c:pt idx="102">
                          <c:v>2023-07</c:v>
                        </c:pt>
                        <c:pt idx="103">
                          <c:v>2023-08</c:v>
                        </c:pt>
                        <c:pt idx="104">
                          <c:v>2023-09</c:v>
                        </c:pt>
                        <c:pt idx="105">
                          <c:v>2023-10</c:v>
                        </c:pt>
                        <c:pt idx="106">
                          <c:v>2023-11</c:v>
                        </c:pt>
                        <c:pt idx="107">
                          <c:v>2023-12</c:v>
                        </c:pt>
                        <c:pt idx="108">
                          <c:v>2024-01</c:v>
                        </c:pt>
                        <c:pt idx="109">
                          <c:v>2024-02</c:v>
                        </c:pt>
                        <c:pt idx="110">
                          <c:v>2024-03</c:v>
                        </c:pt>
                        <c:pt idx="111">
                          <c:v>2024-04</c:v>
                        </c:pt>
                        <c:pt idx="112">
                          <c:v>2024-05</c:v>
                        </c:pt>
                        <c:pt idx="113">
                          <c:v>2024-06</c:v>
                        </c:pt>
                        <c:pt idx="114">
                          <c:v>2024-07</c:v>
                        </c:pt>
                        <c:pt idx="115">
                          <c:v>2024-08</c:v>
                        </c:pt>
                        <c:pt idx="116">
                          <c:v>2024-09</c:v>
                        </c:pt>
                        <c:pt idx="117">
                          <c:v>2024-10</c:v>
                        </c:pt>
                        <c:pt idx="118">
                          <c:v>2024-11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4</c:v>
                        </c:pt>
                        <c:pt idx="2">
                          <c:v>9</c:v>
                        </c:pt>
                        <c:pt idx="3">
                          <c:v>16</c:v>
                        </c:pt>
                        <c:pt idx="4">
                          <c:v>25</c:v>
                        </c:pt>
                        <c:pt idx="5">
                          <c:v>36</c:v>
                        </c:pt>
                        <c:pt idx="6">
                          <c:v>49</c:v>
                        </c:pt>
                        <c:pt idx="7">
                          <c:v>64</c:v>
                        </c:pt>
                        <c:pt idx="8">
                          <c:v>81</c:v>
                        </c:pt>
                        <c:pt idx="9">
                          <c:v>100</c:v>
                        </c:pt>
                        <c:pt idx="10">
                          <c:v>121</c:v>
                        </c:pt>
                        <c:pt idx="11">
                          <c:v>144</c:v>
                        </c:pt>
                        <c:pt idx="12">
                          <c:v>169</c:v>
                        </c:pt>
                        <c:pt idx="13">
                          <c:v>196</c:v>
                        </c:pt>
                        <c:pt idx="14">
                          <c:v>225</c:v>
                        </c:pt>
                        <c:pt idx="15">
                          <c:v>256</c:v>
                        </c:pt>
                        <c:pt idx="16">
                          <c:v>289</c:v>
                        </c:pt>
                        <c:pt idx="17">
                          <c:v>324</c:v>
                        </c:pt>
                        <c:pt idx="18">
                          <c:v>361</c:v>
                        </c:pt>
                        <c:pt idx="19">
                          <c:v>400</c:v>
                        </c:pt>
                        <c:pt idx="20">
                          <c:v>441</c:v>
                        </c:pt>
                        <c:pt idx="21">
                          <c:v>484</c:v>
                        </c:pt>
                        <c:pt idx="22">
                          <c:v>529</c:v>
                        </c:pt>
                        <c:pt idx="23">
                          <c:v>576</c:v>
                        </c:pt>
                        <c:pt idx="24">
                          <c:v>625</c:v>
                        </c:pt>
                        <c:pt idx="25">
                          <c:v>676</c:v>
                        </c:pt>
                        <c:pt idx="26">
                          <c:v>729</c:v>
                        </c:pt>
                        <c:pt idx="27">
                          <c:v>784</c:v>
                        </c:pt>
                        <c:pt idx="28">
                          <c:v>841</c:v>
                        </c:pt>
                        <c:pt idx="29">
                          <c:v>900</c:v>
                        </c:pt>
                        <c:pt idx="30">
                          <c:v>961</c:v>
                        </c:pt>
                        <c:pt idx="31">
                          <c:v>1024</c:v>
                        </c:pt>
                        <c:pt idx="32">
                          <c:v>1089</c:v>
                        </c:pt>
                        <c:pt idx="33">
                          <c:v>1156</c:v>
                        </c:pt>
                        <c:pt idx="34">
                          <c:v>1225</c:v>
                        </c:pt>
                        <c:pt idx="35">
                          <c:v>1296</c:v>
                        </c:pt>
                        <c:pt idx="36">
                          <c:v>1369</c:v>
                        </c:pt>
                        <c:pt idx="37">
                          <c:v>1444</c:v>
                        </c:pt>
                        <c:pt idx="38">
                          <c:v>1521</c:v>
                        </c:pt>
                        <c:pt idx="39">
                          <c:v>1600</c:v>
                        </c:pt>
                        <c:pt idx="40">
                          <c:v>1681</c:v>
                        </c:pt>
                        <c:pt idx="41">
                          <c:v>1764</c:v>
                        </c:pt>
                        <c:pt idx="42">
                          <c:v>1849</c:v>
                        </c:pt>
                        <c:pt idx="43">
                          <c:v>1936</c:v>
                        </c:pt>
                        <c:pt idx="44">
                          <c:v>2025</c:v>
                        </c:pt>
                        <c:pt idx="45">
                          <c:v>2116</c:v>
                        </c:pt>
                        <c:pt idx="46">
                          <c:v>2209</c:v>
                        </c:pt>
                        <c:pt idx="47">
                          <c:v>2304</c:v>
                        </c:pt>
                        <c:pt idx="48">
                          <c:v>2401</c:v>
                        </c:pt>
                        <c:pt idx="49">
                          <c:v>2500</c:v>
                        </c:pt>
                        <c:pt idx="50">
                          <c:v>2601</c:v>
                        </c:pt>
                        <c:pt idx="51">
                          <c:v>2704</c:v>
                        </c:pt>
                        <c:pt idx="52">
                          <c:v>2809</c:v>
                        </c:pt>
                        <c:pt idx="53">
                          <c:v>2916</c:v>
                        </c:pt>
                        <c:pt idx="54">
                          <c:v>3025</c:v>
                        </c:pt>
                        <c:pt idx="55">
                          <c:v>3136</c:v>
                        </c:pt>
                        <c:pt idx="56">
                          <c:v>3249</c:v>
                        </c:pt>
                        <c:pt idx="57">
                          <c:v>3364</c:v>
                        </c:pt>
                        <c:pt idx="58">
                          <c:v>3481</c:v>
                        </c:pt>
                        <c:pt idx="59">
                          <c:v>3600</c:v>
                        </c:pt>
                        <c:pt idx="60">
                          <c:v>3721</c:v>
                        </c:pt>
                        <c:pt idx="61">
                          <c:v>3844</c:v>
                        </c:pt>
                        <c:pt idx="62">
                          <c:v>3969</c:v>
                        </c:pt>
                        <c:pt idx="63">
                          <c:v>4096</c:v>
                        </c:pt>
                        <c:pt idx="64">
                          <c:v>4225</c:v>
                        </c:pt>
                        <c:pt idx="65">
                          <c:v>4356</c:v>
                        </c:pt>
                        <c:pt idx="66">
                          <c:v>4489</c:v>
                        </c:pt>
                        <c:pt idx="67">
                          <c:v>4624</c:v>
                        </c:pt>
                        <c:pt idx="68">
                          <c:v>4761</c:v>
                        </c:pt>
                        <c:pt idx="69">
                          <c:v>4900</c:v>
                        </c:pt>
                        <c:pt idx="70">
                          <c:v>5041</c:v>
                        </c:pt>
                        <c:pt idx="71">
                          <c:v>5184</c:v>
                        </c:pt>
                        <c:pt idx="72">
                          <c:v>5329</c:v>
                        </c:pt>
                        <c:pt idx="73">
                          <c:v>5476</c:v>
                        </c:pt>
                        <c:pt idx="74">
                          <c:v>5625</c:v>
                        </c:pt>
                        <c:pt idx="75">
                          <c:v>5776</c:v>
                        </c:pt>
                        <c:pt idx="76">
                          <c:v>5929</c:v>
                        </c:pt>
                        <c:pt idx="77">
                          <c:v>6084</c:v>
                        </c:pt>
                        <c:pt idx="78">
                          <c:v>6241</c:v>
                        </c:pt>
                        <c:pt idx="79">
                          <c:v>6400</c:v>
                        </c:pt>
                        <c:pt idx="80">
                          <c:v>6561</c:v>
                        </c:pt>
                        <c:pt idx="81">
                          <c:v>6724</c:v>
                        </c:pt>
                        <c:pt idx="82">
                          <c:v>6889</c:v>
                        </c:pt>
                        <c:pt idx="83">
                          <c:v>7056</c:v>
                        </c:pt>
                        <c:pt idx="84">
                          <c:v>7225</c:v>
                        </c:pt>
                        <c:pt idx="85">
                          <c:v>7396</c:v>
                        </c:pt>
                        <c:pt idx="86">
                          <c:v>7569</c:v>
                        </c:pt>
                        <c:pt idx="87">
                          <c:v>7744</c:v>
                        </c:pt>
                        <c:pt idx="88">
                          <c:v>7921</c:v>
                        </c:pt>
                        <c:pt idx="89">
                          <c:v>8100</c:v>
                        </c:pt>
                        <c:pt idx="90">
                          <c:v>8281</c:v>
                        </c:pt>
                        <c:pt idx="91">
                          <c:v>8464</c:v>
                        </c:pt>
                        <c:pt idx="92">
                          <c:v>8649</c:v>
                        </c:pt>
                        <c:pt idx="93">
                          <c:v>8836</c:v>
                        </c:pt>
                        <c:pt idx="94">
                          <c:v>9025</c:v>
                        </c:pt>
                        <c:pt idx="95">
                          <c:v>9216</c:v>
                        </c:pt>
                        <c:pt idx="96">
                          <c:v>9409</c:v>
                        </c:pt>
                        <c:pt idx="97">
                          <c:v>9604</c:v>
                        </c:pt>
                        <c:pt idx="98">
                          <c:v>9801</c:v>
                        </c:pt>
                        <c:pt idx="99">
                          <c:v>10000</c:v>
                        </c:pt>
                        <c:pt idx="100">
                          <c:v>10201</c:v>
                        </c:pt>
                        <c:pt idx="101">
                          <c:v>10404</c:v>
                        </c:pt>
                        <c:pt idx="102">
                          <c:v>10609</c:v>
                        </c:pt>
                        <c:pt idx="103">
                          <c:v>10816</c:v>
                        </c:pt>
                        <c:pt idx="104">
                          <c:v>11025</c:v>
                        </c:pt>
                        <c:pt idx="105">
                          <c:v>11236</c:v>
                        </c:pt>
                        <c:pt idx="106">
                          <c:v>11449</c:v>
                        </c:pt>
                        <c:pt idx="107">
                          <c:v>11664</c:v>
                        </c:pt>
                        <c:pt idx="108">
                          <c:v>11881</c:v>
                        </c:pt>
                        <c:pt idx="109">
                          <c:v>12100</c:v>
                        </c:pt>
                        <c:pt idx="110">
                          <c:v>12321</c:v>
                        </c:pt>
                        <c:pt idx="111">
                          <c:v>12544</c:v>
                        </c:pt>
                        <c:pt idx="112">
                          <c:v>12769</c:v>
                        </c:pt>
                        <c:pt idx="113">
                          <c:v>12996</c:v>
                        </c:pt>
                        <c:pt idx="114">
                          <c:v>13225</c:v>
                        </c:pt>
                        <c:pt idx="115">
                          <c:v>13456</c:v>
                        </c:pt>
                        <c:pt idx="116">
                          <c:v>13689</c:v>
                        </c:pt>
                        <c:pt idx="117">
                          <c:v>13924</c:v>
                        </c:pt>
                        <c:pt idx="118">
                          <c:v>14161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  <c:pt idx="21">
                          <c:v>22</c:v>
                        </c:pt>
                        <c:pt idx="22">
                          <c:v>23</c:v>
                        </c:pt>
                        <c:pt idx="23">
                          <c:v>24</c:v>
                        </c:pt>
                        <c:pt idx="24">
                          <c:v>25</c:v>
                        </c:pt>
                        <c:pt idx="25">
                          <c:v>26</c:v>
                        </c:pt>
                        <c:pt idx="26">
                          <c:v>27</c:v>
                        </c:pt>
                        <c:pt idx="27">
                          <c:v>28</c:v>
                        </c:pt>
                        <c:pt idx="28">
                          <c:v>29</c:v>
                        </c:pt>
                        <c:pt idx="29">
                          <c:v>30</c:v>
                        </c:pt>
                        <c:pt idx="30">
                          <c:v>31</c:v>
                        </c:pt>
                        <c:pt idx="31">
                          <c:v>32</c:v>
                        </c:pt>
                        <c:pt idx="32">
                          <c:v>33</c:v>
                        </c:pt>
                        <c:pt idx="33">
                          <c:v>34</c:v>
                        </c:pt>
                        <c:pt idx="34">
                          <c:v>35</c:v>
                        </c:pt>
                        <c:pt idx="35">
                          <c:v>36</c:v>
                        </c:pt>
                        <c:pt idx="36">
                          <c:v>37</c:v>
                        </c:pt>
                        <c:pt idx="37">
                          <c:v>38</c:v>
                        </c:pt>
                        <c:pt idx="38">
                          <c:v>39</c:v>
                        </c:pt>
                        <c:pt idx="39">
                          <c:v>40</c:v>
                        </c:pt>
                        <c:pt idx="40">
                          <c:v>41</c:v>
                        </c:pt>
                        <c:pt idx="41">
                          <c:v>42</c:v>
                        </c:pt>
                        <c:pt idx="42">
                          <c:v>43</c:v>
                        </c:pt>
                        <c:pt idx="43">
                          <c:v>44</c:v>
                        </c:pt>
                        <c:pt idx="44">
                          <c:v>45</c:v>
                        </c:pt>
                        <c:pt idx="45">
                          <c:v>46</c:v>
                        </c:pt>
                        <c:pt idx="46">
                          <c:v>47</c:v>
                        </c:pt>
                        <c:pt idx="47">
                          <c:v>48</c:v>
                        </c:pt>
                        <c:pt idx="48">
                          <c:v>49</c:v>
                        </c:pt>
                        <c:pt idx="49">
                          <c:v>50</c:v>
                        </c:pt>
                        <c:pt idx="50">
                          <c:v>51</c:v>
                        </c:pt>
                        <c:pt idx="51">
                          <c:v>52</c:v>
                        </c:pt>
                        <c:pt idx="52">
                          <c:v>53</c:v>
                        </c:pt>
                        <c:pt idx="53">
                          <c:v>54</c:v>
                        </c:pt>
                        <c:pt idx="54">
                          <c:v>55</c:v>
                        </c:pt>
                        <c:pt idx="55">
                          <c:v>56</c:v>
                        </c:pt>
                        <c:pt idx="56">
                          <c:v>57</c:v>
                        </c:pt>
                        <c:pt idx="57">
                          <c:v>58</c:v>
                        </c:pt>
                        <c:pt idx="58">
                          <c:v>59</c:v>
                        </c:pt>
                        <c:pt idx="59">
                          <c:v>60</c:v>
                        </c:pt>
                        <c:pt idx="60">
                          <c:v>61</c:v>
                        </c:pt>
                        <c:pt idx="61">
                          <c:v>62</c:v>
                        </c:pt>
                        <c:pt idx="62">
                          <c:v>63</c:v>
                        </c:pt>
                        <c:pt idx="63">
                          <c:v>64</c:v>
                        </c:pt>
                        <c:pt idx="64">
                          <c:v>65</c:v>
                        </c:pt>
                        <c:pt idx="65">
                          <c:v>66</c:v>
                        </c:pt>
                        <c:pt idx="66">
                          <c:v>67</c:v>
                        </c:pt>
                        <c:pt idx="67">
                          <c:v>68</c:v>
                        </c:pt>
                        <c:pt idx="68">
                          <c:v>69</c:v>
                        </c:pt>
                        <c:pt idx="69">
                          <c:v>70</c:v>
                        </c:pt>
                        <c:pt idx="70">
                          <c:v>71</c:v>
                        </c:pt>
                        <c:pt idx="71">
                          <c:v>72</c:v>
                        </c:pt>
                        <c:pt idx="72">
                          <c:v>73</c:v>
                        </c:pt>
                        <c:pt idx="73">
                          <c:v>74</c:v>
                        </c:pt>
                        <c:pt idx="74">
                          <c:v>75</c:v>
                        </c:pt>
                        <c:pt idx="75">
                          <c:v>76</c:v>
                        </c:pt>
                        <c:pt idx="76">
                          <c:v>77</c:v>
                        </c:pt>
                        <c:pt idx="77">
                          <c:v>78</c:v>
                        </c:pt>
                        <c:pt idx="78">
                          <c:v>79</c:v>
                        </c:pt>
                        <c:pt idx="79">
                          <c:v>80</c:v>
                        </c:pt>
                        <c:pt idx="80">
                          <c:v>81</c:v>
                        </c:pt>
                        <c:pt idx="81">
                          <c:v>82</c:v>
                        </c:pt>
                        <c:pt idx="82">
                          <c:v>83</c:v>
                        </c:pt>
                        <c:pt idx="83">
                          <c:v>84</c:v>
                        </c:pt>
                        <c:pt idx="84">
                          <c:v>85</c:v>
                        </c:pt>
                        <c:pt idx="85">
                          <c:v>86</c:v>
                        </c:pt>
                        <c:pt idx="86">
                          <c:v>87</c:v>
                        </c:pt>
                        <c:pt idx="87">
                          <c:v>88</c:v>
                        </c:pt>
                        <c:pt idx="88">
                          <c:v>89</c:v>
                        </c:pt>
                        <c:pt idx="89">
                          <c:v>90</c:v>
                        </c:pt>
                        <c:pt idx="90">
                          <c:v>91</c:v>
                        </c:pt>
                        <c:pt idx="91">
                          <c:v>92</c:v>
                        </c:pt>
                        <c:pt idx="92">
                          <c:v>93</c:v>
                        </c:pt>
                        <c:pt idx="93">
                          <c:v>94</c:v>
                        </c:pt>
                        <c:pt idx="94">
                          <c:v>95</c:v>
                        </c:pt>
                        <c:pt idx="95">
                          <c:v>96</c:v>
                        </c:pt>
                        <c:pt idx="96">
                          <c:v>97</c:v>
                        </c:pt>
                        <c:pt idx="97">
                          <c:v>98</c:v>
                        </c:pt>
                        <c:pt idx="98">
                          <c:v>99</c:v>
                        </c:pt>
                        <c:pt idx="99">
                          <c:v>100</c:v>
                        </c:pt>
                        <c:pt idx="100">
                          <c:v>101</c:v>
                        </c:pt>
                        <c:pt idx="101">
                          <c:v>102</c:v>
                        </c:pt>
                        <c:pt idx="102">
                          <c:v>103</c:v>
                        </c:pt>
                        <c:pt idx="103">
                          <c:v>104</c:v>
                        </c:pt>
                        <c:pt idx="104">
                          <c:v>105</c:v>
                        </c:pt>
                        <c:pt idx="105">
                          <c:v>106</c:v>
                        </c:pt>
                        <c:pt idx="106">
                          <c:v>107</c:v>
                        </c:pt>
                        <c:pt idx="107">
                          <c:v>108</c:v>
                        </c:pt>
                        <c:pt idx="108">
                          <c:v>109</c:v>
                        </c:pt>
                        <c:pt idx="109">
                          <c:v>110</c:v>
                        </c:pt>
                        <c:pt idx="110">
                          <c:v>111</c:v>
                        </c:pt>
                        <c:pt idx="111">
                          <c:v>112</c:v>
                        </c:pt>
                        <c:pt idx="112">
                          <c:v>113</c:v>
                        </c:pt>
                        <c:pt idx="113">
                          <c:v>114</c:v>
                        </c:pt>
                        <c:pt idx="114">
                          <c:v>115</c:v>
                        </c:pt>
                        <c:pt idx="115">
                          <c:v>116</c:v>
                        </c:pt>
                        <c:pt idx="116">
                          <c:v>117</c:v>
                        </c:pt>
                        <c:pt idx="117">
                          <c:v>118</c:v>
                        </c:pt>
                        <c:pt idx="118">
                          <c:v>119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Feuil1!$F$2:$F$120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4.3554259528767023</c:v>
                      </c:pt>
                      <c:pt idx="1">
                        <c:v>4.3770140928503372</c:v>
                      </c:pt>
                      <c:pt idx="2">
                        <c:v>4.39197696552705</c:v>
                      </c:pt>
                      <c:pt idx="3">
                        <c:v>4.3694478524670215</c:v>
                      </c:pt>
                      <c:pt idx="4">
                        <c:v>4.396915247167632</c:v>
                      </c:pt>
                      <c:pt idx="5">
                        <c:v>4.399375273008495</c:v>
                      </c:pt>
                      <c:pt idx="6">
                        <c:v>4.3820266346738812</c:v>
                      </c:pt>
                      <c:pt idx="7">
                        <c:v>4.4224485491727972</c:v>
                      </c:pt>
                      <c:pt idx="8">
                        <c:v>4.3882571844245177</c:v>
                      </c:pt>
                      <c:pt idx="9">
                        <c:v>4.39197696552705</c:v>
                      </c:pt>
                      <c:pt idx="10">
                        <c:v>4.389498649512583</c:v>
                      </c:pt>
                      <c:pt idx="11">
                        <c:v>4.3681812278518288</c:v>
                      </c:pt>
                      <c:pt idx="12">
                        <c:v>4.3782695857961693</c:v>
                      </c:pt>
                      <c:pt idx="13">
                        <c:v>4.3782695857961693</c:v>
                      </c:pt>
                      <c:pt idx="14">
                        <c:v>4.3782695857961693</c:v>
                      </c:pt>
                      <c:pt idx="15">
                        <c:v>4.4426512564903167</c:v>
                      </c:pt>
                      <c:pt idx="16">
                        <c:v>4.4426512564903167</c:v>
                      </c:pt>
                      <c:pt idx="17">
                        <c:v>4.4426512564903167</c:v>
                      </c:pt>
                      <c:pt idx="18">
                        <c:v>4.4796069630127455</c:v>
                      </c:pt>
                      <c:pt idx="19">
                        <c:v>4.478472532942134</c:v>
                      </c:pt>
                      <c:pt idx="20">
                        <c:v>4.478472532942134</c:v>
                      </c:pt>
                      <c:pt idx="21">
                        <c:v>4.3795235044557632</c:v>
                      </c:pt>
                      <c:pt idx="22">
                        <c:v>4.3795235044557632</c:v>
                      </c:pt>
                      <c:pt idx="23">
                        <c:v>4.3795235044557632</c:v>
                      </c:pt>
                      <c:pt idx="24">
                        <c:v>4.3605476029967578</c:v>
                      </c:pt>
                      <c:pt idx="25">
                        <c:v>4.3605476029967578</c:v>
                      </c:pt>
                      <c:pt idx="26">
                        <c:v>4.3732381286408026</c:v>
                      </c:pt>
                      <c:pt idx="27">
                        <c:v>4.401829261970061</c:v>
                      </c:pt>
                      <c:pt idx="28">
                        <c:v>4.4224485491727972</c:v>
                      </c:pt>
                      <c:pt idx="29">
                        <c:v>4.4636066216663046</c:v>
                      </c:pt>
                      <c:pt idx="30">
                        <c:v>4.4818719696435982</c:v>
                      </c:pt>
                      <c:pt idx="31">
                        <c:v>4.499809670330265</c:v>
                      </c:pt>
                      <c:pt idx="32">
                        <c:v>4.4830025520138834</c:v>
                      </c:pt>
                      <c:pt idx="33">
                        <c:v>4.4659081186545837</c:v>
                      </c:pt>
                      <c:pt idx="34">
                        <c:v>4.4379342666121779</c:v>
                      </c:pt>
                      <c:pt idx="35">
                        <c:v>4.4079380164583828</c:v>
                      </c:pt>
                      <c:pt idx="36">
                        <c:v>4.3981460165537651</c:v>
                      </c:pt>
                      <c:pt idx="37">
                        <c:v>4.3956829611213672</c:v>
                      </c:pt>
                      <c:pt idx="38">
                        <c:v>4.4054989908590239</c:v>
                      </c:pt>
                      <c:pt idx="39">
                        <c:v>4.4308167988433134</c:v>
                      </c:pt>
                      <c:pt idx="40">
                        <c:v>4.4693504628455569</c:v>
                      </c:pt>
                      <c:pt idx="41">
                        <c:v>4.5097600011834329</c:v>
                      </c:pt>
                      <c:pt idx="42">
                        <c:v>4.5325994931532563</c:v>
                      </c:pt>
                      <c:pt idx="43">
                        <c:v>4.5432947822700038</c:v>
                      </c:pt>
                      <c:pt idx="44">
                        <c:v>4.5432947822700038</c:v>
                      </c:pt>
                      <c:pt idx="45">
                        <c:v>4.5207010293616419</c:v>
                      </c:pt>
                      <c:pt idx="46">
                        <c:v>4.4807401076099147</c:v>
                      </c:pt>
                      <c:pt idx="47">
                        <c:v>4.4343818650078095</c:v>
                      </c:pt>
                      <c:pt idx="48">
                        <c:v>4.4067192472642533</c:v>
                      </c:pt>
                      <c:pt idx="49">
                        <c:v>4.4103711076830239</c:v>
                      </c:pt>
                      <c:pt idx="50">
                        <c:v>4.4103711076830239</c:v>
                      </c:pt>
                      <c:pt idx="51">
                        <c:v>4.423648309364701</c:v>
                      </c:pt>
                      <c:pt idx="52">
                        <c:v>4.4379342666121779</c:v>
                      </c:pt>
                      <c:pt idx="53">
                        <c:v>4.5185223792624196</c:v>
                      </c:pt>
                      <c:pt idx="54">
                        <c:v>4.5747109785033828</c:v>
                      </c:pt>
                      <c:pt idx="55">
                        <c:v>4.6298627985784631</c:v>
                      </c:pt>
                      <c:pt idx="56">
                        <c:v>4.6259527251706194</c:v>
                      </c:pt>
                      <c:pt idx="57">
                        <c:v>4.6121457997245168</c:v>
                      </c:pt>
                      <c:pt idx="58">
                        <c:v>4.5664293576716606</c:v>
                      </c:pt>
                      <c:pt idx="59">
                        <c:v>4.5207010293616419</c:v>
                      </c:pt>
                      <c:pt idx="60">
                        <c:v>4.4897593344767639</c:v>
                      </c:pt>
                      <c:pt idx="61">
                        <c:v>4.5020294270685781</c:v>
                      </c:pt>
                      <c:pt idx="62">
                        <c:v>4.5119578042659123</c:v>
                      </c:pt>
                      <c:pt idx="63">
                        <c:v>4.5400981892443761</c:v>
                      </c:pt>
                      <c:pt idx="64">
                        <c:v>4.5633059818893926</c:v>
                      </c:pt>
                      <c:pt idx="65">
                        <c:v>4.5941092386286666</c:v>
                      </c:pt>
                      <c:pt idx="66">
                        <c:v>4.6151205168412597</c:v>
                      </c:pt>
                      <c:pt idx="67">
                        <c:v>4.6337576428400036</c:v>
                      </c:pt>
                      <c:pt idx="68">
                        <c:v>4.6453519756209234</c:v>
                      </c:pt>
                      <c:pt idx="69">
                        <c:v>4.6210435351443815</c:v>
                      </c:pt>
                      <c:pt idx="70">
                        <c:v>4.5849674786705723</c:v>
                      </c:pt>
                      <c:pt idx="71">
                        <c:v>4.542230386214217</c:v>
                      </c:pt>
                      <c:pt idx="72">
                        <c:v>4.5250441415088067</c:v>
                      </c:pt>
                      <c:pt idx="73">
                        <c:v>4.5293684725718091</c:v>
                      </c:pt>
                      <c:pt idx="74">
                        <c:v>4.542230386214217</c:v>
                      </c:pt>
                      <c:pt idx="75">
                        <c:v>4.5633059818893926</c:v>
                      </c:pt>
                      <c:pt idx="76">
                        <c:v>4.5849674786705723</c:v>
                      </c:pt>
                      <c:pt idx="77">
                        <c:v>4.6298627985784631</c:v>
                      </c:pt>
                      <c:pt idx="78">
                        <c:v>4.6606048928761918</c:v>
                      </c:pt>
                      <c:pt idx="79">
                        <c:v>4.6821312271242199</c:v>
                      </c:pt>
                      <c:pt idx="80">
                        <c:v>4.6793495841623427</c:v>
                      </c:pt>
                      <c:pt idx="81">
                        <c:v>4.6615505194241988</c:v>
                      </c:pt>
                      <c:pt idx="82">
                        <c:v>4.619073091157083</c:v>
                      </c:pt>
                      <c:pt idx="83">
                        <c:v>4.5664293576716606</c:v>
                      </c:pt>
                      <c:pt idx="84">
                        <c:v>4.536891345234797</c:v>
                      </c:pt>
                      <c:pt idx="85">
                        <c:v>4.478472532942134</c:v>
                      </c:pt>
                      <c:pt idx="86">
                        <c:v>4.5643481914678361</c:v>
                      </c:pt>
                      <c:pt idx="87">
                        <c:v>4.6510991178764911</c:v>
                      </c:pt>
                      <c:pt idx="88">
                        <c:v>4.6793495841623427</c:v>
                      </c:pt>
                      <c:pt idx="89">
                        <c:v>4.7202829930885963</c:v>
                      </c:pt>
                      <c:pt idx="90">
                        <c:v>4.746669748261791</c:v>
                      </c:pt>
                      <c:pt idx="91">
                        <c:v>4.7458013157278369</c:v>
                      </c:pt>
                      <c:pt idx="92">
                        <c:v>4.7405748229942946</c:v>
                      </c:pt>
                      <c:pt idx="93">
                        <c:v>4.7397010789456973</c:v>
                      </c:pt>
                      <c:pt idx="94">
                        <c:v>4.7104306966455844</c:v>
                      </c:pt>
                      <c:pt idx="95">
                        <c:v>4.6634390941120669</c:v>
                      </c:pt>
                      <c:pt idx="96">
                        <c:v>4.6259527251706194</c:v>
                      </c:pt>
                      <c:pt idx="97">
                        <c:v>4.6510991178764911</c:v>
                      </c:pt>
                      <c:pt idx="98">
                        <c:v>4.7077267743131834</c:v>
                      </c:pt>
                      <c:pt idx="99">
                        <c:v>4.7706846244656651</c:v>
                      </c:pt>
                      <c:pt idx="100">
                        <c:v>4.7949637576207467</c:v>
                      </c:pt>
                      <c:pt idx="101">
                        <c:v>4.8291134174728656</c:v>
                      </c:pt>
                      <c:pt idx="102">
                        <c:v>4.8652240913223981</c:v>
                      </c:pt>
                      <c:pt idx="103">
                        <c:v>4.8948502611025457</c:v>
                      </c:pt>
                      <c:pt idx="104">
                        <c:v>4.9111832151245958</c:v>
                      </c:pt>
                      <c:pt idx="105">
                        <c:v>4.9294252386707127</c:v>
                      </c:pt>
                      <c:pt idx="106">
                        <c:v>4.9000761035291918</c:v>
                      </c:pt>
                      <c:pt idx="107">
                        <c:v>4.8652240913223981</c:v>
                      </c:pt>
                      <c:pt idx="108">
                        <c:v>4.8315086281988204</c:v>
                      </c:pt>
                      <c:pt idx="109">
                        <c:v>4.9074945351767427</c:v>
                      </c:pt>
                      <c:pt idx="110">
                        <c:v>4.926528784799256</c:v>
                      </c:pt>
                      <c:pt idx="111">
                        <c:v>4.9416424226093039</c:v>
                      </c:pt>
                      <c:pt idx="112">
                        <c:v>4.9600435079801954</c:v>
                      </c:pt>
                      <c:pt idx="113">
                        <c:v>4.9877077894525508</c:v>
                      </c:pt>
                      <c:pt idx="114">
                        <c:v>5.0032749396899634</c:v>
                      </c:pt>
                      <c:pt idx="115">
                        <c:v>5.0072963928307415</c:v>
                      </c:pt>
                      <c:pt idx="116">
                        <c:v>5.0019308534661091</c:v>
                      </c:pt>
                      <c:pt idx="117">
                        <c:v>4.9931499797552359</c:v>
                      </c:pt>
                      <c:pt idx="118">
                        <c:v>4.9691186138933219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Feuil1!$G$1</c15:sqref>
                        </c15:formulaRef>
                      </c:ext>
                    </c:extLst>
                    <c:strCache>
                      <c:ptCount val="1"/>
                      <c:pt idx="0">
                        <c:v>mmc 12 : ln(x)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Feuil1!$A$2:$D$120</c15:sqref>
                        </c15:formulaRef>
                      </c:ext>
                    </c:extLst>
                    <c:multiLvlStrCache>
                      <c:ptCount val="119"/>
                      <c:lvl>
                        <c:pt idx="0">
                          <c:v>01</c:v>
                        </c:pt>
                        <c:pt idx="1">
                          <c:v>02</c:v>
                        </c:pt>
                        <c:pt idx="2">
                          <c:v>03</c:v>
                        </c:pt>
                        <c:pt idx="3">
                          <c:v>04</c:v>
                        </c:pt>
                        <c:pt idx="4">
                          <c:v>05</c:v>
                        </c:pt>
                        <c:pt idx="5">
                          <c:v>06</c:v>
                        </c:pt>
                        <c:pt idx="6">
                          <c:v>07</c:v>
                        </c:pt>
                        <c:pt idx="7">
                          <c:v>08</c:v>
                        </c:pt>
                        <c:pt idx="8">
                          <c:v>09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01</c:v>
                        </c:pt>
                        <c:pt idx="13">
                          <c:v>02</c:v>
                        </c:pt>
                        <c:pt idx="14">
                          <c:v>03</c:v>
                        </c:pt>
                        <c:pt idx="15">
                          <c:v>04</c:v>
                        </c:pt>
                        <c:pt idx="16">
                          <c:v>05</c:v>
                        </c:pt>
                        <c:pt idx="17">
                          <c:v>06</c:v>
                        </c:pt>
                        <c:pt idx="18">
                          <c:v>07</c:v>
                        </c:pt>
                        <c:pt idx="19">
                          <c:v>08</c:v>
                        </c:pt>
                        <c:pt idx="20">
                          <c:v>09</c:v>
                        </c:pt>
                        <c:pt idx="21">
                          <c:v>10</c:v>
                        </c:pt>
                        <c:pt idx="22">
                          <c:v>11</c:v>
                        </c:pt>
                        <c:pt idx="23">
                          <c:v>12</c:v>
                        </c:pt>
                        <c:pt idx="24">
                          <c:v>01</c:v>
                        </c:pt>
                        <c:pt idx="25">
                          <c:v>02</c:v>
                        </c:pt>
                        <c:pt idx="26">
                          <c:v>03</c:v>
                        </c:pt>
                        <c:pt idx="27">
                          <c:v>04</c:v>
                        </c:pt>
                        <c:pt idx="28">
                          <c:v>05</c:v>
                        </c:pt>
                        <c:pt idx="29">
                          <c:v>06</c:v>
                        </c:pt>
                        <c:pt idx="30">
                          <c:v>07</c:v>
                        </c:pt>
                        <c:pt idx="31">
                          <c:v>08</c:v>
                        </c:pt>
                        <c:pt idx="32">
                          <c:v>09</c:v>
                        </c:pt>
                        <c:pt idx="33">
                          <c:v>10</c:v>
                        </c:pt>
                        <c:pt idx="34">
                          <c:v>11</c:v>
                        </c:pt>
                        <c:pt idx="35">
                          <c:v>12</c:v>
                        </c:pt>
                        <c:pt idx="36">
                          <c:v>01</c:v>
                        </c:pt>
                        <c:pt idx="37">
                          <c:v>02</c:v>
                        </c:pt>
                        <c:pt idx="38">
                          <c:v>03</c:v>
                        </c:pt>
                        <c:pt idx="39">
                          <c:v>04</c:v>
                        </c:pt>
                        <c:pt idx="40">
                          <c:v>05</c:v>
                        </c:pt>
                        <c:pt idx="41">
                          <c:v>06</c:v>
                        </c:pt>
                        <c:pt idx="42">
                          <c:v>07</c:v>
                        </c:pt>
                        <c:pt idx="43">
                          <c:v>08</c:v>
                        </c:pt>
                        <c:pt idx="44">
                          <c:v>09</c:v>
                        </c:pt>
                        <c:pt idx="45">
                          <c:v>10</c:v>
                        </c:pt>
                        <c:pt idx="46">
                          <c:v>11</c:v>
                        </c:pt>
                        <c:pt idx="47">
                          <c:v>12</c:v>
                        </c:pt>
                        <c:pt idx="48">
                          <c:v>01</c:v>
                        </c:pt>
                        <c:pt idx="49">
                          <c:v>02</c:v>
                        </c:pt>
                        <c:pt idx="50">
                          <c:v>03</c:v>
                        </c:pt>
                        <c:pt idx="51">
                          <c:v>04</c:v>
                        </c:pt>
                        <c:pt idx="52">
                          <c:v>05</c:v>
                        </c:pt>
                        <c:pt idx="53">
                          <c:v>06</c:v>
                        </c:pt>
                        <c:pt idx="54">
                          <c:v>07</c:v>
                        </c:pt>
                        <c:pt idx="55">
                          <c:v>08</c:v>
                        </c:pt>
                        <c:pt idx="56">
                          <c:v>09</c:v>
                        </c:pt>
                        <c:pt idx="57">
                          <c:v>10</c:v>
                        </c:pt>
                        <c:pt idx="58">
                          <c:v>11</c:v>
                        </c:pt>
                        <c:pt idx="59">
                          <c:v>12</c:v>
                        </c:pt>
                        <c:pt idx="60">
                          <c:v>01</c:v>
                        </c:pt>
                        <c:pt idx="61">
                          <c:v>02</c:v>
                        </c:pt>
                        <c:pt idx="62">
                          <c:v>03</c:v>
                        </c:pt>
                        <c:pt idx="63">
                          <c:v>04</c:v>
                        </c:pt>
                        <c:pt idx="64">
                          <c:v>05</c:v>
                        </c:pt>
                        <c:pt idx="65">
                          <c:v>06</c:v>
                        </c:pt>
                        <c:pt idx="66">
                          <c:v>07</c:v>
                        </c:pt>
                        <c:pt idx="67">
                          <c:v>08</c:v>
                        </c:pt>
                        <c:pt idx="68">
                          <c:v>09</c:v>
                        </c:pt>
                        <c:pt idx="69">
                          <c:v>10</c:v>
                        </c:pt>
                        <c:pt idx="70">
                          <c:v>11</c:v>
                        </c:pt>
                        <c:pt idx="71">
                          <c:v>12</c:v>
                        </c:pt>
                        <c:pt idx="72">
                          <c:v>01</c:v>
                        </c:pt>
                        <c:pt idx="73">
                          <c:v>02</c:v>
                        </c:pt>
                        <c:pt idx="74">
                          <c:v>03</c:v>
                        </c:pt>
                        <c:pt idx="75">
                          <c:v>04</c:v>
                        </c:pt>
                        <c:pt idx="76">
                          <c:v>05</c:v>
                        </c:pt>
                        <c:pt idx="77">
                          <c:v>06</c:v>
                        </c:pt>
                        <c:pt idx="78">
                          <c:v>07</c:v>
                        </c:pt>
                        <c:pt idx="79">
                          <c:v>08</c:v>
                        </c:pt>
                        <c:pt idx="80">
                          <c:v>09</c:v>
                        </c:pt>
                        <c:pt idx="81">
                          <c:v>10</c:v>
                        </c:pt>
                        <c:pt idx="82">
                          <c:v>11</c:v>
                        </c:pt>
                        <c:pt idx="83">
                          <c:v>12</c:v>
                        </c:pt>
                        <c:pt idx="84">
                          <c:v>01</c:v>
                        </c:pt>
                        <c:pt idx="85">
                          <c:v>02</c:v>
                        </c:pt>
                        <c:pt idx="86">
                          <c:v>03</c:v>
                        </c:pt>
                        <c:pt idx="87">
                          <c:v>04</c:v>
                        </c:pt>
                        <c:pt idx="88">
                          <c:v>05</c:v>
                        </c:pt>
                        <c:pt idx="89">
                          <c:v>06</c:v>
                        </c:pt>
                        <c:pt idx="90">
                          <c:v>07</c:v>
                        </c:pt>
                        <c:pt idx="91">
                          <c:v>08</c:v>
                        </c:pt>
                        <c:pt idx="92">
                          <c:v>09</c:v>
                        </c:pt>
                        <c:pt idx="93">
                          <c:v>10</c:v>
                        </c:pt>
                        <c:pt idx="94">
                          <c:v>11</c:v>
                        </c:pt>
                        <c:pt idx="95">
                          <c:v>12</c:v>
                        </c:pt>
                        <c:pt idx="96">
                          <c:v>01</c:v>
                        </c:pt>
                        <c:pt idx="97">
                          <c:v>02</c:v>
                        </c:pt>
                        <c:pt idx="98">
                          <c:v>03</c:v>
                        </c:pt>
                        <c:pt idx="99">
                          <c:v>04</c:v>
                        </c:pt>
                        <c:pt idx="100">
                          <c:v>05</c:v>
                        </c:pt>
                        <c:pt idx="101">
                          <c:v>06</c:v>
                        </c:pt>
                        <c:pt idx="102">
                          <c:v>07</c:v>
                        </c:pt>
                        <c:pt idx="103">
                          <c:v>08</c:v>
                        </c:pt>
                        <c:pt idx="104">
                          <c:v>09</c:v>
                        </c:pt>
                        <c:pt idx="105">
                          <c:v>10</c:v>
                        </c:pt>
                        <c:pt idx="106">
                          <c:v>11</c:v>
                        </c:pt>
                        <c:pt idx="107">
                          <c:v>12</c:v>
                        </c:pt>
                        <c:pt idx="108">
                          <c:v>01</c:v>
                        </c:pt>
                        <c:pt idx="109">
                          <c:v>02</c:v>
                        </c:pt>
                        <c:pt idx="110">
                          <c:v>03</c:v>
                        </c:pt>
                        <c:pt idx="111">
                          <c:v>04</c:v>
                        </c:pt>
                        <c:pt idx="112">
                          <c:v>05</c:v>
                        </c:pt>
                        <c:pt idx="113">
                          <c:v>06</c:v>
                        </c:pt>
                        <c:pt idx="114">
                          <c:v>07</c:v>
                        </c:pt>
                        <c:pt idx="115">
                          <c:v>08</c:v>
                        </c:pt>
                        <c:pt idx="116">
                          <c:v>09</c:v>
                        </c:pt>
                        <c:pt idx="117">
                          <c:v>10</c:v>
                        </c:pt>
                        <c:pt idx="118">
                          <c:v>11</c:v>
                        </c:pt>
                      </c:lvl>
                      <c:lvl>
                        <c:pt idx="0">
                          <c:v>2015-01</c:v>
                        </c:pt>
                        <c:pt idx="1">
                          <c:v>2015-02</c:v>
                        </c:pt>
                        <c:pt idx="2">
                          <c:v>2015-03</c:v>
                        </c:pt>
                        <c:pt idx="3">
                          <c:v>2015-04</c:v>
                        </c:pt>
                        <c:pt idx="4">
                          <c:v>2015-05</c:v>
                        </c:pt>
                        <c:pt idx="5">
                          <c:v>2015-06</c:v>
                        </c:pt>
                        <c:pt idx="6">
                          <c:v>2015-07</c:v>
                        </c:pt>
                        <c:pt idx="7">
                          <c:v>2015-08</c:v>
                        </c:pt>
                        <c:pt idx="8">
                          <c:v>2015-09</c:v>
                        </c:pt>
                        <c:pt idx="9">
                          <c:v>2015-10</c:v>
                        </c:pt>
                        <c:pt idx="10">
                          <c:v>2015-11</c:v>
                        </c:pt>
                        <c:pt idx="11">
                          <c:v>2015-12</c:v>
                        </c:pt>
                        <c:pt idx="12">
                          <c:v>2016-01</c:v>
                        </c:pt>
                        <c:pt idx="13">
                          <c:v>2016-02</c:v>
                        </c:pt>
                        <c:pt idx="14">
                          <c:v>2016-03</c:v>
                        </c:pt>
                        <c:pt idx="15">
                          <c:v>2016-04</c:v>
                        </c:pt>
                        <c:pt idx="16">
                          <c:v>2016-05</c:v>
                        </c:pt>
                        <c:pt idx="17">
                          <c:v>2016-06</c:v>
                        </c:pt>
                        <c:pt idx="18">
                          <c:v>2016-07</c:v>
                        </c:pt>
                        <c:pt idx="19">
                          <c:v>2016-08</c:v>
                        </c:pt>
                        <c:pt idx="20">
                          <c:v>2016-09</c:v>
                        </c:pt>
                        <c:pt idx="21">
                          <c:v>2016-10</c:v>
                        </c:pt>
                        <c:pt idx="22">
                          <c:v>2016-11</c:v>
                        </c:pt>
                        <c:pt idx="23">
                          <c:v>2016-12</c:v>
                        </c:pt>
                        <c:pt idx="24">
                          <c:v>2017-01</c:v>
                        </c:pt>
                        <c:pt idx="25">
                          <c:v>2017-02</c:v>
                        </c:pt>
                        <c:pt idx="26">
                          <c:v>2017-03</c:v>
                        </c:pt>
                        <c:pt idx="27">
                          <c:v>2017-04</c:v>
                        </c:pt>
                        <c:pt idx="28">
                          <c:v>2017-05</c:v>
                        </c:pt>
                        <c:pt idx="29">
                          <c:v>2017-06</c:v>
                        </c:pt>
                        <c:pt idx="30">
                          <c:v>2017-07</c:v>
                        </c:pt>
                        <c:pt idx="31">
                          <c:v>2017-08</c:v>
                        </c:pt>
                        <c:pt idx="32">
                          <c:v>2017-09</c:v>
                        </c:pt>
                        <c:pt idx="33">
                          <c:v>2017-10</c:v>
                        </c:pt>
                        <c:pt idx="34">
                          <c:v>2017-11</c:v>
                        </c:pt>
                        <c:pt idx="35">
                          <c:v>2017-12</c:v>
                        </c:pt>
                        <c:pt idx="36">
                          <c:v>2018-01</c:v>
                        </c:pt>
                        <c:pt idx="37">
                          <c:v>2018-02</c:v>
                        </c:pt>
                        <c:pt idx="38">
                          <c:v>2018-03</c:v>
                        </c:pt>
                        <c:pt idx="39">
                          <c:v>2018-04</c:v>
                        </c:pt>
                        <c:pt idx="40">
                          <c:v>2018-05</c:v>
                        </c:pt>
                        <c:pt idx="41">
                          <c:v>2018-06</c:v>
                        </c:pt>
                        <c:pt idx="42">
                          <c:v>2018-07</c:v>
                        </c:pt>
                        <c:pt idx="43">
                          <c:v>2018-08</c:v>
                        </c:pt>
                        <c:pt idx="44">
                          <c:v>2018-09</c:v>
                        </c:pt>
                        <c:pt idx="45">
                          <c:v>2018-10</c:v>
                        </c:pt>
                        <c:pt idx="46">
                          <c:v>2018-11</c:v>
                        </c:pt>
                        <c:pt idx="47">
                          <c:v>2018-12</c:v>
                        </c:pt>
                        <c:pt idx="48">
                          <c:v>2019-01</c:v>
                        </c:pt>
                        <c:pt idx="49">
                          <c:v>2019-02</c:v>
                        </c:pt>
                        <c:pt idx="50">
                          <c:v>2019-03</c:v>
                        </c:pt>
                        <c:pt idx="51">
                          <c:v>2019-04</c:v>
                        </c:pt>
                        <c:pt idx="52">
                          <c:v>2019-05</c:v>
                        </c:pt>
                        <c:pt idx="53">
                          <c:v>2019-06</c:v>
                        </c:pt>
                        <c:pt idx="54">
                          <c:v>2019-07</c:v>
                        </c:pt>
                        <c:pt idx="55">
                          <c:v>2019-08</c:v>
                        </c:pt>
                        <c:pt idx="56">
                          <c:v>2019-09</c:v>
                        </c:pt>
                        <c:pt idx="57">
                          <c:v>2019-10</c:v>
                        </c:pt>
                        <c:pt idx="58">
                          <c:v>2019-11</c:v>
                        </c:pt>
                        <c:pt idx="59">
                          <c:v>2019-12</c:v>
                        </c:pt>
                        <c:pt idx="60">
                          <c:v>2020-01</c:v>
                        </c:pt>
                        <c:pt idx="61">
                          <c:v>2020-02</c:v>
                        </c:pt>
                        <c:pt idx="62">
                          <c:v>2020-03</c:v>
                        </c:pt>
                        <c:pt idx="63">
                          <c:v>2020-04</c:v>
                        </c:pt>
                        <c:pt idx="64">
                          <c:v>2020-05</c:v>
                        </c:pt>
                        <c:pt idx="65">
                          <c:v>2020-06</c:v>
                        </c:pt>
                        <c:pt idx="66">
                          <c:v>2020-07</c:v>
                        </c:pt>
                        <c:pt idx="67">
                          <c:v>2020-08</c:v>
                        </c:pt>
                        <c:pt idx="68">
                          <c:v>2020-09</c:v>
                        </c:pt>
                        <c:pt idx="69">
                          <c:v>2020-10</c:v>
                        </c:pt>
                        <c:pt idx="70">
                          <c:v>2020-11</c:v>
                        </c:pt>
                        <c:pt idx="71">
                          <c:v>2020-12</c:v>
                        </c:pt>
                        <c:pt idx="72">
                          <c:v>2021-01</c:v>
                        </c:pt>
                        <c:pt idx="73">
                          <c:v>2021-02</c:v>
                        </c:pt>
                        <c:pt idx="74">
                          <c:v>2021-03</c:v>
                        </c:pt>
                        <c:pt idx="75">
                          <c:v>2021-04</c:v>
                        </c:pt>
                        <c:pt idx="76">
                          <c:v>2021-05</c:v>
                        </c:pt>
                        <c:pt idx="77">
                          <c:v>2021-06</c:v>
                        </c:pt>
                        <c:pt idx="78">
                          <c:v>2021-07</c:v>
                        </c:pt>
                        <c:pt idx="79">
                          <c:v>2021-08</c:v>
                        </c:pt>
                        <c:pt idx="80">
                          <c:v>2021-09</c:v>
                        </c:pt>
                        <c:pt idx="81">
                          <c:v>2021-10</c:v>
                        </c:pt>
                        <c:pt idx="82">
                          <c:v>2021-11</c:v>
                        </c:pt>
                        <c:pt idx="83">
                          <c:v>2021-12</c:v>
                        </c:pt>
                        <c:pt idx="84">
                          <c:v>2022-01</c:v>
                        </c:pt>
                        <c:pt idx="85">
                          <c:v>2022-02</c:v>
                        </c:pt>
                        <c:pt idx="86">
                          <c:v>2022-03</c:v>
                        </c:pt>
                        <c:pt idx="87">
                          <c:v>2022-04</c:v>
                        </c:pt>
                        <c:pt idx="88">
                          <c:v>2022-05</c:v>
                        </c:pt>
                        <c:pt idx="89">
                          <c:v>2022-06</c:v>
                        </c:pt>
                        <c:pt idx="90">
                          <c:v>2022-07</c:v>
                        </c:pt>
                        <c:pt idx="91">
                          <c:v>2022-08</c:v>
                        </c:pt>
                        <c:pt idx="92">
                          <c:v>2022-09</c:v>
                        </c:pt>
                        <c:pt idx="93">
                          <c:v>2022-10</c:v>
                        </c:pt>
                        <c:pt idx="94">
                          <c:v>2022-11</c:v>
                        </c:pt>
                        <c:pt idx="95">
                          <c:v>2022-12</c:v>
                        </c:pt>
                        <c:pt idx="96">
                          <c:v>2023-01</c:v>
                        </c:pt>
                        <c:pt idx="97">
                          <c:v>2023-02</c:v>
                        </c:pt>
                        <c:pt idx="98">
                          <c:v>2023-03</c:v>
                        </c:pt>
                        <c:pt idx="99">
                          <c:v>2023-04</c:v>
                        </c:pt>
                        <c:pt idx="100">
                          <c:v>2023-05</c:v>
                        </c:pt>
                        <c:pt idx="101">
                          <c:v>2023-06</c:v>
                        </c:pt>
                        <c:pt idx="102">
                          <c:v>2023-07</c:v>
                        </c:pt>
                        <c:pt idx="103">
                          <c:v>2023-08</c:v>
                        </c:pt>
                        <c:pt idx="104">
                          <c:v>2023-09</c:v>
                        </c:pt>
                        <c:pt idx="105">
                          <c:v>2023-10</c:v>
                        </c:pt>
                        <c:pt idx="106">
                          <c:v>2023-11</c:v>
                        </c:pt>
                        <c:pt idx="107">
                          <c:v>2023-12</c:v>
                        </c:pt>
                        <c:pt idx="108">
                          <c:v>2024-01</c:v>
                        </c:pt>
                        <c:pt idx="109">
                          <c:v>2024-02</c:v>
                        </c:pt>
                        <c:pt idx="110">
                          <c:v>2024-03</c:v>
                        </c:pt>
                        <c:pt idx="111">
                          <c:v>2024-04</c:v>
                        </c:pt>
                        <c:pt idx="112">
                          <c:v>2024-05</c:v>
                        </c:pt>
                        <c:pt idx="113">
                          <c:v>2024-06</c:v>
                        </c:pt>
                        <c:pt idx="114">
                          <c:v>2024-07</c:v>
                        </c:pt>
                        <c:pt idx="115">
                          <c:v>2024-08</c:v>
                        </c:pt>
                        <c:pt idx="116">
                          <c:v>2024-09</c:v>
                        </c:pt>
                        <c:pt idx="117">
                          <c:v>2024-10</c:v>
                        </c:pt>
                        <c:pt idx="118">
                          <c:v>2024-11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4</c:v>
                        </c:pt>
                        <c:pt idx="2">
                          <c:v>9</c:v>
                        </c:pt>
                        <c:pt idx="3">
                          <c:v>16</c:v>
                        </c:pt>
                        <c:pt idx="4">
                          <c:v>25</c:v>
                        </c:pt>
                        <c:pt idx="5">
                          <c:v>36</c:v>
                        </c:pt>
                        <c:pt idx="6">
                          <c:v>49</c:v>
                        </c:pt>
                        <c:pt idx="7">
                          <c:v>64</c:v>
                        </c:pt>
                        <c:pt idx="8">
                          <c:v>81</c:v>
                        </c:pt>
                        <c:pt idx="9">
                          <c:v>100</c:v>
                        </c:pt>
                        <c:pt idx="10">
                          <c:v>121</c:v>
                        </c:pt>
                        <c:pt idx="11">
                          <c:v>144</c:v>
                        </c:pt>
                        <c:pt idx="12">
                          <c:v>169</c:v>
                        </c:pt>
                        <c:pt idx="13">
                          <c:v>196</c:v>
                        </c:pt>
                        <c:pt idx="14">
                          <c:v>225</c:v>
                        </c:pt>
                        <c:pt idx="15">
                          <c:v>256</c:v>
                        </c:pt>
                        <c:pt idx="16">
                          <c:v>289</c:v>
                        </c:pt>
                        <c:pt idx="17">
                          <c:v>324</c:v>
                        </c:pt>
                        <c:pt idx="18">
                          <c:v>361</c:v>
                        </c:pt>
                        <c:pt idx="19">
                          <c:v>400</c:v>
                        </c:pt>
                        <c:pt idx="20">
                          <c:v>441</c:v>
                        </c:pt>
                        <c:pt idx="21">
                          <c:v>484</c:v>
                        </c:pt>
                        <c:pt idx="22">
                          <c:v>529</c:v>
                        </c:pt>
                        <c:pt idx="23">
                          <c:v>576</c:v>
                        </c:pt>
                        <c:pt idx="24">
                          <c:v>625</c:v>
                        </c:pt>
                        <c:pt idx="25">
                          <c:v>676</c:v>
                        </c:pt>
                        <c:pt idx="26">
                          <c:v>729</c:v>
                        </c:pt>
                        <c:pt idx="27">
                          <c:v>784</c:v>
                        </c:pt>
                        <c:pt idx="28">
                          <c:v>841</c:v>
                        </c:pt>
                        <c:pt idx="29">
                          <c:v>900</c:v>
                        </c:pt>
                        <c:pt idx="30">
                          <c:v>961</c:v>
                        </c:pt>
                        <c:pt idx="31">
                          <c:v>1024</c:v>
                        </c:pt>
                        <c:pt idx="32">
                          <c:v>1089</c:v>
                        </c:pt>
                        <c:pt idx="33">
                          <c:v>1156</c:v>
                        </c:pt>
                        <c:pt idx="34">
                          <c:v>1225</c:v>
                        </c:pt>
                        <c:pt idx="35">
                          <c:v>1296</c:v>
                        </c:pt>
                        <c:pt idx="36">
                          <c:v>1369</c:v>
                        </c:pt>
                        <c:pt idx="37">
                          <c:v>1444</c:v>
                        </c:pt>
                        <c:pt idx="38">
                          <c:v>1521</c:v>
                        </c:pt>
                        <c:pt idx="39">
                          <c:v>1600</c:v>
                        </c:pt>
                        <c:pt idx="40">
                          <c:v>1681</c:v>
                        </c:pt>
                        <c:pt idx="41">
                          <c:v>1764</c:v>
                        </c:pt>
                        <c:pt idx="42">
                          <c:v>1849</c:v>
                        </c:pt>
                        <c:pt idx="43">
                          <c:v>1936</c:v>
                        </c:pt>
                        <c:pt idx="44">
                          <c:v>2025</c:v>
                        </c:pt>
                        <c:pt idx="45">
                          <c:v>2116</c:v>
                        </c:pt>
                        <c:pt idx="46">
                          <c:v>2209</c:v>
                        </c:pt>
                        <c:pt idx="47">
                          <c:v>2304</c:v>
                        </c:pt>
                        <c:pt idx="48">
                          <c:v>2401</c:v>
                        </c:pt>
                        <c:pt idx="49">
                          <c:v>2500</c:v>
                        </c:pt>
                        <c:pt idx="50">
                          <c:v>2601</c:v>
                        </c:pt>
                        <c:pt idx="51">
                          <c:v>2704</c:v>
                        </c:pt>
                        <c:pt idx="52">
                          <c:v>2809</c:v>
                        </c:pt>
                        <c:pt idx="53">
                          <c:v>2916</c:v>
                        </c:pt>
                        <c:pt idx="54">
                          <c:v>3025</c:v>
                        </c:pt>
                        <c:pt idx="55">
                          <c:v>3136</c:v>
                        </c:pt>
                        <c:pt idx="56">
                          <c:v>3249</c:v>
                        </c:pt>
                        <c:pt idx="57">
                          <c:v>3364</c:v>
                        </c:pt>
                        <c:pt idx="58">
                          <c:v>3481</c:v>
                        </c:pt>
                        <c:pt idx="59">
                          <c:v>3600</c:v>
                        </c:pt>
                        <c:pt idx="60">
                          <c:v>3721</c:v>
                        </c:pt>
                        <c:pt idx="61">
                          <c:v>3844</c:v>
                        </c:pt>
                        <c:pt idx="62">
                          <c:v>3969</c:v>
                        </c:pt>
                        <c:pt idx="63">
                          <c:v>4096</c:v>
                        </c:pt>
                        <c:pt idx="64">
                          <c:v>4225</c:v>
                        </c:pt>
                        <c:pt idx="65">
                          <c:v>4356</c:v>
                        </c:pt>
                        <c:pt idx="66">
                          <c:v>4489</c:v>
                        </c:pt>
                        <c:pt idx="67">
                          <c:v>4624</c:v>
                        </c:pt>
                        <c:pt idx="68">
                          <c:v>4761</c:v>
                        </c:pt>
                        <c:pt idx="69">
                          <c:v>4900</c:v>
                        </c:pt>
                        <c:pt idx="70">
                          <c:v>5041</c:v>
                        </c:pt>
                        <c:pt idx="71">
                          <c:v>5184</c:v>
                        </c:pt>
                        <c:pt idx="72">
                          <c:v>5329</c:v>
                        </c:pt>
                        <c:pt idx="73">
                          <c:v>5476</c:v>
                        </c:pt>
                        <c:pt idx="74">
                          <c:v>5625</c:v>
                        </c:pt>
                        <c:pt idx="75">
                          <c:v>5776</c:v>
                        </c:pt>
                        <c:pt idx="76">
                          <c:v>5929</c:v>
                        </c:pt>
                        <c:pt idx="77">
                          <c:v>6084</c:v>
                        </c:pt>
                        <c:pt idx="78">
                          <c:v>6241</c:v>
                        </c:pt>
                        <c:pt idx="79">
                          <c:v>6400</c:v>
                        </c:pt>
                        <c:pt idx="80">
                          <c:v>6561</c:v>
                        </c:pt>
                        <c:pt idx="81">
                          <c:v>6724</c:v>
                        </c:pt>
                        <c:pt idx="82">
                          <c:v>6889</c:v>
                        </c:pt>
                        <c:pt idx="83">
                          <c:v>7056</c:v>
                        </c:pt>
                        <c:pt idx="84">
                          <c:v>7225</c:v>
                        </c:pt>
                        <c:pt idx="85">
                          <c:v>7396</c:v>
                        </c:pt>
                        <c:pt idx="86">
                          <c:v>7569</c:v>
                        </c:pt>
                        <c:pt idx="87">
                          <c:v>7744</c:v>
                        </c:pt>
                        <c:pt idx="88">
                          <c:v>7921</c:v>
                        </c:pt>
                        <c:pt idx="89">
                          <c:v>8100</c:v>
                        </c:pt>
                        <c:pt idx="90">
                          <c:v>8281</c:v>
                        </c:pt>
                        <c:pt idx="91">
                          <c:v>8464</c:v>
                        </c:pt>
                        <c:pt idx="92">
                          <c:v>8649</c:v>
                        </c:pt>
                        <c:pt idx="93">
                          <c:v>8836</c:v>
                        </c:pt>
                        <c:pt idx="94">
                          <c:v>9025</c:v>
                        </c:pt>
                        <c:pt idx="95">
                          <c:v>9216</c:v>
                        </c:pt>
                        <c:pt idx="96">
                          <c:v>9409</c:v>
                        </c:pt>
                        <c:pt idx="97">
                          <c:v>9604</c:v>
                        </c:pt>
                        <c:pt idx="98">
                          <c:v>9801</c:v>
                        </c:pt>
                        <c:pt idx="99">
                          <c:v>10000</c:v>
                        </c:pt>
                        <c:pt idx="100">
                          <c:v>10201</c:v>
                        </c:pt>
                        <c:pt idx="101">
                          <c:v>10404</c:v>
                        </c:pt>
                        <c:pt idx="102">
                          <c:v>10609</c:v>
                        </c:pt>
                        <c:pt idx="103">
                          <c:v>10816</c:v>
                        </c:pt>
                        <c:pt idx="104">
                          <c:v>11025</c:v>
                        </c:pt>
                        <c:pt idx="105">
                          <c:v>11236</c:v>
                        </c:pt>
                        <c:pt idx="106">
                          <c:v>11449</c:v>
                        </c:pt>
                        <c:pt idx="107">
                          <c:v>11664</c:v>
                        </c:pt>
                        <c:pt idx="108">
                          <c:v>11881</c:v>
                        </c:pt>
                        <c:pt idx="109">
                          <c:v>12100</c:v>
                        </c:pt>
                        <c:pt idx="110">
                          <c:v>12321</c:v>
                        </c:pt>
                        <c:pt idx="111">
                          <c:v>12544</c:v>
                        </c:pt>
                        <c:pt idx="112">
                          <c:v>12769</c:v>
                        </c:pt>
                        <c:pt idx="113">
                          <c:v>12996</c:v>
                        </c:pt>
                        <c:pt idx="114">
                          <c:v>13225</c:v>
                        </c:pt>
                        <c:pt idx="115">
                          <c:v>13456</c:v>
                        </c:pt>
                        <c:pt idx="116">
                          <c:v>13689</c:v>
                        </c:pt>
                        <c:pt idx="117">
                          <c:v>13924</c:v>
                        </c:pt>
                        <c:pt idx="118">
                          <c:v>14161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  <c:pt idx="21">
                          <c:v>22</c:v>
                        </c:pt>
                        <c:pt idx="22">
                          <c:v>23</c:v>
                        </c:pt>
                        <c:pt idx="23">
                          <c:v>24</c:v>
                        </c:pt>
                        <c:pt idx="24">
                          <c:v>25</c:v>
                        </c:pt>
                        <c:pt idx="25">
                          <c:v>26</c:v>
                        </c:pt>
                        <c:pt idx="26">
                          <c:v>27</c:v>
                        </c:pt>
                        <c:pt idx="27">
                          <c:v>28</c:v>
                        </c:pt>
                        <c:pt idx="28">
                          <c:v>29</c:v>
                        </c:pt>
                        <c:pt idx="29">
                          <c:v>30</c:v>
                        </c:pt>
                        <c:pt idx="30">
                          <c:v>31</c:v>
                        </c:pt>
                        <c:pt idx="31">
                          <c:v>32</c:v>
                        </c:pt>
                        <c:pt idx="32">
                          <c:v>33</c:v>
                        </c:pt>
                        <c:pt idx="33">
                          <c:v>34</c:v>
                        </c:pt>
                        <c:pt idx="34">
                          <c:v>35</c:v>
                        </c:pt>
                        <c:pt idx="35">
                          <c:v>36</c:v>
                        </c:pt>
                        <c:pt idx="36">
                          <c:v>37</c:v>
                        </c:pt>
                        <c:pt idx="37">
                          <c:v>38</c:v>
                        </c:pt>
                        <c:pt idx="38">
                          <c:v>39</c:v>
                        </c:pt>
                        <c:pt idx="39">
                          <c:v>40</c:v>
                        </c:pt>
                        <c:pt idx="40">
                          <c:v>41</c:v>
                        </c:pt>
                        <c:pt idx="41">
                          <c:v>42</c:v>
                        </c:pt>
                        <c:pt idx="42">
                          <c:v>43</c:v>
                        </c:pt>
                        <c:pt idx="43">
                          <c:v>44</c:v>
                        </c:pt>
                        <c:pt idx="44">
                          <c:v>45</c:v>
                        </c:pt>
                        <c:pt idx="45">
                          <c:v>46</c:v>
                        </c:pt>
                        <c:pt idx="46">
                          <c:v>47</c:v>
                        </c:pt>
                        <c:pt idx="47">
                          <c:v>48</c:v>
                        </c:pt>
                        <c:pt idx="48">
                          <c:v>49</c:v>
                        </c:pt>
                        <c:pt idx="49">
                          <c:v>50</c:v>
                        </c:pt>
                        <c:pt idx="50">
                          <c:v>51</c:v>
                        </c:pt>
                        <c:pt idx="51">
                          <c:v>52</c:v>
                        </c:pt>
                        <c:pt idx="52">
                          <c:v>53</c:v>
                        </c:pt>
                        <c:pt idx="53">
                          <c:v>54</c:v>
                        </c:pt>
                        <c:pt idx="54">
                          <c:v>55</c:v>
                        </c:pt>
                        <c:pt idx="55">
                          <c:v>56</c:v>
                        </c:pt>
                        <c:pt idx="56">
                          <c:v>57</c:v>
                        </c:pt>
                        <c:pt idx="57">
                          <c:v>58</c:v>
                        </c:pt>
                        <c:pt idx="58">
                          <c:v>59</c:v>
                        </c:pt>
                        <c:pt idx="59">
                          <c:v>60</c:v>
                        </c:pt>
                        <c:pt idx="60">
                          <c:v>61</c:v>
                        </c:pt>
                        <c:pt idx="61">
                          <c:v>62</c:v>
                        </c:pt>
                        <c:pt idx="62">
                          <c:v>63</c:v>
                        </c:pt>
                        <c:pt idx="63">
                          <c:v>64</c:v>
                        </c:pt>
                        <c:pt idx="64">
                          <c:v>65</c:v>
                        </c:pt>
                        <c:pt idx="65">
                          <c:v>66</c:v>
                        </c:pt>
                        <c:pt idx="66">
                          <c:v>67</c:v>
                        </c:pt>
                        <c:pt idx="67">
                          <c:v>68</c:v>
                        </c:pt>
                        <c:pt idx="68">
                          <c:v>69</c:v>
                        </c:pt>
                        <c:pt idx="69">
                          <c:v>70</c:v>
                        </c:pt>
                        <c:pt idx="70">
                          <c:v>71</c:v>
                        </c:pt>
                        <c:pt idx="71">
                          <c:v>72</c:v>
                        </c:pt>
                        <c:pt idx="72">
                          <c:v>73</c:v>
                        </c:pt>
                        <c:pt idx="73">
                          <c:v>74</c:v>
                        </c:pt>
                        <c:pt idx="74">
                          <c:v>75</c:v>
                        </c:pt>
                        <c:pt idx="75">
                          <c:v>76</c:v>
                        </c:pt>
                        <c:pt idx="76">
                          <c:v>77</c:v>
                        </c:pt>
                        <c:pt idx="77">
                          <c:v>78</c:v>
                        </c:pt>
                        <c:pt idx="78">
                          <c:v>79</c:v>
                        </c:pt>
                        <c:pt idx="79">
                          <c:v>80</c:v>
                        </c:pt>
                        <c:pt idx="80">
                          <c:v>81</c:v>
                        </c:pt>
                        <c:pt idx="81">
                          <c:v>82</c:v>
                        </c:pt>
                        <c:pt idx="82">
                          <c:v>83</c:v>
                        </c:pt>
                        <c:pt idx="83">
                          <c:v>84</c:v>
                        </c:pt>
                        <c:pt idx="84">
                          <c:v>85</c:v>
                        </c:pt>
                        <c:pt idx="85">
                          <c:v>86</c:v>
                        </c:pt>
                        <c:pt idx="86">
                          <c:v>87</c:v>
                        </c:pt>
                        <c:pt idx="87">
                          <c:v>88</c:v>
                        </c:pt>
                        <c:pt idx="88">
                          <c:v>89</c:v>
                        </c:pt>
                        <c:pt idx="89">
                          <c:v>90</c:v>
                        </c:pt>
                        <c:pt idx="90">
                          <c:v>91</c:v>
                        </c:pt>
                        <c:pt idx="91">
                          <c:v>92</c:v>
                        </c:pt>
                        <c:pt idx="92">
                          <c:v>93</c:v>
                        </c:pt>
                        <c:pt idx="93">
                          <c:v>94</c:v>
                        </c:pt>
                        <c:pt idx="94">
                          <c:v>95</c:v>
                        </c:pt>
                        <c:pt idx="95">
                          <c:v>96</c:v>
                        </c:pt>
                        <c:pt idx="96">
                          <c:v>97</c:v>
                        </c:pt>
                        <c:pt idx="97">
                          <c:v>98</c:v>
                        </c:pt>
                        <c:pt idx="98">
                          <c:v>99</c:v>
                        </c:pt>
                        <c:pt idx="99">
                          <c:v>100</c:v>
                        </c:pt>
                        <c:pt idx="100">
                          <c:v>101</c:v>
                        </c:pt>
                        <c:pt idx="101">
                          <c:v>102</c:v>
                        </c:pt>
                        <c:pt idx="102">
                          <c:v>103</c:v>
                        </c:pt>
                        <c:pt idx="103">
                          <c:v>104</c:v>
                        </c:pt>
                        <c:pt idx="104">
                          <c:v>105</c:v>
                        </c:pt>
                        <c:pt idx="105">
                          <c:v>106</c:v>
                        </c:pt>
                        <c:pt idx="106">
                          <c:v>107</c:v>
                        </c:pt>
                        <c:pt idx="107">
                          <c:v>108</c:v>
                        </c:pt>
                        <c:pt idx="108">
                          <c:v>109</c:v>
                        </c:pt>
                        <c:pt idx="109">
                          <c:v>110</c:v>
                        </c:pt>
                        <c:pt idx="110">
                          <c:v>111</c:v>
                        </c:pt>
                        <c:pt idx="111">
                          <c:v>112</c:v>
                        </c:pt>
                        <c:pt idx="112">
                          <c:v>113</c:v>
                        </c:pt>
                        <c:pt idx="113">
                          <c:v>114</c:v>
                        </c:pt>
                        <c:pt idx="114">
                          <c:v>115</c:v>
                        </c:pt>
                        <c:pt idx="115">
                          <c:v>116</c:v>
                        </c:pt>
                        <c:pt idx="116">
                          <c:v>117</c:v>
                        </c:pt>
                        <c:pt idx="117">
                          <c:v>118</c:v>
                        </c:pt>
                        <c:pt idx="118">
                          <c:v>119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Feuil1!$G$2:$G$120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6">
                        <c:v>4.3869972009599687</c:v>
                      </c:pt>
                      <c:pt idx="7">
                        <c:v>4.3880013312043564</c:v>
                      </c:pt>
                      <c:pt idx="8">
                        <c:v>4.3874825025883126</c:v>
                      </c:pt>
                      <c:pt idx="9">
                        <c:v>4.3899615036004969</c:v>
                      </c:pt>
                      <c:pt idx="10">
                        <c:v>4.3949173124899117</c:v>
                      </c:pt>
                      <c:pt idx="11">
                        <c:v>4.3986261455234326</c:v>
                      </c:pt>
                      <c:pt idx="12">
                        <c:v>4.4044951585159611</c:v>
                      </c:pt>
                      <c:pt idx="13">
                        <c:v>4.4108953381871361</c:v>
                      </c:pt>
                      <c:pt idx="14">
                        <c:v>4.4169886436990931</c:v>
                      </c:pt>
                      <c:pt idx="15">
                        <c:v>4.4202287223426913</c:v>
                      </c:pt>
                      <c:pt idx="16">
                        <c:v>4.4192941970873525</c:v>
                      </c:pt>
                      <c:pt idx="17">
                        <c:v>4.4193511609018152</c:v>
                      </c:pt>
                      <c:pt idx="18">
                        <c:v>4.4190853398103371</c:v>
                      </c:pt>
                      <c:pt idx="19">
                        <c:v>4.4176085079103862</c:v>
                      </c:pt>
                      <c:pt idx="20">
                        <c:v>4.416660447912272</c:v>
                      </c:pt>
                      <c:pt idx="21">
                        <c:v>4.4147498874257867</c:v>
                      </c:pt>
                      <c:pt idx="22">
                        <c:v>4.4122071915158791</c:v>
                      </c:pt>
                      <c:pt idx="23">
                        <c:v>4.412238552259983</c:v>
                      </c:pt>
                      <c:pt idx="24">
                        <c:v>4.4132060677519336</c:v>
                      </c:pt>
                      <c:pt idx="25">
                        <c:v>4.4141894904193917</c:v>
                      </c:pt>
                      <c:pt idx="26">
                        <c:v>4.4152672886052198</c:v>
                      </c:pt>
                      <c:pt idx="27">
                        <c:v>4.4190553983248275</c:v>
                      </c:pt>
                      <c:pt idx="28">
                        <c:v>4.4250885390062953</c:v>
                      </c:pt>
                      <c:pt idx="29">
                        <c:v>4.4287062587629222</c:v>
                      </c:pt>
                      <c:pt idx="30">
                        <c:v>4.4314567973279058</c:v>
                      </c:pt>
                      <c:pt idx="31">
                        <c:v>4.4344873711479744</c:v>
                      </c:pt>
                      <c:pt idx="32">
                        <c:v>4.4372955469955917</c:v>
                      </c:pt>
                      <c:pt idx="33">
                        <c:v>4.4398475636244035</c:v>
                      </c:pt>
                      <c:pt idx="34">
                        <c:v>4.4430096240638202</c:v>
                      </c:pt>
                      <c:pt idx="35">
                        <c:v>4.446886927946732</c:v>
                      </c:pt>
                      <c:pt idx="36">
                        <c:v>4.4509236322395145</c:v>
                      </c:pt>
                      <c:pt idx="37">
                        <c:v>4.4548491587165726</c:v>
                      </c:pt>
                      <c:pt idx="38">
                        <c:v>4.4591732146413996</c:v>
                      </c:pt>
                      <c:pt idx="39">
                        <c:v>4.4639684288481991</c:v>
                      </c:pt>
                      <c:pt idx="40">
                        <c:v>4.4680350435025655</c:v>
                      </c:pt>
                      <c:pt idx="41">
                        <c:v>4.4709204472336976</c:v>
                      </c:pt>
                      <c:pt idx="42">
                        <c:v>4.4723794922028608</c:v>
                      </c:pt>
                      <c:pt idx="43">
                        <c:v>4.4733487162558676</c:v>
                      </c:pt>
                      <c:pt idx="44">
                        <c:v>4.4741637272302697</c:v>
                      </c:pt>
                      <c:pt idx="45">
                        <c:v>4.4740680450363275</c:v>
                      </c:pt>
                      <c:pt idx="46">
                        <c:v>4.472460349798328</c:v>
                      </c:pt>
                      <c:pt idx="47">
                        <c:v>4.4715164407085624</c:v>
                      </c:pt>
                      <c:pt idx="48">
                        <c:v>4.4736361850181083</c:v>
                      </c:pt>
                      <c:pt idx="49">
                        <c:v>4.4789978309205489</c:v>
                      </c:pt>
                      <c:pt idx="50">
                        <c:v>4.48604891255426</c:v>
                      </c:pt>
                      <c:pt idx="51">
                        <c:v>4.4933031922735722</c:v>
                      </c:pt>
                      <c:pt idx="52">
                        <c:v>4.5006837764579313</c:v>
                      </c:pt>
                      <c:pt idx="53">
                        <c:v>4.5078507937252477</c:v>
                      </c:pt>
                      <c:pt idx="54">
                        <c:v>4.5149074292071782</c:v>
                      </c:pt>
                      <c:pt idx="55">
                        <c:v>4.5221865294820978</c:v>
                      </c:pt>
                      <c:pt idx="56">
                        <c:v>4.5302384051474496</c:v>
                      </c:pt>
                      <c:pt idx="57">
                        <c:v>4.5393232625000559</c:v>
                      </c:pt>
                      <c:pt idx="58">
                        <c:v>4.5493991622982595</c:v>
                      </c:pt>
                      <c:pt idx="59">
                        <c:v>4.5577724362417369</c:v>
                      </c:pt>
                      <c:pt idx="60">
                        <c:v>4.5626056194794087</c:v>
                      </c:pt>
                      <c:pt idx="61">
                        <c:v>4.5644516354210518</c:v>
                      </c:pt>
                      <c:pt idx="62">
                        <c:v>4.565422222700712</c:v>
                      </c:pt>
                      <c:pt idx="63">
                        <c:v>4.5666012637786357</c:v>
                      </c:pt>
                      <c:pt idx="64">
                        <c:v>4.5677444244627514</c:v>
                      </c:pt>
                      <c:pt idx="65">
                        <c:v>4.5694139027065628</c:v>
                      </c:pt>
                      <c:pt idx="66">
                        <c:v>4.5717811595350888</c:v>
                      </c:pt>
                      <c:pt idx="67">
                        <c:v>4.5743904867240586</c:v>
                      </c:pt>
                      <c:pt idx="68">
                        <c:v>4.5767909712012065</c:v>
                      </c:pt>
                      <c:pt idx="69">
                        <c:v>4.5790193201425939</c:v>
                      </c:pt>
                      <c:pt idx="70">
                        <c:v>4.5808888738686857</c:v>
                      </c:pt>
                      <c:pt idx="71">
                        <c:v>4.583281167899143</c:v>
                      </c:pt>
                      <c:pt idx="72">
                        <c:v>4.5866660818985068</c:v>
                      </c:pt>
                      <c:pt idx="73">
                        <c:v>4.590576830245138</c:v>
                      </c:pt>
                      <c:pt idx="74">
                        <c:v>4.5940089632795393</c:v>
                      </c:pt>
                      <c:pt idx="75">
                        <c:v>4.5971133213137589</c:v>
                      </c:pt>
                      <c:pt idx="76">
                        <c:v>4.6002221795123557</c:v>
                      </c:pt>
                      <c:pt idx="77">
                        <c:v>4.602651537176687</c:v>
                      </c:pt>
                      <c:pt idx="78">
                        <c:v>4.6041534611426629</c:v>
                      </c:pt>
                      <c:pt idx="79">
                        <c:v>4.6025264304800091</c:v>
                      </c:pt>
                      <c:pt idx="80">
                        <c:v>4.6013273415476741</c:v>
                      </c:pt>
                      <c:pt idx="81">
                        <c:v>4.6059069640993702</c:v>
                      </c:pt>
                      <c:pt idx="82">
                        <c:v>4.6134975991609899</c:v>
                      </c:pt>
                      <c:pt idx="83">
                        <c:v>4.6211976949944029</c:v>
                      </c:pt>
                      <c:pt idx="84">
                        <c:v>4.6285512387400578</c:v>
                      </c:pt>
                      <c:pt idx="85">
                        <c:v>4.6347901947396082</c:v>
                      </c:pt>
                      <c:pt idx="86">
                        <c:v>4.6399941667160904</c:v>
                      </c:pt>
                      <c:pt idx="87">
                        <c:v>4.645801491647485</c:v>
                      </c:pt>
                      <c:pt idx="88">
                        <c:v>4.652864331856235</c:v>
                      </c:pt>
                      <c:pt idx="89">
                        <c:v>4.6607129711032727</c:v>
                      </c:pt>
                      <c:pt idx="90">
                        <c:v>4.6684659342856145</c:v>
                      </c:pt>
                      <c:pt idx="91">
                        <c:v>4.6793695994885391</c:v>
                      </c:pt>
                      <c:pt idx="92">
                        <c:v>4.69253648147936</c:v>
                      </c:pt>
                      <c:pt idx="93">
                        <c:v>4.703493318539131</c:v>
                      </c:pt>
                      <c:pt idx="94">
                        <c:v>4.7132933052077801</c:v>
                      </c:pt>
                      <c:pt idx="95">
                        <c:v>4.7226451634512268</c:v>
                      </c:pt>
                      <c:pt idx="96">
                        <c:v>4.7321195287614293</c:v>
                      </c:pt>
                      <c:pt idx="97">
                        <c:v>4.7432696657795681</c:v>
                      </c:pt>
                      <c:pt idx="98">
                        <c:v>4.7565887215089431</c:v>
                      </c:pt>
                      <c:pt idx="99">
                        <c:v>4.7716025778362479</c:v>
                      </c:pt>
                      <c:pt idx="100">
                        <c:v>4.7874096431116069</c:v>
                      </c:pt>
                      <c:pt idx="101">
                        <c:v>4.8037192432821874</c:v>
                      </c:pt>
                      <c:pt idx="102">
                        <c:v>4.8206917807921261</c:v>
                      </c:pt>
                      <c:pt idx="103">
                        <c:v>4.8399397524724774</c:v>
                      </c:pt>
                      <c:pt idx="104">
                        <c:v>4.8597396452969086</c:v>
                      </c:pt>
                      <c:pt idx="105">
                        <c:v>4.8759796373231472</c:v>
                      </c:pt>
                      <c:pt idx="106">
                        <c:v>4.8899812018441082</c:v>
                      </c:pt>
                      <c:pt idx="107">
                        <c:v>4.9034676236082388</c:v>
                      </c:pt>
                      <c:pt idx="108">
                        <c:v>4.9158278411227085</c:v>
                      </c:pt>
                      <c:pt idx="109">
                        <c:v>4.9262652152933644</c:v>
                      </c:pt>
                      <c:pt idx="110">
                        <c:v>4.9347316223796023</c:v>
                      </c:pt>
                      <c:pt idx="111">
                        <c:v>4.9411679715223533</c:v>
                      </c:pt>
                      <c:pt idx="112">
                        <c:v>4.9466999403327145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Feuil1!$H$1</c15:sqref>
                        </c15:formulaRef>
                      </c:ext>
                    </c:extLst>
                    <c:strCache>
                      <c:ptCount val="1"/>
                      <c:pt idx="0">
                        <c:v>ln(x) - mmc12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Feuil1!$A$2:$D$120</c15:sqref>
                        </c15:formulaRef>
                      </c:ext>
                    </c:extLst>
                    <c:multiLvlStrCache>
                      <c:ptCount val="119"/>
                      <c:lvl>
                        <c:pt idx="0">
                          <c:v>01</c:v>
                        </c:pt>
                        <c:pt idx="1">
                          <c:v>02</c:v>
                        </c:pt>
                        <c:pt idx="2">
                          <c:v>03</c:v>
                        </c:pt>
                        <c:pt idx="3">
                          <c:v>04</c:v>
                        </c:pt>
                        <c:pt idx="4">
                          <c:v>05</c:v>
                        </c:pt>
                        <c:pt idx="5">
                          <c:v>06</c:v>
                        </c:pt>
                        <c:pt idx="6">
                          <c:v>07</c:v>
                        </c:pt>
                        <c:pt idx="7">
                          <c:v>08</c:v>
                        </c:pt>
                        <c:pt idx="8">
                          <c:v>09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01</c:v>
                        </c:pt>
                        <c:pt idx="13">
                          <c:v>02</c:v>
                        </c:pt>
                        <c:pt idx="14">
                          <c:v>03</c:v>
                        </c:pt>
                        <c:pt idx="15">
                          <c:v>04</c:v>
                        </c:pt>
                        <c:pt idx="16">
                          <c:v>05</c:v>
                        </c:pt>
                        <c:pt idx="17">
                          <c:v>06</c:v>
                        </c:pt>
                        <c:pt idx="18">
                          <c:v>07</c:v>
                        </c:pt>
                        <c:pt idx="19">
                          <c:v>08</c:v>
                        </c:pt>
                        <c:pt idx="20">
                          <c:v>09</c:v>
                        </c:pt>
                        <c:pt idx="21">
                          <c:v>10</c:v>
                        </c:pt>
                        <c:pt idx="22">
                          <c:v>11</c:v>
                        </c:pt>
                        <c:pt idx="23">
                          <c:v>12</c:v>
                        </c:pt>
                        <c:pt idx="24">
                          <c:v>01</c:v>
                        </c:pt>
                        <c:pt idx="25">
                          <c:v>02</c:v>
                        </c:pt>
                        <c:pt idx="26">
                          <c:v>03</c:v>
                        </c:pt>
                        <c:pt idx="27">
                          <c:v>04</c:v>
                        </c:pt>
                        <c:pt idx="28">
                          <c:v>05</c:v>
                        </c:pt>
                        <c:pt idx="29">
                          <c:v>06</c:v>
                        </c:pt>
                        <c:pt idx="30">
                          <c:v>07</c:v>
                        </c:pt>
                        <c:pt idx="31">
                          <c:v>08</c:v>
                        </c:pt>
                        <c:pt idx="32">
                          <c:v>09</c:v>
                        </c:pt>
                        <c:pt idx="33">
                          <c:v>10</c:v>
                        </c:pt>
                        <c:pt idx="34">
                          <c:v>11</c:v>
                        </c:pt>
                        <c:pt idx="35">
                          <c:v>12</c:v>
                        </c:pt>
                        <c:pt idx="36">
                          <c:v>01</c:v>
                        </c:pt>
                        <c:pt idx="37">
                          <c:v>02</c:v>
                        </c:pt>
                        <c:pt idx="38">
                          <c:v>03</c:v>
                        </c:pt>
                        <c:pt idx="39">
                          <c:v>04</c:v>
                        </c:pt>
                        <c:pt idx="40">
                          <c:v>05</c:v>
                        </c:pt>
                        <c:pt idx="41">
                          <c:v>06</c:v>
                        </c:pt>
                        <c:pt idx="42">
                          <c:v>07</c:v>
                        </c:pt>
                        <c:pt idx="43">
                          <c:v>08</c:v>
                        </c:pt>
                        <c:pt idx="44">
                          <c:v>09</c:v>
                        </c:pt>
                        <c:pt idx="45">
                          <c:v>10</c:v>
                        </c:pt>
                        <c:pt idx="46">
                          <c:v>11</c:v>
                        </c:pt>
                        <c:pt idx="47">
                          <c:v>12</c:v>
                        </c:pt>
                        <c:pt idx="48">
                          <c:v>01</c:v>
                        </c:pt>
                        <c:pt idx="49">
                          <c:v>02</c:v>
                        </c:pt>
                        <c:pt idx="50">
                          <c:v>03</c:v>
                        </c:pt>
                        <c:pt idx="51">
                          <c:v>04</c:v>
                        </c:pt>
                        <c:pt idx="52">
                          <c:v>05</c:v>
                        </c:pt>
                        <c:pt idx="53">
                          <c:v>06</c:v>
                        </c:pt>
                        <c:pt idx="54">
                          <c:v>07</c:v>
                        </c:pt>
                        <c:pt idx="55">
                          <c:v>08</c:v>
                        </c:pt>
                        <c:pt idx="56">
                          <c:v>09</c:v>
                        </c:pt>
                        <c:pt idx="57">
                          <c:v>10</c:v>
                        </c:pt>
                        <c:pt idx="58">
                          <c:v>11</c:v>
                        </c:pt>
                        <c:pt idx="59">
                          <c:v>12</c:v>
                        </c:pt>
                        <c:pt idx="60">
                          <c:v>01</c:v>
                        </c:pt>
                        <c:pt idx="61">
                          <c:v>02</c:v>
                        </c:pt>
                        <c:pt idx="62">
                          <c:v>03</c:v>
                        </c:pt>
                        <c:pt idx="63">
                          <c:v>04</c:v>
                        </c:pt>
                        <c:pt idx="64">
                          <c:v>05</c:v>
                        </c:pt>
                        <c:pt idx="65">
                          <c:v>06</c:v>
                        </c:pt>
                        <c:pt idx="66">
                          <c:v>07</c:v>
                        </c:pt>
                        <c:pt idx="67">
                          <c:v>08</c:v>
                        </c:pt>
                        <c:pt idx="68">
                          <c:v>09</c:v>
                        </c:pt>
                        <c:pt idx="69">
                          <c:v>10</c:v>
                        </c:pt>
                        <c:pt idx="70">
                          <c:v>11</c:v>
                        </c:pt>
                        <c:pt idx="71">
                          <c:v>12</c:v>
                        </c:pt>
                        <c:pt idx="72">
                          <c:v>01</c:v>
                        </c:pt>
                        <c:pt idx="73">
                          <c:v>02</c:v>
                        </c:pt>
                        <c:pt idx="74">
                          <c:v>03</c:v>
                        </c:pt>
                        <c:pt idx="75">
                          <c:v>04</c:v>
                        </c:pt>
                        <c:pt idx="76">
                          <c:v>05</c:v>
                        </c:pt>
                        <c:pt idx="77">
                          <c:v>06</c:v>
                        </c:pt>
                        <c:pt idx="78">
                          <c:v>07</c:v>
                        </c:pt>
                        <c:pt idx="79">
                          <c:v>08</c:v>
                        </c:pt>
                        <c:pt idx="80">
                          <c:v>09</c:v>
                        </c:pt>
                        <c:pt idx="81">
                          <c:v>10</c:v>
                        </c:pt>
                        <c:pt idx="82">
                          <c:v>11</c:v>
                        </c:pt>
                        <c:pt idx="83">
                          <c:v>12</c:v>
                        </c:pt>
                        <c:pt idx="84">
                          <c:v>01</c:v>
                        </c:pt>
                        <c:pt idx="85">
                          <c:v>02</c:v>
                        </c:pt>
                        <c:pt idx="86">
                          <c:v>03</c:v>
                        </c:pt>
                        <c:pt idx="87">
                          <c:v>04</c:v>
                        </c:pt>
                        <c:pt idx="88">
                          <c:v>05</c:v>
                        </c:pt>
                        <c:pt idx="89">
                          <c:v>06</c:v>
                        </c:pt>
                        <c:pt idx="90">
                          <c:v>07</c:v>
                        </c:pt>
                        <c:pt idx="91">
                          <c:v>08</c:v>
                        </c:pt>
                        <c:pt idx="92">
                          <c:v>09</c:v>
                        </c:pt>
                        <c:pt idx="93">
                          <c:v>10</c:v>
                        </c:pt>
                        <c:pt idx="94">
                          <c:v>11</c:v>
                        </c:pt>
                        <c:pt idx="95">
                          <c:v>12</c:v>
                        </c:pt>
                        <c:pt idx="96">
                          <c:v>01</c:v>
                        </c:pt>
                        <c:pt idx="97">
                          <c:v>02</c:v>
                        </c:pt>
                        <c:pt idx="98">
                          <c:v>03</c:v>
                        </c:pt>
                        <c:pt idx="99">
                          <c:v>04</c:v>
                        </c:pt>
                        <c:pt idx="100">
                          <c:v>05</c:v>
                        </c:pt>
                        <c:pt idx="101">
                          <c:v>06</c:v>
                        </c:pt>
                        <c:pt idx="102">
                          <c:v>07</c:v>
                        </c:pt>
                        <c:pt idx="103">
                          <c:v>08</c:v>
                        </c:pt>
                        <c:pt idx="104">
                          <c:v>09</c:v>
                        </c:pt>
                        <c:pt idx="105">
                          <c:v>10</c:v>
                        </c:pt>
                        <c:pt idx="106">
                          <c:v>11</c:v>
                        </c:pt>
                        <c:pt idx="107">
                          <c:v>12</c:v>
                        </c:pt>
                        <c:pt idx="108">
                          <c:v>01</c:v>
                        </c:pt>
                        <c:pt idx="109">
                          <c:v>02</c:v>
                        </c:pt>
                        <c:pt idx="110">
                          <c:v>03</c:v>
                        </c:pt>
                        <c:pt idx="111">
                          <c:v>04</c:v>
                        </c:pt>
                        <c:pt idx="112">
                          <c:v>05</c:v>
                        </c:pt>
                        <c:pt idx="113">
                          <c:v>06</c:v>
                        </c:pt>
                        <c:pt idx="114">
                          <c:v>07</c:v>
                        </c:pt>
                        <c:pt idx="115">
                          <c:v>08</c:v>
                        </c:pt>
                        <c:pt idx="116">
                          <c:v>09</c:v>
                        </c:pt>
                        <c:pt idx="117">
                          <c:v>10</c:v>
                        </c:pt>
                        <c:pt idx="118">
                          <c:v>11</c:v>
                        </c:pt>
                      </c:lvl>
                      <c:lvl>
                        <c:pt idx="0">
                          <c:v>2015-01</c:v>
                        </c:pt>
                        <c:pt idx="1">
                          <c:v>2015-02</c:v>
                        </c:pt>
                        <c:pt idx="2">
                          <c:v>2015-03</c:v>
                        </c:pt>
                        <c:pt idx="3">
                          <c:v>2015-04</c:v>
                        </c:pt>
                        <c:pt idx="4">
                          <c:v>2015-05</c:v>
                        </c:pt>
                        <c:pt idx="5">
                          <c:v>2015-06</c:v>
                        </c:pt>
                        <c:pt idx="6">
                          <c:v>2015-07</c:v>
                        </c:pt>
                        <c:pt idx="7">
                          <c:v>2015-08</c:v>
                        </c:pt>
                        <c:pt idx="8">
                          <c:v>2015-09</c:v>
                        </c:pt>
                        <c:pt idx="9">
                          <c:v>2015-10</c:v>
                        </c:pt>
                        <c:pt idx="10">
                          <c:v>2015-11</c:v>
                        </c:pt>
                        <c:pt idx="11">
                          <c:v>2015-12</c:v>
                        </c:pt>
                        <c:pt idx="12">
                          <c:v>2016-01</c:v>
                        </c:pt>
                        <c:pt idx="13">
                          <c:v>2016-02</c:v>
                        </c:pt>
                        <c:pt idx="14">
                          <c:v>2016-03</c:v>
                        </c:pt>
                        <c:pt idx="15">
                          <c:v>2016-04</c:v>
                        </c:pt>
                        <c:pt idx="16">
                          <c:v>2016-05</c:v>
                        </c:pt>
                        <c:pt idx="17">
                          <c:v>2016-06</c:v>
                        </c:pt>
                        <c:pt idx="18">
                          <c:v>2016-07</c:v>
                        </c:pt>
                        <c:pt idx="19">
                          <c:v>2016-08</c:v>
                        </c:pt>
                        <c:pt idx="20">
                          <c:v>2016-09</c:v>
                        </c:pt>
                        <c:pt idx="21">
                          <c:v>2016-10</c:v>
                        </c:pt>
                        <c:pt idx="22">
                          <c:v>2016-11</c:v>
                        </c:pt>
                        <c:pt idx="23">
                          <c:v>2016-12</c:v>
                        </c:pt>
                        <c:pt idx="24">
                          <c:v>2017-01</c:v>
                        </c:pt>
                        <c:pt idx="25">
                          <c:v>2017-02</c:v>
                        </c:pt>
                        <c:pt idx="26">
                          <c:v>2017-03</c:v>
                        </c:pt>
                        <c:pt idx="27">
                          <c:v>2017-04</c:v>
                        </c:pt>
                        <c:pt idx="28">
                          <c:v>2017-05</c:v>
                        </c:pt>
                        <c:pt idx="29">
                          <c:v>2017-06</c:v>
                        </c:pt>
                        <c:pt idx="30">
                          <c:v>2017-07</c:v>
                        </c:pt>
                        <c:pt idx="31">
                          <c:v>2017-08</c:v>
                        </c:pt>
                        <c:pt idx="32">
                          <c:v>2017-09</c:v>
                        </c:pt>
                        <c:pt idx="33">
                          <c:v>2017-10</c:v>
                        </c:pt>
                        <c:pt idx="34">
                          <c:v>2017-11</c:v>
                        </c:pt>
                        <c:pt idx="35">
                          <c:v>2017-12</c:v>
                        </c:pt>
                        <c:pt idx="36">
                          <c:v>2018-01</c:v>
                        </c:pt>
                        <c:pt idx="37">
                          <c:v>2018-02</c:v>
                        </c:pt>
                        <c:pt idx="38">
                          <c:v>2018-03</c:v>
                        </c:pt>
                        <c:pt idx="39">
                          <c:v>2018-04</c:v>
                        </c:pt>
                        <c:pt idx="40">
                          <c:v>2018-05</c:v>
                        </c:pt>
                        <c:pt idx="41">
                          <c:v>2018-06</c:v>
                        </c:pt>
                        <c:pt idx="42">
                          <c:v>2018-07</c:v>
                        </c:pt>
                        <c:pt idx="43">
                          <c:v>2018-08</c:v>
                        </c:pt>
                        <c:pt idx="44">
                          <c:v>2018-09</c:v>
                        </c:pt>
                        <c:pt idx="45">
                          <c:v>2018-10</c:v>
                        </c:pt>
                        <c:pt idx="46">
                          <c:v>2018-11</c:v>
                        </c:pt>
                        <c:pt idx="47">
                          <c:v>2018-12</c:v>
                        </c:pt>
                        <c:pt idx="48">
                          <c:v>2019-01</c:v>
                        </c:pt>
                        <c:pt idx="49">
                          <c:v>2019-02</c:v>
                        </c:pt>
                        <c:pt idx="50">
                          <c:v>2019-03</c:v>
                        </c:pt>
                        <c:pt idx="51">
                          <c:v>2019-04</c:v>
                        </c:pt>
                        <c:pt idx="52">
                          <c:v>2019-05</c:v>
                        </c:pt>
                        <c:pt idx="53">
                          <c:v>2019-06</c:v>
                        </c:pt>
                        <c:pt idx="54">
                          <c:v>2019-07</c:v>
                        </c:pt>
                        <c:pt idx="55">
                          <c:v>2019-08</c:v>
                        </c:pt>
                        <c:pt idx="56">
                          <c:v>2019-09</c:v>
                        </c:pt>
                        <c:pt idx="57">
                          <c:v>2019-10</c:v>
                        </c:pt>
                        <c:pt idx="58">
                          <c:v>2019-11</c:v>
                        </c:pt>
                        <c:pt idx="59">
                          <c:v>2019-12</c:v>
                        </c:pt>
                        <c:pt idx="60">
                          <c:v>2020-01</c:v>
                        </c:pt>
                        <c:pt idx="61">
                          <c:v>2020-02</c:v>
                        </c:pt>
                        <c:pt idx="62">
                          <c:v>2020-03</c:v>
                        </c:pt>
                        <c:pt idx="63">
                          <c:v>2020-04</c:v>
                        </c:pt>
                        <c:pt idx="64">
                          <c:v>2020-05</c:v>
                        </c:pt>
                        <c:pt idx="65">
                          <c:v>2020-06</c:v>
                        </c:pt>
                        <c:pt idx="66">
                          <c:v>2020-07</c:v>
                        </c:pt>
                        <c:pt idx="67">
                          <c:v>2020-08</c:v>
                        </c:pt>
                        <c:pt idx="68">
                          <c:v>2020-09</c:v>
                        </c:pt>
                        <c:pt idx="69">
                          <c:v>2020-10</c:v>
                        </c:pt>
                        <c:pt idx="70">
                          <c:v>2020-11</c:v>
                        </c:pt>
                        <c:pt idx="71">
                          <c:v>2020-12</c:v>
                        </c:pt>
                        <c:pt idx="72">
                          <c:v>2021-01</c:v>
                        </c:pt>
                        <c:pt idx="73">
                          <c:v>2021-02</c:v>
                        </c:pt>
                        <c:pt idx="74">
                          <c:v>2021-03</c:v>
                        </c:pt>
                        <c:pt idx="75">
                          <c:v>2021-04</c:v>
                        </c:pt>
                        <c:pt idx="76">
                          <c:v>2021-05</c:v>
                        </c:pt>
                        <c:pt idx="77">
                          <c:v>2021-06</c:v>
                        </c:pt>
                        <c:pt idx="78">
                          <c:v>2021-07</c:v>
                        </c:pt>
                        <c:pt idx="79">
                          <c:v>2021-08</c:v>
                        </c:pt>
                        <c:pt idx="80">
                          <c:v>2021-09</c:v>
                        </c:pt>
                        <c:pt idx="81">
                          <c:v>2021-10</c:v>
                        </c:pt>
                        <c:pt idx="82">
                          <c:v>2021-11</c:v>
                        </c:pt>
                        <c:pt idx="83">
                          <c:v>2021-12</c:v>
                        </c:pt>
                        <c:pt idx="84">
                          <c:v>2022-01</c:v>
                        </c:pt>
                        <c:pt idx="85">
                          <c:v>2022-02</c:v>
                        </c:pt>
                        <c:pt idx="86">
                          <c:v>2022-03</c:v>
                        </c:pt>
                        <c:pt idx="87">
                          <c:v>2022-04</c:v>
                        </c:pt>
                        <c:pt idx="88">
                          <c:v>2022-05</c:v>
                        </c:pt>
                        <c:pt idx="89">
                          <c:v>2022-06</c:v>
                        </c:pt>
                        <c:pt idx="90">
                          <c:v>2022-07</c:v>
                        </c:pt>
                        <c:pt idx="91">
                          <c:v>2022-08</c:v>
                        </c:pt>
                        <c:pt idx="92">
                          <c:v>2022-09</c:v>
                        </c:pt>
                        <c:pt idx="93">
                          <c:v>2022-10</c:v>
                        </c:pt>
                        <c:pt idx="94">
                          <c:v>2022-11</c:v>
                        </c:pt>
                        <c:pt idx="95">
                          <c:v>2022-12</c:v>
                        </c:pt>
                        <c:pt idx="96">
                          <c:v>2023-01</c:v>
                        </c:pt>
                        <c:pt idx="97">
                          <c:v>2023-02</c:v>
                        </c:pt>
                        <c:pt idx="98">
                          <c:v>2023-03</c:v>
                        </c:pt>
                        <c:pt idx="99">
                          <c:v>2023-04</c:v>
                        </c:pt>
                        <c:pt idx="100">
                          <c:v>2023-05</c:v>
                        </c:pt>
                        <c:pt idx="101">
                          <c:v>2023-06</c:v>
                        </c:pt>
                        <c:pt idx="102">
                          <c:v>2023-07</c:v>
                        </c:pt>
                        <c:pt idx="103">
                          <c:v>2023-08</c:v>
                        </c:pt>
                        <c:pt idx="104">
                          <c:v>2023-09</c:v>
                        </c:pt>
                        <c:pt idx="105">
                          <c:v>2023-10</c:v>
                        </c:pt>
                        <c:pt idx="106">
                          <c:v>2023-11</c:v>
                        </c:pt>
                        <c:pt idx="107">
                          <c:v>2023-12</c:v>
                        </c:pt>
                        <c:pt idx="108">
                          <c:v>2024-01</c:v>
                        </c:pt>
                        <c:pt idx="109">
                          <c:v>2024-02</c:v>
                        </c:pt>
                        <c:pt idx="110">
                          <c:v>2024-03</c:v>
                        </c:pt>
                        <c:pt idx="111">
                          <c:v>2024-04</c:v>
                        </c:pt>
                        <c:pt idx="112">
                          <c:v>2024-05</c:v>
                        </c:pt>
                        <c:pt idx="113">
                          <c:v>2024-06</c:v>
                        </c:pt>
                        <c:pt idx="114">
                          <c:v>2024-07</c:v>
                        </c:pt>
                        <c:pt idx="115">
                          <c:v>2024-08</c:v>
                        </c:pt>
                        <c:pt idx="116">
                          <c:v>2024-09</c:v>
                        </c:pt>
                        <c:pt idx="117">
                          <c:v>2024-10</c:v>
                        </c:pt>
                        <c:pt idx="118">
                          <c:v>2024-11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4</c:v>
                        </c:pt>
                        <c:pt idx="2">
                          <c:v>9</c:v>
                        </c:pt>
                        <c:pt idx="3">
                          <c:v>16</c:v>
                        </c:pt>
                        <c:pt idx="4">
                          <c:v>25</c:v>
                        </c:pt>
                        <c:pt idx="5">
                          <c:v>36</c:v>
                        </c:pt>
                        <c:pt idx="6">
                          <c:v>49</c:v>
                        </c:pt>
                        <c:pt idx="7">
                          <c:v>64</c:v>
                        </c:pt>
                        <c:pt idx="8">
                          <c:v>81</c:v>
                        </c:pt>
                        <c:pt idx="9">
                          <c:v>100</c:v>
                        </c:pt>
                        <c:pt idx="10">
                          <c:v>121</c:v>
                        </c:pt>
                        <c:pt idx="11">
                          <c:v>144</c:v>
                        </c:pt>
                        <c:pt idx="12">
                          <c:v>169</c:v>
                        </c:pt>
                        <c:pt idx="13">
                          <c:v>196</c:v>
                        </c:pt>
                        <c:pt idx="14">
                          <c:v>225</c:v>
                        </c:pt>
                        <c:pt idx="15">
                          <c:v>256</c:v>
                        </c:pt>
                        <c:pt idx="16">
                          <c:v>289</c:v>
                        </c:pt>
                        <c:pt idx="17">
                          <c:v>324</c:v>
                        </c:pt>
                        <c:pt idx="18">
                          <c:v>361</c:v>
                        </c:pt>
                        <c:pt idx="19">
                          <c:v>400</c:v>
                        </c:pt>
                        <c:pt idx="20">
                          <c:v>441</c:v>
                        </c:pt>
                        <c:pt idx="21">
                          <c:v>484</c:v>
                        </c:pt>
                        <c:pt idx="22">
                          <c:v>529</c:v>
                        </c:pt>
                        <c:pt idx="23">
                          <c:v>576</c:v>
                        </c:pt>
                        <c:pt idx="24">
                          <c:v>625</c:v>
                        </c:pt>
                        <c:pt idx="25">
                          <c:v>676</c:v>
                        </c:pt>
                        <c:pt idx="26">
                          <c:v>729</c:v>
                        </c:pt>
                        <c:pt idx="27">
                          <c:v>784</c:v>
                        </c:pt>
                        <c:pt idx="28">
                          <c:v>841</c:v>
                        </c:pt>
                        <c:pt idx="29">
                          <c:v>900</c:v>
                        </c:pt>
                        <c:pt idx="30">
                          <c:v>961</c:v>
                        </c:pt>
                        <c:pt idx="31">
                          <c:v>1024</c:v>
                        </c:pt>
                        <c:pt idx="32">
                          <c:v>1089</c:v>
                        </c:pt>
                        <c:pt idx="33">
                          <c:v>1156</c:v>
                        </c:pt>
                        <c:pt idx="34">
                          <c:v>1225</c:v>
                        </c:pt>
                        <c:pt idx="35">
                          <c:v>1296</c:v>
                        </c:pt>
                        <c:pt idx="36">
                          <c:v>1369</c:v>
                        </c:pt>
                        <c:pt idx="37">
                          <c:v>1444</c:v>
                        </c:pt>
                        <c:pt idx="38">
                          <c:v>1521</c:v>
                        </c:pt>
                        <c:pt idx="39">
                          <c:v>1600</c:v>
                        </c:pt>
                        <c:pt idx="40">
                          <c:v>1681</c:v>
                        </c:pt>
                        <c:pt idx="41">
                          <c:v>1764</c:v>
                        </c:pt>
                        <c:pt idx="42">
                          <c:v>1849</c:v>
                        </c:pt>
                        <c:pt idx="43">
                          <c:v>1936</c:v>
                        </c:pt>
                        <c:pt idx="44">
                          <c:v>2025</c:v>
                        </c:pt>
                        <c:pt idx="45">
                          <c:v>2116</c:v>
                        </c:pt>
                        <c:pt idx="46">
                          <c:v>2209</c:v>
                        </c:pt>
                        <c:pt idx="47">
                          <c:v>2304</c:v>
                        </c:pt>
                        <c:pt idx="48">
                          <c:v>2401</c:v>
                        </c:pt>
                        <c:pt idx="49">
                          <c:v>2500</c:v>
                        </c:pt>
                        <c:pt idx="50">
                          <c:v>2601</c:v>
                        </c:pt>
                        <c:pt idx="51">
                          <c:v>2704</c:v>
                        </c:pt>
                        <c:pt idx="52">
                          <c:v>2809</c:v>
                        </c:pt>
                        <c:pt idx="53">
                          <c:v>2916</c:v>
                        </c:pt>
                        <c:pt idx="54">
                          <c:v>3025</c:v>
                        </c:pt>
                        <c:pt idx="55">
                          <c:v>3136</c:v>
                        </c:pt>
                        <c:pt idx="56">
                          <c:v>3249</c:v>
                        </c:pt>
                        <c:pt idx="57">
                          <c:v>3364</c:v>
                        </c:pt>
                        <c:pt idx="58">
                          <c:v>3481</c:v>
                        </c:pt>
                        <c:pt idx="59">
                          <c:v>3600</c:v>
                        </c:pt>
                        <c:pt idx="60">
                          <c:v>3721</c:v>
                        </c:pt>
                        <c:pt idx="61">
                          <c:v>3844</c:v>
                        </c:pt>
                        <c:pt idx="62">
                          <c:v>3969</c:v>
                        </c:pt>
                        <c:pt idx="63">
                          <c:v>4096</c:v>
                        </c:pt>
                        <c:pt idx="64">
                          <c:v>4225</c:v>
                        </c:pt>
                        <c:pt idx="65">
                          <c:v>4356</c:v>
                        </c:pt>
                        <c:pt idx="66">
                          <c:v>4489</c:v>
                        </c:pt>
                        <c:pt idx="67">
                          <c:v>4624</c:v>
                        </c:pt>
                        <c:pt idx="68">
                          <c:v>4761</c:v>
                        </c:pt>
                        <c:pt idx="69">
                          <c:v>4900</c:v>
                        </c:pt>
                        <c:pt idx="70">
                          <c:v>5041</c:v>
                        </c:pt>
                        <c:pt idx="71">
                          <c:v>5184</c:v>
                        </c:pt>
                        <c:pt idx="72">
                          <c:v>5329</c:v>
                        </c:pt>
                        <c:pt idx="73">
                          <c:v>5476</c:v>
                        </c:pt>
                        <c:pt idx="74">
                          <c:v>5625</c:v>
                        </c:pt>
                        <c:pt idx="75">
                          <c:v>5776</c:v>
                        </c:pt>
                        <c:pt idx="76">
                          <c:v>5929</c:v>
                        </c:pt>
                        <c:pt idx="77">
                          <c:v>6084</c:v>
                        </c:pt>
                        <c:pt idx="78">
                          <c:v>6241</c:v>
                        </c:pt>
                        <c:pt idx="79">
                          <c:v>6400</c:v>
                        </c:pt>
                        <c:pt idx="80">
                          <c:v>6561</c:v>
                        </c:pt>
                        <c:pt idx="81">
                          <c:v>6724</c:v>
                        </c:pt>
                        <c:pt idx="82">
                          <c:v>6889</c:v>
                        </c:pt>
                        <c:pt idx="83">
                          <c:v>7056</c:v>
                        </c:pt>
                        <c:pt idx="84">
                          <c:v>7225</c:v>
                        </c:pt>
                        <c:pt idx="85">
                          <c:v>7396</c:v>
                        </c:pt>
                        <c:pt idx="86">
                          <c:v>7569</c:v>
                        </c:pt>
                        <c:pt idx="87">
                          <c:v>7744</c:v>
                        </c:pt>
                        <c:pt idx="88">
                          <c:v>7921</c:v>
                        </c:pt>
                        <c:pt idx="89">
                          <c:v>8100</c:v>
                        </c:pt>
                        <c:pt idx="90">
                          <c:v>8281</c:v>
                        </c:pt>
                        <c:pt idx="91">
                          <c:v>8464</c:v>
                        </c:pt>
                        <c:pt idx="92">
                          <c:v>8649</c:v>
                        </c:pt>
                        <c:pt idx="93">
                          <c:v>8836</c:v>
                        </c:pt>
                        <c:pt idx="94">
                          <c:v>9025</c:v>
                        </c:pt>
                        <c:pt idx="95">
                          <c:v>9216</c:v>
                        </c:pt>
                        <c:pt idx="96">
                          <c:v>9409</c:v>
                        </c:pt>
                        <c:pt idx="97">
                          <c:v>9604</c:v>
                        </c:pt>
                        <c:pt idx="98">
                          <c:v>9801</c:v>
                        </c:pt>
                        <c:pt idx="99">
                          <c:v>10000</c:v>
                        </c:pt>
                        <c:pt idx="100">
                          <c:v>10201</c:v>
                        </c:pt>
                        <c:pt idx="101">
                          <c:v>10404</c:v>
                        </c:pt>
                        <c:pt idx="102">
                          <c:v>10609</c:v>
                        </c:pt>
                        <c:pt idx="103">
                          <c:v>10816</c:v>
                        </c:pt>
                        <c:pt idx="104">
                          <c:v>11025</c:v>
                        </c:pt>
                        <c:pt idx="105">
                          <c:v>11236</c:v>
                        </c:pt>
                        <c:pt idx="106">
                          <c:v>11449</c:v>
                        </c:pt>
                        <c:pt idx="107">
                          <c:v>11664</c:v>
                        </c:pt>
                        <c:pt idx="108">
                          <c:v>11881</c:v>
                        </c:pt>
                        <c:pt idx="109">
                          <c:v>12100</c:v>
                        </c:pt>
                        <c:pt idx="110">
                          <c:v>12321</c:v>
                        </c:pt>
                        <c:pt idx="111">
                          <c:v>12544</c:v>
                        </c:pt>
                        <c:pt idx="112">
                          <c:v>12769</c:v>
                        </c:pt>
                        <c:pt idx="113">
                          <c:v>12996</c:v>
                        </c:pt>
                        <c:pt idx="114">
                          <c:v>13225</c:v>
                        </c:pt>
                        <c:pt idx="115">
                          <c:v>13456</c:v>
                        </c:pt>
                        <c:pt idx="116">
                          <c:v>13689</c:v>
                        </c:pt>
                        <c:pt idx="117">
                          <c:v>13924</c:v>
                        </c:pt>
                        <c:pt idx="118">
                          <c:v>14161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  <c:pt idx="21">
                          <c:v>22</c:v>
                        </c:pt>
                        <c:pt idx="22">
                          <c:v>23</c:v>
                        </c:pt>
                        <c:pt idx="23">
                          <c:v>24</c:v>
                        </c:pt>
                        <c:pt idx="24">
                          <c:v>25</c:v>
                        </c:pt>
                        <c:pt idx="25">
                          <c:v>26</c:v>
                        </c:pt>
                        <c:pt idx="26">
                          <c:v>27</c:v>
                        </c:pt>
                        <c:pt idx="27">
                          <c:v>28</c:v>
                        </c:pt>
                        <c:pt idx="28">
                          <c:v>29</c:v>
                        </c:pt>
                        <c:pt idx="29">
                          <c:v>30</c:v>
                        </c:pt>
                        <c:pt idx="30">
                          <c:v>31</c:v>
                        </c:pt>
                        <c:pt idx="31">
                          <c:v>32</c:v>
                        </c:pt>
                        <c:pt idx="32">
                          <c:v>33</c:v>
                        </c:pt>
                        <c:pt idx="33">
                          <c:v>34</c:v>
                        </c:pt>
                        <c:pt idx="34">
                          <c:v>35</c:v>
                        </c:pt>
                        <c:pt idx="35">
                          <c:v>36</c:v>
                        </c:pt>
                        <c:pt idx="36">
                          <c:v>37</c:v>
                        </c:pt>
                        <c:pt idx="37">
                          <c:v>38</c:v>
                        </c:pt>
                        <c:pt idx="38">
                          <c:v>39</c:v>
                        </c:pt>
                        <c:pt idx="39">
                          <c:v>40</c:v>
                        </c:pt>
                        <c:pt idx="40">
                          <c:v>41</c:v>
                        </c:pt>
                        <c:pt idx="41">
                          <c:v>42</c:v>
                        </c:pt>
                        <c:pt idx="42">
                          <c:v>43</c:v>
                        </c:pt>
                        <c:pt idx="43">
                          <c:v>44</c:v>
                        </c:pt>
                        <c:pt idx="44">
                          <c:v>45</c:v>
                        </c:pt>
                        <c:pt idx="45">
                          <c:v>46</c:v>
                        </c:pt>
                        <c:pt idx="46">
                          <c:v>47</c:v>
                        </c:pt>
                        <c:pt idx="47">
                          <c:v>48</c:v>
                        </c:pt>
                        <c:pt idx="48">
                          <c:v>49</c:v>
                        </c:pt>
                        <c:pt idx="49">
                          <c:v>50</c:v>
                        </c:pt>
                        <c:pt idx="50">
                          <c:v>51</c:v>
                        </c:pt>
                        <c:pt idx="51">
                          <c:v>52</c:v>
                        </c:pt>
                        <c:pt idx="52">
                          <c:v>53</c:v>
                        </c:pt>
                        <c:pt idx="53">
                          <c:v>54</c:v>
                        </c:pt>
                        <c:pt idx="54">
                          <c:v>55</c:v>
                        </c:pt>
                        <c:pt idx="55">
                          <c:v>56</c:v>
                        </c:pt>
                        <c:pt idx="56">
                          <c:v>57</c:v>
                        </c:pt>
                        <c:pt idx="57">
                          <c:v>58</c:v>
                        </c:pt>
                        <c:pt idx="58">
                          <c:v>59</c:v>
                        </c:pt>
                        <c:pt idx="59">
                          <c:v>60</c:v>
                        </c:pt>
                        <c:pt idx="60">
                          <c:v>61</c:v>
                        </c:pt>
                        <c:pt idx="61">
                          <c:v>62</c:v>
                        </c:pt>
                        <c:pt idx="62">
                          <c:v>63</c:v>
                        </c:pt>
                        <c:pt idx="63">
                          <c:v>64</c:v>
                        </c:pt>
                        <c:pt idx="64">
                          <c:v>65</c:v>
                        </c:pt>
                        <c:pt idx="65">
                          <c:v>66</c:v>
                        </c:pt>
                        <c:pt idx="66">
                          <c:v>67</c:v>
                        </c:pt>
                        <c:pt idx="67">
                          <c:v>68</c:v>
                        </c:pt>
                        <c:pt idx="68">
                          <c:v>69</c:v>
                        </c:pt>
                        <c:pt idx="69">
                          <c:v>70</c:v>
                        </c:pt>
                        <c:pt idx="70">
                          <c:v>71</c:v>
                        </c:pt>
                        <c:pt idx="71">
                          <c:v>72</c:v>
                        </c:pt>
                        <c:pt idx="72">
                          <c:v>73</c:v>
                        </c:pt>
                        <c:pt idx="73">
                          <c:v>74</c:v>
                        </c:pt>
                        <c:pt idx="74">
                          <c:v>75</c:v>
                        </c:pt>
                        <c:pt idx="75">
                          <c:v>76</c:v>
                        </c:pt>
                        <c:pt idx="76">
                          <c:v>77</c:v>
                        </c:pt>
                        <c:pt idx="77">
                          <c:v>78</c:v>
                        </c:pt>
                        <c:pt idx="78">
                          <c:v>79</c:v>
                        </c:pt>
                        <c:pt idx="79">
                          <c:v>80</c:v>
                        </c:pt>
                        <c:pt idx="80">
                          <c:v>81</c:v>
                        </c:pt>
                        <c:pt idx="81">
                          <c:v>82</c:v>
                        </c:pt>
                        <c:pt idx="82">
                          <c:v>83</c:v>
                        </c:pt>
                        <c:pt idx="83">
                          <c:v>84</c:v>
                        </c:pt>
                        <c:pt idx="84">
                          <c:v>85</c:v>
                        </c:pt>
                        <c:pt idx="85">
                          <c:v>86</c:v>
                        </c:pt>
                        <c:pt idx="86">
                          <c:v>87</c:v>
                        </c:pt>
                        <c:pt idx="87">
                          <c:v>88</c:v>
                        </c:pt>
                        <c:pt idx="88">
                          <c:v>89</c:v>
                        </c:pt>
                        <c:pt idx="89">
                          <c:v>90</c:v>
                        </c:pt>
                        <c:pt idx="90">
                          <c:v>91</c:v>
                        </c:pt>
                        <c:pt idx="91">
                          <c:v>92</c:v>
                        </c:pt>
                        <c:pt idx="92">
                          <c:v>93</c:v>
                        </c:pt>
                        <c:pt idx="93">
                          <c:v>94</c:v>
                        </c:pt>
                        <c:pt idx="94">
                          <c:v>95</c:v>
                        </c:pt>
                        <c:pt idx="95">
                          <c:v>96</c:v>
                        </c:pt>
                        <c:pt idx="96">
                          <c:v>97</c:v>
                        </c:pt>
                        <c:pt idx="97">
                          <c:v>98</c:v>
                        </c:pt>
                        <c:pt idx="98">
                          <c:v>99</c:v>
                        </c:pt>
                        <c:pt idx="99">
                          <c:v>100</c:v>
                        </c:pt>
                        <c:pt idx="100">
                          <c:v>101</c:v>
                        </c:pt>
                        <c:pt idx="101">
                          <c:v>102</c:v>
                        </c:pt>
                        <c:pt idx="102">
                          <c:v>103</c:v>
                        </c:pt>
                        <c:pt idx="103">
                          <c:v>104</c:v>
                        </c:pt>
                        <c:pt idx="104">
                          <c:v>105</c:v>
                        </c:pt>
                        <c:pt idx="105">
                          <c:v>106</c:v>
                        </c:pt>
                        <c:pt idx="106">
                          <c:v>107</c:v>
                        </c:pt>
                        <c:pt idx="107">
                          <c:v>108</c:v>
                        </c:pt>
                        <c:pt idx="108">
                          <c:v>109</c:v>
                        </c:pt>
                        <c:pt idx="109">
                          <c:v>110</c:v>
                        </c:pt>
                        <c:pt idx="110">
                          <c:v>111</c:v>
                        </c:pt>
                        <c:pt idx="111">
                          <c:v>112</c:v>
                        </c:pt>
                        <c:pt idx="112">
                          <c:v>113</c:v>
                        </c:pt>
                        <c:pt idx="113">
                          <c:v>114</c:v>
                        </c:pt>
                        <c:pt idx="114">
                          <c:v>115</c:v>
                        </c:pt>
                        <c:pt idx="115">
                          <c:v>116</c:v>
                        </c:pt>
                        <c:pt idx="116">
                          <c:v>117</c:v>
                        </c:pt>
                        <c:pt idx="117">
                          <c:v>118</c:v>
                        </c:pt>
                        <c:pt idx="118">
                          <c:v>119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Feuil1!$H$2:$H$120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6">
                        <c:v>-4.9705662860874966E-3</c:v>
                      </c:pt>
                      <c:pt idx="7">
                        <c:v>3.4447217968440746E-2</c:v>
                      </c:pt>
                      <c:pt idx="8">
                        <c:v>7.7468183620510445E-4</c:v>
                      </c:pt>
                      <c:pt idx="9">
                        <c:v>2.0154619265531082E-3</c:v>
                      </c:pt>
                      <c:pt idx="10">
                        <c:v>-5.4186629773287365E-3</c:v>
                      </c:pt>
                      <c:pt idx="11">
                        <c:v>-3.0444917671603733E-2</c:v>
                      </c:pt>
                      <c:pt idx="12">
                        <c:v>-2.6225572719791757E-2</c:v>
                      </c:pt>
                      <c:pt idx="13">
                        <c:v>-3.2625752390966767E-2</c:v>
                      </c:pt>
                      <c:pt idx="14">
                        <c:v>-3.8719057902923737E-2</c:v>
                      </c:pt>
                      <c:pt idx="15">
                        <c:v>2.2422534147625406E-2</c:v>
                      </c:pt>
                      <c:pt idx="16">
                        <c:v>2.3357059402964175E-2</c:v>
                      </c:pt>
                      <c:pt idx="17">
                        <c:v>2.3300095588501435E-2</c:v>
                      </c:pt>
                      <c:pt idx="18">
                        <c:v>6.0521623202408392E-2</c:v>
                      </c:pt>
                      <c:pt idx="19">
                        <c:v>6.0864025031747815E-2</c:v>
                      </c:pt>
                      <c:pt idx="20">
                        <c:v>6.1812085029862018E-2</c:v>
                      </c:pt>
                      <c:pt idx="21">
                        <c:v>-3.5226382970023451E-2</c:v>
                      </c:pt>
                      <c:pt idx="22">
                        <c:v>-3.2683687060115929E-2</c:v>
                      </c:pt>
                      <c:pt idx="23">
                        <c:v>-3.2715047804219743E-2</c:v>
                      </c:pt>
                      <c:pt idx="24">
                        <c:v>-5.2658464755175771E-2</c:v>
                      </c:pt>
                      <c:pt idx="25">
                        <c:v>-5.3641887422633872E-2</c:v>
                      </c:pt>
                      <c:pt idx="26">
                        <c:v>-4.202915996441714E-2</c:v>
                      </c:pt>
                      <c:pt idx="27">
                        <c:v>-1.7226136354766552E-2</c:v>
                      </c:pt>
                      <c:pt idx="28">
                        <c:v>-2.6399898334981131E-3</c:v>
                      </c:pt>
                      <c:pt idx="29">
                        <c:v>3.4900362903382387E-2</c:v>
                      </c:pt>
                      <c:pt idx="30">
                        <c:v>5.041517231569248E-2</c:v>
                      </c:pt>
                      <c:pt idx="31">
                        <c:v>6.53222991822906E-2</c:v>
                      </c:pt>
                      <c:pt idx="32">
                        <c:v>4.5707005018291724E-2</c:v>
                      </c:pt>
                      <c:pt idx="33">
                        <c:v>2.6060555030180232E-2</c:v>
                      </c:pt>
                      <c:pt idx="34">
                        <c:v>-5.0753574516422262E-3</c:v>
                      </c:pt>
                      <c:pt idx="35">
                        <c:v>-3.8948911488349225E-2</c:v>
                      </c:pt>
                      <c:pt idx="36">
                        <c:v>-5.2777615685749346E-2</c:v>
                      </c:pt>
                      <c:pt idx="37">
                        <c:v>-5.9166197595205361E-2</c:v>
                      </c:pt>
                      <c:pt idx="38">
                        <c:v>-5.3674223782375741E-2</c:v>
                      </c:pt>
                      <c:pt idx="39">
                        <c:v>-3.3151630004885746E-2</c:v>
                      </c:pt>
                      <c:pt idx="40">
                        <c:v>1.3154193429913974E-3</c:v>
                      </c:pt>
                      <c:pt idx="41">
                        <c:v>3.8839553949735262E-2</c:v>
                      </c:pt>
                      <c:pt idx="42">
                        <c:v>6.022000095039548E-2</c:v>
                      </c:pt>
                      <c:pt idx="43">
                        <c:v>6.9946066014136221E-2</c:v>
                      </c:pt>
                      <c:pt idx="44">
                        <c:v>6.9131055039734157E-2</c:v>
                      </c:pt>
                      <c:pt idx="45">
                        <c:v>4.6632984325314375E-2</c:v>
                      </c:pt>
                      <c:pt idx="46">
                        <c:v>8.279757811586741E-3</c:v>
                      </c:pt>
                      <c:pt idx="47">
                        <c:v>-3.7134575700752848E-2</c:v>
                      </c:pt>
                      <c:pt idx="48">
                        <c:v>-6.6916937753854988E-2</c:v>
                      </c:pt>
                      <c:pt idx="49">
                        <c:v>-6.8626723237525056E-2</c:v>
                      </c:pt>
                      <c:pt idx="50">
                        <c:v>-7.5677804871236098E-2</c:v>
                      </c:pt>
                      <c:pt idx="51">
                        <c:v>-6.965488290887123E-2</c:v>
                      </c:pt>
                      <c:pt idx="52">
                        <c:v>-6.2749509845753337E-2</c:v>
                      </c:pt>
                      <c:pt idx="53">
                        <c:v>1.0671585537171957E-2</c:v>
                      </c:pt>
                      <c:pt idx="54">
                        <c:v>5.9803549296204572E-2</c:v>
                      </c:pt>
                      <c:pt idx="55">
                        <c:v>0.1076762690963653</c:v>
                      </c:pt>
                      <c:pt idx="56">
                        <c:v>9.5714320023169819E-2</c:v>
                      </c:pt>
                      <c:pt idx="57">
                        <c:v>7.2822537224460859E-2</c:v>
                      </c:pt>
                      <c:pt idx="58">
                        <c:v>1.7030195373401114E-2</c:v>
                      </c:pt>
                      <c:pt idx="59">
                        <c:v>-3.7071406880095026E-2</c:v>
                      </c:pt>
                      <c:pt idx="60">
                        <c:v>-7.2846285002644784E-2</c:v>
                      </c:pt>
                      <c:pt idx="61">
                        <c:v>-6.2422208352473696E-2</c:v>
                      </c:pt>
                      <c:pt idx="62">
                        <c:v>-5.3464418434799654E-2</c:v>
                      </c:pt>
                      <c:pt idx="63">
                        <c:v>-2.6503074534259596E-2</c:v>
                      </c:pt>
                      <c:pt idx="64">
                        <c:v>-4.4384425733587918E-3</c:v>
                      </c:pt>
                      <c:pt idx="65">
                        <c:v>2.4695335922103823E-2</c:v>
                      </c:pt>
                      <c:pt idx="66">
                        <c:v>4.3339357306170889E-2</c:v>
                      </c:pt>
                      <c:pt idx="67">
                        <c:v>5.9367156115945008E-2</c:v>
                      </c:pt>
                      <c:pt idx="68">
                        <c:v>6.8561004419716909E-2</c:v>
                      </c:pt>
                      <c:pt idx="69">
                        <c:v>4.2024215001787546E-2</c:v>
                      </c:pt>
                      <c:pt idx="70">
                        <c:v>4.0786048018865984E-3</c:v>
                      </c:pt>
                      <c:pt idx="71">
                        <c:v>-4.105078168492593E-2</c:v>
                      </c:pt>
                      <c:pt idx="72">
                        <c:v>-6.1621940389700036E-2</c:v>
                      </c:pt>
                      <c:pt idx="73">
                        <c:v>-6.1208357673328884E-2</c:v>
                      </c:pt>
                      <c:pt idx="74">
                        <c:v>-5.1778577065322295E-2</c:v>
                      </c:pt>
                      <c:pt idx="75">
                        <c:v>-3.3807339424366312E-2</c:v>
                      </c:pt>
                      <c:pt idx="76">
                        <c:v>-1.5254700841783375E-2</c:v>
                      </c:pt>
                      <c:pt idx="77">
                        <c:v>2.7211261401776099E-2</c:v>
                      </c:pt>
                      <c:pt idx="78">
                        <c:v>5.6451431733528956E-2</c:v>
                      </c:pt>
                      <c:pt idx="79">
                        <c:v>7.9604796644210829E-2</c:v>
                      </c:pt>
                      <c:pt idx="80">
                        <c:v>7.8022242614668613E-2</c:v>
                      </c:pt>
                      <c:pt idx="81">
                        <c:v>5.5643555324828675E-2</c:v>
                      </c:pt>
                      <c:pt idx="82">
                        <c:v>5.5754919960930849E-3</c:v>
                      </c:pt>
                      <c:pt idx="83">
                        <c:v>-5.4768337322742333E-2</c:v>
                      </c:pt>
                      <c:pt idx="84">
                        <c:v>-9.1659893505260825E-2</c:v>
                      </c:pt>
                      <c:pt idx="85">
                        <c:v>-0.15631766179747419</c:v>
                      </c:pt>
                      <c:pt idx="86">
                        <c:v>-7.5645975248254338E-2</c:v>
                      </c:pt>
                      <c:pt idx="87">
                        <c:v>5.2976262290060916E-3</c:v>
                      </c:pt>
                      <c:pt idx="88">
                        <c:v>2.6485252306107654E-2</c:v>
                      </c:pt>
                      <c:pt idx="89">
                        <c:v>5.9570021985323685E-2</c:v>
                      </c:pt>
                      <c:pt idx="90">
                        <c:v>7.8203813976176484E-2</c:v>
                      </c:pt>
                      <c:pt idx="91">
                        <c:v>6.6431716239297778E-2</c:v>
                      </c:pt>
                      <c:pt idx="92">
                        <c:v>4.8038341514934579E-2</c:v>
                      </c:pt>
                      <c:pt idx="93">
                        <c:v>3.6207760406566258E-2</c:v>
                      </c:pt>
                      <c:pt idx="94">
                        <c:v>-2.8626085621956676E-3</c:v>
                      </c:pt>
                      <c:pt idx="95">
                        <c:v>-5.9206069339159839E-2</c:v>
                      </c:pt>
                      <c:pt idx="96">
                        <c:v>-0.10616680359080988</c:v>
                      </c:pt>
                      <c:pt idx="97">
                        <c:v>-9.2170547903076994E-2</c:v>
                      </c:pt>
                      <c:pt idx="98">
                        <c:v>-4.8861947195759647E-2</c:v>
                      </c:pt>
                      <c:pt idx="99">
                        <c:v>-9.1795337058275805E-4</c:v>
                      </c:pt>
                      <c:pt idx="100">
                        <c:v>7.5541145091397865E-3</c:v>
                      </c:pt>
                      <c:pt idx="101">
                        <c:v>2.5394174190678243E-2</c:v>
                      </c:pt>
                      <c:pt idx="102">
                        <c:v>4.4532310530271957E-2</c:v>
                      </c:pt>
                      <c:pt idx="103">
                        <c:v>5.49105086300683E-2</c:v>
                      </c:pt>
                      <c:pt idx="104">
                        <c:v>5.1443569827687163E-2</c:v>
                      </c:pt>
                      <c:pt idx="105">
                        <c:v>5.3445601347565486E-2</c:v>
                      </c:pt>
                      <c:pt idx="106">
                        <c:v>1.0094901685083535E-2</c:v>
                      </c:pt>
                      <c:pt idx="107">
                        <c:v>-3.8243532285840764E-2</c:v>
                      </c:pt>
                      <c:pt idx="108">
                        <c:v>-8.4319212923888109E-2</c:v>
                      </c:pt>
                      <c:pt idx="109">
                        <c:v>-1.8770680116621641E-2</c:v>
                      </c:pt>
                      <c:pt idx="110">
                        <c:v>-8.2028375803462339E-3</c:v>
                      </c:pt>
                      <c:pt idx="111">
                        <c:v>4.7445108695054472E-4</c:v>
                      </c:pt>
                      <c:pt idx="112">
                        <c:v>1.3343567647480903E-2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Feuil1!$I$1</c15:sqref>
                        </c15:formulaRef>
                      </c:ext>
                    </c:extLst>
                    <c:strCache>
                      <c:ptCount val="1"/>
                      <c:pt idx="0">
                        <c:v>s_hat (coef saisonier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Feuil1!$A$2:$D$120</c15:sqref>
                        </c15:formulaRef>
                      </c:ext>
                    </c:extLst>
                    <c:multiLvlStrCache>
                      <c:ptCount val="119"/>
                      <c:lvl>
                        <c:pt idx="0">
                          <c:v>01</c:v>
                        </c:pt>
                        <c:pt idx="1">
                          <c:v>02</c:v>
                        </c:pt>
                        <c:pt idx="2">
                          <c:v>03</c:v>
                        </c:pt>
                        <c:pt idx="3">
                          <c:v>04</c:v>
                        </c:pt>
                        <c:pt idx="4">
                          <c:v>05</c:v>
                        </c:pt>
                        <c:pt idx="5">
                          <c:v>06</c:v>
                        </c:pt>
                        <c:pt idx="6">
                          <c:v>07</c:v>
                        </c:pt>
                        <c:pt idx="7">
                          <c:v>08</c:v>
                        </c:pt>
                        <c:pt idx="8">
                          <c:v>09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01</c:v>
                        </c:pt>
                        <c:pt idx="13">
                          <c:v>02</c:v>
                        </c:pt>
                        <c:pt idx="14">
                          <c:v>03</c:v>
                        </c:pt>
                        <c:pt idx="15">
                          <c:v>04</c:v>
                        </c:pt>
                        <c:pt idx="16">
                          <c:v>05</c:v>
                        </c:pt>
                        <c:pt idx="17">
                          <c:v>06</c:v>
                        </c:pt>
                        <c:pt idx="18">
                          <c:v>07</c:v>
                        </c:pt>
                        <c:pt idx="19">
                          <c:v>08</c:v>
                        </c:pt>
                        <c:pt idx="20">
                          <c:v>09</c:v>
                        </c:pt>
                        <c:pt idx="21">
                          <c:v>10</c:v>
                        </c:pt>
                        <c:pt idx="22">
                          <c:v>11</c:v>
                        </c:pt>
                        <c:pt idx="23">
                          <c:v>12</c:v>
                        </c:pt>
                        <c:pt idx="24">
                          <c:v>01</c:v>
                        </c:pt>
                        <c:pt idx="25">
                          <c:v>02</c:v>
                        </c:pt>
                        <c:pt idx="26">
                          <c:v>03</c:v>
                        </c:pt>
                        <c:pt idx="27">
                          <c:v>04</c:v>
                        </c:pt>
                        <c:pt idx="28">
                          <c:v>05</c:v>
                        </c:pt>
                        <c:pt idx="29">
                          <c:v>06</c:v>
                        </c:pt>
                        <c:pt idx="30">
                          <c:v>07</c:v>
                        </c:pt>
                        <c:pt idx="31">
                          <c:v>08</c:v>
                        </c:pt>
                        <c:pt idx="32">
                          <c:v>09</c:v>
                        </c:pt>
                        <c:pt idx="33">
                          <c:v>10</c:v>
                        </c:pt>
                        <c:pt idx="34">
                          <c:v>11</c:v>
                        </c:pt>
                        <c:pt idx="35">
                          <c:v>12</c:v>
                        </c:pt>
                        <c:pt idx="36">
                          <c:v>01</c:v>
                        </c:pt>
                        <c:pt idx="37">
                          <c:v>02</c:v>
                        </c:pt>
                        <c:pt idx="38">
                          <c:v>03</c:v>
                        </c:pt>
                        <c:pt idx="39">
                          <c:v>04</c:v>
                        </c:pt>
                        <c:pt idx="40">
                          <c:v>05</c:v>
                        </c:pt>
                        <c:pt idx="41">
                          <c:v>06</c:v>
                        </c:pt>
                        <c:pt idx="42">
                          <c:v>07</c:v>
                        </c:pt>
                        <c:pt idx="43">
                          <c:v>08</c:v>
                        </c:pt>
                        <c:pt idx="44">
                          <c:v>09</c:v>
                        </c:pt>
                        <c:pt idx="45">
                          <c:v>10</c:v>
                        </c:pt>
                        <c:pt idx="46">
                          <c:v>11</c:v>
                        </c:pt>
                        <c:pt idx="47">
                          <c:v>12</c:v>
                        </c:pt>
                        <c:pt idx="48">
                          <c:v>01</c:v>
                        </c:pt>
                        <c:pt idx="49">
                          <c:v>02</c:v>
                        </c:pt>
                        <c:pt idx="50">
                          <c:v>03</c:v>
                        </c:pt>
                        <c:pt idx="51">
                          <c:v>04</c:v>
                        </c:pt>
                        <c:pt idx="52">
                          <c:v>05</c:v>
                        </c:pt>
                        <c:pt idx="53">
                          <c:v>06</c:v>
                        </c:pt>
                        <c:pt idx="54">
                          <c:v>07</c:v>
                        </c:pt>
                        <c:pt idx="55">
                          <c:v>08</c:v>
                        </c:pt>
                        <c:pt idx="56">
                          <c:v>09</c:v>
                        </c:pt>
                        <c:pt idx="57">
                          <c:v>10</c:v>
                        </c:pt>
                        <c:pt idx="58">
                          <c:v>11</c:v>
                        </c:pt>
                        <c:pt idx="59">
                          <c:v>12</c:v>
                        </c:pt>
                        <c:pt idx="60">
                          <c:v>01</c:v>
                        </c:pt>
                        <c:pt idx="61">
                          <c:v>02</c:v>
                        </c:pt>
                        <c:pt idx="62">
                          <c:v>03</c:v>
                        </c:pt>
                        <c:pt idx="63">
                          <c:v>04</c:v>
                        </c:pt>
                        <c:pt idx="64">
                          <c:v>05</c:v>
                        </c:pt>
                        <c:pt idx="65">
                          <c:v>06</c:v>
                        </c:pt>
                        <c:pt idx="66">
                          <c:v>07</c:v>
                        </c:pt>
                        <c:pt idx="67">
                          <c:v>08</c:v>
                        </c:pt>
                        <c:pt idx="68">
                          <c:v>09</c:v>
                        </c:pt>
                        <c:pt idx="69">
                          <c:v>10</c:v>
                        </c:pt>
                        <c:pt idx="70">
                          <c:v>11</c:v>
                        </c:pt>
                        <c:pt idx="71">
                          <c:v>12</c:v>
                        </c:pt>
                        <c:pt idx="72">
                          <c:v>01</c:v>
                        </c:pt>
                        <c:pt idx="73">
                          <c:v>02</c:v>
                        </c:pt>
                        <c:pt idx="74">
                          <c:v>03</c:v>
                        </c:pt>
                        <c:pt idx="75">
                          <c:v>04</c:v>
                        </c:pt>
                        <c:pt idx="76">
                          <c:v>05</c:v>
                        </c:pt>
                        <c:pt idx="77">
                          <c:v>06</c:v>
                        </c:pt>
                        <c:pt idx="78">
                          <c:v>07</c:v>
                        </c:pt>
                        <c:pt idx="79">
                          <c:v>08</c:v>
                        </c:pt>
                        <c:pt idx="80">
                          <c:v>09</c:v>
                        </c:pt>
                        <c:pt idx="81">
                          <c:v>10</c:v>
                        </c:pt>
                        <c:pt idx="82">
                          <c:v>11</c:v>
                        </c:pt>
                        <c:pt idx="83">
                          <c:v>12</c:v>
                        </c:pt>
                        <c:pt idx="84">
                          <c:v>01</c:v>
                        </c:pt>
                        <c:pt idx="85">
                          <c:v>02</c:v>
                        </c:pt>
                        <c:pt idx="86">
                          <c:v>03</c:v>
                        </c:pt>
                        <c:pt idx="87">
                          <c:v>04</c:v>
                        </c:pt>
                        <c:pt idx="88">
                          <c:v>05</c:v>
                        </c:pt>
                        <c:pt idx="89">
                          <c:v>06</c:v>
                        </c:pt>
                        <c:pt idx="90">
                          <c:v>07</c:v>
                        </c:pt>
                        <c:pt idx="91">
                          <c:v>08</c:v>
                        </c:pt>
                        <c:pt idx="92">
                          <c:v>09</c:v>
                        </c:pt>
                        <c:pt idx="93">
                          <c:v>10</c:v>
                        </c:pt>
                        <c:pt idx="94">
                          <c:v>11</c:v>
                        </c:pt>
                        <c:pt idx="95">
                          <c:v>12</c:v>
                        </c:pt>
                        <c:pt idx="96">
                          <c:v>01</c:v>
                        </c:pt>
                        <c:pt idx="97">
                          <c:v>02</c:v>
                        </c:pt>
                        <c:pt idx="98">
                          <c:v>03</c:v>
                        </c:pt>
                        <c:pt idx="99">
                          <c:v>04</c:v>
                        </c:pt>
                        <c:pt idx="100">
                          <c:v>05</c:v>
                        </c:pt>
                        <c:pt idx="101">
                          <c:v>06</c:v>
                        </c:pt>
                        <c:pt idx="102">
                          <c:v>07</c:v>
                        </c:pt>
                        <c:pt idx="103">
                          <c:v>08</c:v>
                        </c:pt>
                        <c:pt idx="104">
                          <c:v>09</c:v>
                        </c:pt>
                        <c:pt idx="105">
                          <c:v>10</c:v>
                        </c:pt>
                        <c:pt idx="106">
                          <c:v>11</c:v>
                        </c:pt>
                        <c:pt idx="107">
                          <c:v>12</c:v>
                        </c:pt>
                        <c:pt idx="108">
                          <c:v>01</c:v>
                        </c:pt>
                        <c:pt idx="109">
                          <c:v>02</c:v>
                        </c:pt>
                        <c:pt idx="110">
                          <c:v>03</c:v>
                        </c:pt>
                        <c:pt idx="111">
                          <c:v>04</c:v>
                        </c:pt>
                        <c:pt idx="112">
                          <c:v>05</c:v>
                        </c:pt>
                        <c:pt idx="113">
                          <c:v>06</c:v>
                        </c:pt>
                        <c:pt idx="114">
                          <c:v>07</c:v>
                        </c:pt>
                        <c:pt idx="115">
                          <c:v>08</c:v>
                        </c:pt>
                        <c:pt idx="116">
                          <c:v>09</c:v>
                        </c:pt>
                        <c:pt idx="117">
                          <c:v>10</c:v>
                        </c:pt>
                        <c:pt idx="118">
                          <c:v>11</c:v>
                        </c:pt>
                      </c:lvl>
                      <c:lvl>
                        <c:pt idx="0">
                          <c:v>2015-01</c:v>
                        </c:pt>
                        <c:pt idx="1">
                          <c:v>2015-02</c:v>
                        </c:pt>
                        <c:pt idx="2">
                          <c:v>2015-03</c:v>
                        </c:pt>
                        <c:pt idx="3">
                          <c:v>2015-04</c:v>
                        </c:pt>
                        <c:pt idx="4">
                          <c:v>2015-05</c:v>
                        </c:pt>
                        <c:pt idx="5">
                          <c:v>2015-06</c:v>
                        </c:pt>
                        <c:pt idx="6">
                          <c:v>2015-07</c:v>
                        </c:pt>
                        <c:pt idx="7">
                          <c:v>2015-08</c:v>
                        </c:pt>
                        <c:pt idx="8">
                          <c:v>2015-09</c:v>
                        </c:pt>
                        <c:pt idx="9">
                          <c:v>2015-10</c:v>
                        </c:pt>
                        <c:pt idx="10">
                          <c:v>2015-11</c:v>
                        </c:pt>
                        <c:pt idx="11">
                          <c:v>2015-12</c:v>
                        </c:pt>
                        <c:pt idx="12">
                          <c:v>2016-01</c:v>
                        </c:pt>
                        <c:pt idx="13">
                          <c:v>2016-02</c:v>
                        </c:pt>
                        <c:pt idx="14">
                          <c:v>2016-03</c:v>
                        </c:pt>
                        <c:pt idx="15">
                          <c:v>2016-04</c:v>
                        </c:pt>
                        <c:pt idx="16">
                          <c:v>2016-05</c:v>
                        </c:pt>
                        <c:pt idx="17">
                          <c:v>2016-06</c:v>
                        </c:pt>
                        <c:pt idx="18">
                          <c:v>2016-07</c:v>
                        </c:pt>
                        <c:pt idx="19">
                          <c:v>2016-08</c:v>
                        </c:pt>
                        <c:pt idx="20">
                          <c:v>2016-09</c:v>
                        </c:pt>
                        <c:pt idx="21">
                          <c:v>2016-10</c:v>
                        </c:pt>
                        <c:pt idx="22">
                          <c:v>2016-11</c:v>
                        </c:pt>
                        <c:pt idx="23">
                          <c:v>2016-12</c:v>
                        </c:pt>
                        <c:pt idx="24">
                          <c:v>2017-01</c:v>
                        </c:pt>
                        <c:pt idx="25">
                          <c:v>2017-02</c:v>
                        </c:pt>
                        <c:pt idx="26">
                          <c:v>2017-03</c:v>
                        </c:pt>
                        <c:pt idx="27">
                          <c:v>2017-04</c:v>
                        </c:pt>
                        <c:pt idx="28">
                          <c:v>2017-05</c:v>
                        </c:pt>
                        <c:pt idx="29">
                          <c:v>2017-06</c:v>
                        </c:pt>
                        <c:pt idx="30">
                          <c:v>2017-07</c:v>
                        </c:pt>
                        <c:pt idx="31">
                          <c:v>2017-08</c:v>
                        </c:pt>
                        <c:pt idx="32">
                          <c:v>2017-09</c:v>
                        </c:pt>
                        <c:pt idx="33">
                          <c:v>2017-10</c:v>
                        </c:pt>
                        <c:pt idx="34">
                          <c:v>2017-11</c:v>
                        </c:pt>
                        <c:pt idx="35">
                          <c:v>2017-12</c:v>
                        </c:pt>
                        <c:pt idx="36">
                          <c:v>2018-01</c:v>
                        </c:pt>
                        <c:pt idx="37">
                          <c:v>2018-02</c:v>
                        </c:pt>
                        <c:pt idx="38">
                          <c:v>2018-03</c:v>
                        </c:pt>
                        <c:pt idx="39">
                          <c:v>2018-04</c:v>
                        </c:pt>
                        <c:pt idx="40">
                          <c:v>2018-05</c:v>
                        </c:pt>
                        <c:pt idx="41">
                          <c:v>2018-06</c:v>
                        </c:pt>
                        <c:pt idx="42">
                          <c:v>2018-07</c:v>
                        </c:pt>
                        <c:pt idx="43">
                          <c:v>2018-08</c:v>
                        </c:pt>
                        <c:pt idx="44">
                          <c:v>2018-09</c:v>
                        </c:pt>
                        <c:pt idx="45">
                          <c:v>2018-10</c:v>
                        </c:pt>
                        <c:pt idx="46">
                          <c:v>2018-11</c:v>
                        </c:pt>
                        <c:pt idx="47">
                          <c:v>2018-12</c:v>
                        </c:pt>
                        <c:pt idx="48">
                          <c:v>2019-01</c:v>
                        </c:pt>
                        <c:pt idx="49">
                          <c:v>2019-02</c:v>
                        </c:pt>
                        <c:pt idx="50">
                          <c:v>2019-03</c:v>
                        </c:pt>
                        <c:pt idx="51">
                          <c:v>2019-04</c:v>
                        </c:pt>
                        <c:pt idx="52">
                          <c:v>2019-05</c:v>
                        </c:pt>
                        <c:pt idx="53">
                          <c:v>2019-06</c:v>
                        </c:pt>
                        <c:pt idx="54">
                          <c:v>2019-07</c:v>
                        </c:pt>
                        <c:pt idx="55">
                          <c:v>2019-08</c:v>
                        </c:pt>
                        <c:pt idx="56">
                          <c:v>2019-09</c:v>
                        </c:pt>
                        <c:pt idx="57">
                          <c:v>2019-10</c:v>
                        </c:pt>
                        <c:pt idx="58">
                          <c:v>2019-11</c:v>
                        </c:pt>
                        <c:pt idx="59">
                          <c:v>2019-12</c:v>
                        </c:pt>
                        <c:pt idx="60">
                          <c:v>2020-01</c:v>
                        </c:pt>
                        <c:pt idx="61">
                          <c:v>2020-02</c:v>
                        </c:pt>
                        <c:pt idx="62">
                          <c:v>2020-03</c:v>
                        </c:pt>
                        <c:pt idx="63">
                          <c:v>2020-04</c:v>
                        </c:pt>
                        <c:pt idx="64">
                          <c:v>2020-05</c:v>
                        </c:pt>
                        <c:pt idx="65">
                          <c:v>2020-06</c:v>
                        </c:pt>
                        <c:pt idx="66">
                          <c:v>2020-07</c:v>
                        </c:pt>
                        <c:pt idx="67">
                          <c:v>2020-08</c:v>
                        </c:pt>
                        <c:pt idx="68">
                          <c:v>2020-09</c:v>
                        </c:pt>
                        <c:pt idx="69">
                          <c:v>2020-10</c:v>
                        </c:pt>
                        <c:pt idx="70">
                          <c:v>2020-11</c:v>
                        </c:pt>
                        <c:pt idx="71">
                          <c:v>2020-12</c:v>
                        </c:pt>
                        <c:pt idx="72">
                          <c:v>2021-01</c:v>
                        </c:pt>
                        <c:pt idx="73">
                          <c:v>2021-02</c:v>
                        </c:pt>
                        <c:pt idx="74">
                          <c:v>2021-03</c:v>
                        </c:pt>
                        <c:pt idx="75">
                          <c:v>2021-04</c:v>
                        </c:pt>
                        <c:pt idx="76">
                          <c:v>2021-05</c:v>
                        </c:pt>
                        <c:pt idx="77">
                          <c:v>2021-06</c:v>
                        </c:pt>
                        <c:pt idx="78">
                          <c:v>2021-07</c:v>
                        </c:pt>
                        <c:pt idx="79">
                          <c:v>2021-08</c:v>
                        </c:pt>
                        <c:pt idx="80">
                          <c:v>2021-09</c:v>
                        </c:pt>
                        <c:pt idx="81">
                          <c:v>2021-10</c:v>
                        </c:pt>
                        <c:pt idx="82">
                          <c:v>2021-11</c:v>
                        </c:pt>
                        <c:pt idx="83">
                          <c:v>2021-12</c:v>
                        </c:pt>
                        <c:pt idx="84">
                          <c:v>2022-01</c:v>
                        </c:pt>
                        <c:pt idx="85">
                          <c:v>2022-02</c:v>
                        </c:pt>
                        <c:pt idx="86">
                          <c:v>2022-03</c:v>
                        </c:pt>
                        <c:pt idx="87">
                          <c:v>2022-04</c:v>
                        </c:pt>
                        <c:pt idx="88">
                          <c:v>2022-05</c:v>
                        </c:pt>
                        <c:pt idx="89">
                          <c:v>2022-06</c:v>
                        </c:pt>
                        <c:pt idx="90">
                          <c:v>2022-07</c:v>
                        </c:pt>
                        <c:pt idx="91">
                          <c:v>2022-08</c:v>
                        </c:pt>
                        <c:pt idx="92">
                          <c:v>2022-09</c:v>
                        </c:pt>
                        <c:pt idx="93">
                          <c:v>2022-10</c:v>
                        </c:pt>
                        <c:pt idx="94">
                          <c:v>2022-11</c:v>
                        </c:pt>
                        <c:pt idx="95">
                          <c:v>2022-12</c:v>
                        </c:pt>
                        <c:pt idx="96">
                          <c:v>2023-01</c:v>
                        </c:pt>
                        <c:pt idx="97">
                          <c:v>2023-02</c:v>
                        </c:pt>
                        <c:pt idx="98">
                          <c:v>2023-03</c:v>
                        </c:pt>
                        <c:pt idx="99">
                          <c:v>2023-04</c:v>
                        </c:pt>
                        <c:pt idx="100">
                          <c:v>2023-05</c:v>
                        </c:pt>
                        <c:pt idx="101">
                          <c:v>2023-06</c:v>
                        </c:pt>
                        <c:pt idx="102">
                          <c:v>2023-07</c:v>
                        </c:pt>
                        <c:pt idx="103">
                          <c:v>2023-08</c:v>
                        </c:pt>
                        <c:pt idx="104">
                          <c:v>2023-09</c:v>
                        </c:pt>
                        <c:pt idx="105">
                          <c:v>2023-10</c:v>
                        </c:pt>
                        <c:pt idx="106">
                          <c:v>2023-11</c:v>
                        </c:pt>
                        <c:pt idx="107">
                          <c:v>2023-12</c:v>
                        </c:pt>
                        <c:pt idx="108">
                          <c:v>2024-01</c:v>
                        </c:pt>
                        <c:pt idx="109">
                          <c:v>2024-02</c:v>
                        </c:pt>
                        <c:pt idx="110">
                          <c:v>2024-03</c:v>
                        </c:pt>
                        <c:pt idx="111">
                          <c:v>2024-04</c:v>
                        </c:pt>
                        <c:pt idx="112">
                          <c:v>2024-05</c:v>
                        </c:pt>
                        <c:pt idx="113">
                          <c:v>2024-06</c:v>
                        </c:pt>
                        <c:pt idx="114">
                          <c:v>2024-07</c:v>
                        </c:pt>
                        <c:pt idx="115">
                          <c:v>2024-08</c:v>
                        </c:pt>
                        <c:pt idx="116">
                          <c:v>2024-09</c:v>
                        </c:pt>
                        <c:pt idx="117">
                          <c:v>2024-10</c:v>
                        </c:pt>
                        <c:pt idx="118">
                          <c:v>2024-11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4</c:v>
                        </c:pt>
                        <c:pt idx="2">
                          <c:v>9</c:v>
                        </c:pt>
                        <c:pt idx="3">
                          <c:v>16</c:v>
                        </c:pt>
                        <c:pt idx="4">
                          <c:v>25</c:v>
                        </c:pt>
                        <c:pt idx="5">
                          <c:v>36</c:v>
                        </c:pt>
                        <c:pt idx="6">
                          <c:v>49</c:v>
                        </c:pt>
                        <c:pt idx="7">
                          <c:v>64</c:v>
                        </c:pt>
                        <c:pt idx="8">
                          <c:v>81</c:v>
                        </c:pt>
                        <c:pt idx="9">
                          <c:v>100</c:v>
                        </c:pt>
                        <c:pt idx="10">
                          <c:v>121</c:v>
                        </c:pt>
                        <c:pt idx="11">
                          <c:v>144</c:v>
                        </c:pt>
                        <c:pt idx="12">
                          <c:v>169</c:v>
                        </c:pt>
                        <c:pt idx="13">
                          <c:v>196</c:v>
                        </c:pt>
                        <c:pt idx="14">
                          <c:v>225</c:v>
                        </c:pt>
                        <c:pt idx="15">
                          <c:v>256</c:v>
                        </c:pt>
                        <c:pt idx="16">
                          <c:v>289</c:v>
                        </c:pt>
                        <c:pt idx="17">
                          <c:v>324</c:v>
                        </c:pt>
                        <c:pt idx="18">
                          <c:v>361</c:v>
                        </c:pt>
                        <c:pt idx="19">
                          <c:v>400</c:v>
                        </c:pt>
                        <c:pt idx="20">
                          <c:v>441</c:v>
                        </c:pt>
                        <c:pt idx="21">
                          <c:v>484</c:v>
                        </c:pt>
                        <c:pt idx="22">
                          <c:v>529</c:v>
                        </c:pt>
                        <c:pt idx="23">
                          <c:v>576</c:v>
                        </c:pt>
                        <c:pt idx="24">
                          <c:v>625</c:v>
                        </c:pt>
                        <c:pt idx="25">
                          <c:v>676</c:v>
                        </c:pt>
                        <c:pt idx="26">
                          <c:v>729</c:v>
                        </c:pt>
                        <c:pt idx="27">
                          <c:v>784</c:v>
                        </c:pt>
                        <c:pt idx="28">
                          <c:v>841</c:v>
                        </c:pt>
                        <c:pt idx="29">
                          <c:v>900</c:v>
                        </c:pt>
                        <c:pt idx="30">
                          <c:v>961</c:v>
                        </c:pt>
                        <c:pt idx="31">
                          <c:v>1024</c:v>
                        </c:pt>
                        <c:pt idx="32">
                          <c:v>1089</c:v>
                        </c:pt>
                        <c:pt idx="33">
                          <c:v>1156</c:v>
                        </c:pt>
                        <c:pt idx="34">
                          <c:v>1225</c:v>
                        </c:pt>
                        <c:pt idx="35">
                          <c:v>1296</c:v>
                        </c:pt>
                        <c:pt idx="36">
                          <c:v>1369</c:v>
                        </c:pt>
                        <c:pt idx="37">
                          <c:v>1444</c:v>
                        </c:pt>
                        <c:pt idx="38">
                          <c:v>1521</c:v>
                        </c:pt>
                        <c:pt idx="39">
                          <c:v>1600</c:v>
                        </c:pt>
                        <c:pt idx="40">
                          <c:v>1681</c:v>
                        </c:pt>
                        <c:pt idx="41">
                          <c:v>1764</c:v>
                        </c:pt>
                        <c:pt idx="42">
                          <c:v>1849</c:v>
                        </c:pt>
                        <c:pt idx="43">
                          <c:v>1936</c:v>
                        </c:pt>
                        <c:pt idx="44">
                          <c:v>2025</c:v>
                        </c:pt>
                        <c:pt idx="45">
                          <c:v>2116</c:v>
                        </c:pt>
                        <c:pt idx="46">
                          <c:v>2209</c:v>
                        </c:pt>
                        <c:pt idx="47">
                          <c:v>2304</c:v>
                        </c:pt>
                        <c:pt idx="48">
                          <c:v>2401</c:v>
                        </c:pt>
                        <c:pt idx="49">
                          <c:v>2500</c:v>
                        </c:pt>
                        <c:pt idx="50">
                          <c:v>2601</c:v>
                        </c:pt>
                        <c:pt idx="51">
                          <c:v>2704</c:v>
                        </c:pt>
                        <c:pt idx="52">
                          <c:v>2809</c:v>
                        </c:pt>
                        <c:pt idx="53">
                          <c:v>2916</c:v>
                        </c:pt>
                        <c:pt idx="54">
                          <c:v>3025</c:v>
                        </c:pt>
                        <c:pt idx="55">
                          <c:v>3136</c:v>
                        </c:pt>
                        <c:pt idx="56">
                          <c:v>3249</c:v>
                        </c:pt>
                        <c:pt idx="57">
                          <c:v>3364</c:v>
                        </c:pt>
                        <c:pt idx="58">
                          <c:v>3481</c:v>
                        </c:pt>
                        <c:pt idx="59">
                          <c:v>3600</c:v>
                        </c:pt>
                        <c:pt idx="60">
                          <c:v>3721</c:v>
                        </c:pt>
                        <c:pt idx="61">
                          <c:v>3844</c:v>
                        </c:pt>
                        <c:pt idx="62">
                          <c:v>3969</c:v>
                        </c:pt>
                        <c:pt idx="63">
                          <c:v>4096</c:v>
                        </c:pt>
                        <c:pt idx="64">
                          <c:v>4225</c:v>
                        </c:pt>
                        <c:pt idx="65">
                          <c:v>4356</c:v>
                        </c:pt>
                        <c:pt idx="66">
                          <c:v>4489</c:v>
                        </c:pt>
                        <c:pt idx="67">
                          <c:v>4624</c:v>
                        </c:pt>
                        <c:pt idx="68">
                          <c:v>4761</c:v>
                        </c:pt>
                        <c:pt idx="69">
                          <c:v>4900</c:v>
                        </c:pt>
                        <c:pt idx="70">
                          <c:v>5041</c:v>
                        </c:pt>
                        <c:pt idx="71">
                          <c:v>5184</c:v>
                        </c:pt>
                        <c:pt idx="72">
                          <c:v>5329</c:v>
                        </c:pt>
                        <c:pt idx="73">
                          <c:v>5476</c:v>
                        </c:pt>
                        <c:pt idx="74">
                          <c:v>5625</c:v>
                        </c:pt>
                        <c:pt idx="75">
                          <c:v>5776</c:v>
                        </c:pt>
                        <c:pt idx="76">
                          <c:v>5929</c:v>
                        </c:pt>
                        <c:pt idx="77">
                          <c:v>6084</c:v>
                        </c:pt>
                        <c:pt idx="78">
                          <c:v>6241</c:v>
                        </c:pt>
                        <c:pt idx="79">
                          <c:v>6400</c:v>
                        </c:pt>
                        <c:pt idx="80">
                          <c:v>6561</c:v>
                        </c:pt>
                        <c:pt idx="81">
                          <c:v>6724</c:v>
                        </c:pt>
                        <c:pt idx="82">
                          <c:v>6889</c:v>
                        </c:pt>
                        <c:pt idx="83">
                          <c:v>7056</c:v>
                        </c:pt>
                        <c:pt idx="84">
                          <c:v>7225</c:v>
                        </c:pt>
                        <c:pt idx="85">
                          <c:v>7396</c:v>
                        </c:pt>
                        <c:pt idx="86">
                          <c:v>7569</c:v>
                        </c:pt>
                        <c:pt idx="87">
                          <c:v>7744</c:v>
                        </c:pt>
                        <c:pt idx="88">
                          <c:v>7921</c:v>
                        </c:pt>
                        <c:pt idx="89">
                          <c:v>8100</c:v>
                        </c:pt>
                        <c:pt idx="90">
                          <c:v>8281</c:v>
                        </c:pt>
                        <c:pt idx="91">
                          <c:v>8464</c:v>
                        </c:pt>
                        <c:pt idx="92">
                          <c:v>8649</c:v>
                        </c:pt>
                        <c:pt idx="93">
                          <c:v>8836</c:v>
                        </c:pt>
                        <c:pt idx="94">
                          <c:v>9025</c:v>
                        </c:pt>
                        <c:pt idx="95">
                          <c:v>9216</c:v>
                        </c:pt>
                        <c:pt idx="96">
                          <c:v>9409</c:v>
                        </c:pt>
                        <c:pt idx="97">
                          <c:v>9604</c:v>
                        </c:pt>
                        <c:pt idx="98">
                          <c:v>9801</c:v>
                        </c:pt>
                        <c:pt idx="99">
                          <c:v>10000</c:v>
                        </c:pt>
                        <c:pt idx="100">
                          <c:v>10201</c:v>
                        </c:pt>
                        <c:pt idx="101">
                          <c:v>10404</c:v>
                        </c:pt>
                        <c:pt idx="102">
                          <c:v>10609</c:v>
                        </c:pt>
                        <c:pt idx="103">
                          <c:v>10816</c:v>
                        </c:pt>
                        <c:pt idx="104">
                          <c:v>11025</c:v>
                        </c:pt>
                        <c:pt idx="105">
                          <c:v>11236</c:v>
                        </c:pt>
                        <c:pt idx="106">
                          <c:v>11449</c:v>
                        </c:pt>
                        <c:pt idx="107">
                          <c:v>11664</c:v>
                        </c:pt>
                        <c:pt idx="108">
                          <c:v>11881</c:v>
                        </c:pt>
                        <c:pt idx="109">
                          <c:v>12100</c:v>
                        </c:pt>
                        <c:pt idx="110">
                          <c:v>12321</c:v>
                        </c:pt>
                        <c:pt idx="111">
                          <c:v>12544</c:v>
                        </c:pt>
                        <c:pt idx="112">
                          <c:v>12769</c:v>
                        </c:pt>
                        <c:pt idx="113">
                          <c:v>12996</c:v>
                        </c:pt>
                        <c:pt idx="114">
                          <c:v>13225</c:v>
                        </c:pt>
                        <c:pt idx="115">
                          <c:v>13456</c:v>
                        </c:pt>
                        <c:pt idx="116">
                          <c:v>13689</c:v>
                        </c:pt>
                        <c:pt idx="117">
                          <c:v>13924</c:v>
                        </c:pt>
                        <c:pt idx="118">
                          <c:v>14161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  <c:pt idx="21">
                          <c:v>22</c:v>
                        </c:pt>
                        <c:pt idx="22">
                          <c:v>23</c:v>
                        </c:pt>
                        <c:pt idx="23">
                          <c:v>24</c:v>
                        </c:pt>
                        <c:pt idx="24">
                          <c:v>25</c:v>
                        </c:pt>
                        <c:pt idx="25">
                          <c:v>26</c:v>
                        </c:pt>
                        <c:pt idx="26">
                          <c:v>27</c:v>
                        </c:pt>
                        <c:pt idx="27">
                          <c:v>28</c:v>
                        </c:pt>
                        <c:pt idx="28">
                          <c:v>29</c:v>
                        </c:pt>
                        <c:pt idx="29">
                          <c:v>30</c:v>
                        </c:pt>
                        <c:pt idx="30">
                          <c:v>31</c:v>
                        </c:pt>
                        <c:pt idx="31">
                          <c:v>32</c:v>
                        </c:pt>
                        <c:pt idx="32">
                          <c:v>33</c:v>
                        </c:pt>
                        <c:pt idx="33">
                          <c:v>34</c:v>
                        </c:pt>
                        <c:pt idx="34">
                          <c:v>35</c:v>
                        </c:pt>
                        <c:pt idx="35">
                          <c:v>36</c:v>
                        </c:pt>
                        <c:pt idx="36">
                          <c:v>37</c:v>
                        </c:pt>
                        <c:pt idx="37">
                          <c:v>38</c:v>
                        </c:pt>
                        <c:pt idx="38">
                          <c:v>39</c:v>
                        </c:pt>
                        <c:pt idx="39">
                          <c:v>40</c:v>
                        </c:pt>
                        <c:pt idx="40">
                          <c:v>41</c:v>
                        </c:pt>
                        <c:pt idx="41">
                          <c:v>42</c:v>
                        </c:pt>
                        <c:pt idx="42">
                          <c:v>43</c:v>
                        </c:pt>
                        <c:pt idx="43">
                          <c:v>44</c:v>
                        </c:pt>
                        <c:pt idx="44">
                          <c:v>45</c:v>
                        </c:pt>
                        <c:pt idx="45">
                          <c:v>46</c:v>
                        </c:pt>
                        <c:pt idx="46">
                          <c:v>47</c:v>
                        </c:pt>
                        <c:pt idx="47">
                          <c:v>48</c:v>
                        </c:pt>
                        <c:pt idx="48">
                          <c:v>49</c:v>
                        </c:pt>
                        <c:pt idx="49">
                          <c:v>50</c:v>
                        </c:pt>
                        <c:pt idx="50">
                          <c:v>51</c:v>
                        </c:pt>
                        <c:pt idx="51">
                          <c:v>52</c:v>
                        </c:pt>
                        <c:pt idx="52">
                          <c:v>53</c:v>
                        </c:pt>
                        <c:pt idx="53">
                          <c:v>54</c:v>
                        </c:pt>
                        <c:pt idx="54">
                          <c:v>55</c:v>
                        </c:pt>
                        <c:pt idx="55">
                          <c:v>56</c:v>
                        </c:pt>
                        <c:pt idx="56">
                          <c:v>57</c:v>
                        </c:pt>
                        <c:pt idx="57">
                          <c:v>58</c:v>
                        </c:pt>
                        <c:pt idx="58">
                          <c:v>59</c:v>
                        </c:pt>
                        <c:pt idx="59">
                          <c:v>60</c:v>
                        </c:pt>
                        <c:pt idx="60">
                          <c:v>61</c:v>
                        </c:pt>
                        <c:pt idx="61">
                          <c:v>62</c:v>
                        </c:pt>
                        <c:pt idx="62">
                          <c:v>63</c:v>
                        </c:pt>
                        <c:pt idx="63">
                          <c:v>64</c:v>
                        </c:pt>
                        <c:pt idx="64">
                          <c:v>65</c:v>
                        </c:pt>
                        <c:pt idx="65">
                          <c:v>66</c:v>
                        </c:pt>
                        <c:pt idx="66">
                          <c:v>67</c:v>
                        </c:pt>
                        <c:pt idx="67">
                          <c:v>68</c:v>
                        </c:pt>
                        <c:pt idx="68">
                          <c:v>69</c:v>
                        </c:pt>
                        <c:pt idx="69">
                          <c:v>70</c:v>
                        </c:pt>
                        <c:pt idx="70">
                          <c:v>71</c:v>
                        </c:pt>
                        <c:pt idx="71">
                          <c:v>72</c:v>
                        </c:pt>
                        <c:pt idx="72">
                          <c:v>73</c:v>
                        </c:pt>
                        <c:pt idx="73">
                          <c:v>74</c:v>
                        </c:pt>
                        <c:pt idx="74">
                          <c:v>75</c:v>
                        </c:pt>
                        <c:pt idx="75">
                          <c:v>76</c:v>
                        </c:pt>
                        <c:pt idx="76">
                          <c:v>77</c:v>
                        </c:pt>
                        <c:pt idx="77">
                          <c:v>78</c:v>
                        </c:pt>
                        <c:pt idx="78">
                          <c:v>79</c:v>
                        </c:pt>
                        <c:pt idx="79">
                          <c:v>80</c:v>
                        </c:pt>
                        <c:pt idx="80">
                          <c:v>81</c:v>
                        </c:pt>
                        <c:pt idx="81">
                          <c:v>82</c:v>
                        </c:pt>
                        <c:pt idx="82">
                          <c:v>83</c:v>
                        </c:pt>
                        <c:pt idx="83">
                          <c:v>84</c:v>
                        </c:pt>
                        <c:pt idx="84">
                          <c:v>85</c:v>
                        </c:pt>
                        <c:pt idx="85">
                          <c:v>86</c:v>
                        </c:pt>
                        <c:pt idx="86">
                          <c:v>87</c:v>
                        </c:pt>
                        <c:pt idx="87">
                          <c:v>88</c:v>
                        </c:pt>
                        <c:pt idx="88">
                          <c:v>89</c:v>
                        </c:pt>
                        <c:pt idx="89">
                          <c:v>90</c:v>
                        </c:pt>
                        <c:pt idx="90">
                          <c:v>91</c:v>
                        </c:pt>
                        <c:pt idx="91">
                          <c:v>92</c:v>
                        </c:pt>
                        <c:pt idx="92">
                          <c:v>93</c:v>
                        </c:pt>
                        <c:pt idx="93">
                          <c:v>94</c:v>
                        </c:pt>
                        <c:pt idx="94">
                          <c:v>95</c:v>
                        </c:pt>
                        <c:pt idx="95">
                          <c:v>96</c:v>
                        </c:pt>
                        <c:pt idx="96">
                          <c:v>97</c:v>
                        </c:pt>
                        <c:pt idx="97">
                          <c:v>98</c:v>
                        </c:pt>
                        <c:pt idx="98">
                          <c:v>99</c:v>
                        </c:pt>
                        <c:pt idx="99">
                          <c:v>100</c:v>
                        </c:pt>
                        <c:pt idx="100">
                          <c:v>101</c:v>
                        </c:pt>
                        <c:pt idx="101">
                          <c:v>102</c:v>
                        </c:pt>
                        <c:pt idx="102">
                          <c:v>103</c:v>
                        </c:pt>
                        <c:pt idx="103">
                          <c:v>104</c:v>
                        </c:pt>
                        <c:pt idx="104">
                          <c:v>105</c:v>
                        </c:pt>
                        <c:pt idx="105">
                          <c:v>106</c:v>
                        </c:pt>
                        <c:pt idx="106">
                          <c:v>107</c:v>
                        </c:pt>
                        <c:pt idx="107">
                          <c:v>108</c:v>
                        </c:pt>
                        <c:pt idx="108">
                          <c:v>109</c:v>
                        </c:pt>
                        <c:pt idx="109">
                          <c:v>110</c:v>
                        </c:pt>
                        <c:pt idx="110">
                          <c:v>111</c:v>
                        </c:pt>
                        <c:pt idx="111">
                          <c:v>112</c:v>
                        </c:pt>
                        <c:pt idx="112">
                          <c:v>113</c:v>
                        </c:pt>
                        <c:pt idx="113">
                          <c:v>114</c:v>
                        </c:pt>
                        <c:pt idx="114">
                          <c:v>115</c:v>
                        </c:pt>
                        <c:pt idx="115">
                          <c:v>116</c:v>
                        </c:pt>
                        <c:pt idx="116">
                          <c:v>117</c:v>
                        </c:pt>
                        <c:pt idx="117">
                          <c:v>118</c:v>
                        </c:pt>
                        <c:pt idx="118">
                          <c:v>119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Feuil1!$I$2:$I$120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-6.835474736965283E-2</c:v>
                      </c:pt>
                      <c:pt idx="1">
                        <c:v>-6.7216668498811832E-2</c:v>
                      </c:pt>
                      <c:pt idx="2">
                        <c:v>-4.9783778005048324E-2</c:v>
                      </c:pt>
                      <c:pt idx="3">
                        <c:v>-1.7007378348238907E-2</c:v>
                      </c:pt>
                      <c:pt idx="4">
                        <c:v>-1.447469987301078E-3</c:v>
                      </c:pt>
                      <c:pt idx="5">
                        <c:v>3.0572798934834111E-2</c:v>
                      </c:pt>
                      <c:pt idx="6">
                        <c:v>4.9835188113862415E-2</c:v>
                      </c:pt>
                      <c:pt idx="7">
                        <c:v>6.650778388027806E-2</c:v>
                      </c:pt>
                      <c:pt idx="8">
                        <c:v>5.768936725825223E-2</c:v>
                      </c:pt>
                      <c:pt idx="9">
                        <c:v>3.3291809735248118E-2</c:v>
                      </c:pt>
                      <c:pt idx="10">
                        <c:v>-1.0904048702572074E-4</c:v>
                      </c:pt>
                      <c:pt idx="11">
                        <c:v>-4.1064842241965493E-2</c:v>
                      </c:pt>
                      <c:pt idx="12">
                        <c:v>-6.835474736965283E-2</c:v>
                      </c:pt>
                      <c:pt idx="13">
                        <c:v>-6.7216668498811832E-2</c:v>
                      </c:pt>
                      <c:pt idx="14">
                        <c:v>-4.9783778005048324E-2</c:v>
                      </c:pt>
                      <c:pt idx="15">
                        <c:v>-1.7007378348238907E-2</c:v>
                      </c:pt>
                      <c:pt idx="16">
                        <c:v>-1.447469987301078E-3</c:v>
                      </c:pt>
                      <c:pt idx="17">
                        <c:v>3.0572798934834111E-2</c:v>
                      </c:pt>
                      <c:pt idx="18">
                        <c:v>4.9835188113862415E-2</c:v>
                      </c:pt>
                      <c:pt idx="19">
                        <c:v>6.650778388027806E-2</c:v>
                      </c:pt>
                      <c:pt idx="20">
                        <c:v>5.768936725825223E-2</c:v>
                      </c:pt>
                      <c:pt idx="21">
                        <c:v>3.3291809735248118E-2</c:v>
                      </c:pt>
                      <c:pt idx="22">
                        <c:v>-1.0904048702572074E-4</c:v>
                      </c:pt>
                      <c:pt idx="23">
                        <c:v>-4.1064842241965493E-2</c:v>
                      </c:pt>
                      <c:pt idx="24">
                        <c:v>-6.835474736965283E-2</c:v>
                      </c:pt>
                      <c:pt idx="25">
                        <c:v>-6.7216668498811832E-2</c:v>
                      </c:pt>
                      <c:pt idx="26">
                        <c:v>-4.9783778005048324E-2</c:v>
                      </c:pt>
                      <c:pt idx="27">
                        <c:v>-1.7007378348238907E-2</c:v>
                      </c:pt>
                      <c:pt idx="28">
                        <c:v>-1.447469987301078E-3</c:v>
                      </c:pt>
                      <c:pt idx="29">
                        <c:v>3.0572798934834111E-2</c:v>
                      </c:pt>
                      <c:pt idx="30">
                        <c:v>4.9835188113862415E-2</c:v>
                      </c:pt>
                      <c:pt idx="31">
                        <c:v>6.650778388027806E-2</c:v>
                      </c:pt>
                      <c:pt idx="32">
                        <c:v>5.768936725825223E-2</c:v>
                      </c:pt>
                      <c:pt idx="33">
                        <c:v>3.3291809735248118E-2</c:v>
                      </c:pt>
                      <c:pt idx="34">
                        <c:v>-1.0904048702572074E-4</c:v>
                      </c:pt>
                      <c:pt idx="35">
                        <c:v>-4.1064842241965493E-2</c:v>
                      </c:pt>
                      <c:pt idx="36">
                        <c:v>-6.835474736965283E-2</c:v>
                      </c:pt>
                      <c:pt idx="37">
                        <c:v>-6.7216668498811832E-2</c:v>
                      </c:pt>
                      <c:pt idx="38">
                        <c:v>-4.9783778005048324E-2</c:v>
                      </c:pt>
                      <c:pt idx="39">
                        <c:v>-1.7007378348238907E-2</c:v>
                      </c:pt>
                      <c:pt idx="40">
                        <c:v>-1.447469987301078E-3</c:v>
                      </c:pt>
                      <c:pt idx="41">
                        <c:v>3.0572798934834111E-2</c:v>
                      </c:pt>
                      <c:pt idx="42">
                        <c:v>4.9835188113862415E-2</c:v>
                      </c:pt>
                      <c:pt idx="43">
                        <c:v>6.650778388027806E-2</c:v>
                      </c:pt>
                      <c:pt idx="44">
                        <c:v>5.768936725825223E-2</c:v>
                      </c:pt>
                      <c:pt idx="45">
                        <c:v>3.3291809735248118E-2</c:v>
                      </c:pt>
                      <c:pt idx="46">
                        <c:v>-1.0904048702572074E-4</c:v>
                      </c:pt>
                      <c:pt idx="47">
                        <c:v>-4.1064842241965493E-2</c:v>
                      </c:pt>
                      <c:pt idx="48">
                        <c:v>-6.835474736965283E-2</c:v>
                      </c:pt>
                      <c:pt idx="49">
                        <c:v>-6.7216668498811832E-2</c:v>
                      </c:pt>
                      <c:pt idx="50">
                        <c:v>-4.9783778005048324E-2</c:v>
                      </c:pt>
                      <c:pt idx="51">
                        <c:v>-1.7007378348238907E-2</c:v>
                      </c:pt>
                      <c:pt idx="52">
                        <c:v>-1.447469987301078E-3</c:v>
                      </c:pt>
                      <c:pt idx="53">
                        <c:v>3.0572798934834111E-2</c:v>
                      </c:pt>
                      <c:pt idx="54">
                        <c:v>4.9835188113862415E-2</c:v>
                      </c:pt>
                      <c:pt idx="55">
                        <c:v>6.650778388027806E-2</c:v>
                      </c:pt>
                      <c:pt idx="56">
                        <c:v>5.768936725825223E-2</c:v>
                      </c:pt>
                      <c:pt idx="57">
                        <c:v>3.3291809735248118E-2</c:v>
                      </c:pt>
                      <c:pt idx="58">
                        <c:v>-1.0904048702572074E-4</c:v>
                      </c:pt>
                      <c:pt idx="59">
                        <c:v>-4.1064842241965493E-2</c:v>
                      </c:pt>
                      <c:pt idx="60">
                        <c:v>-6.835474736965283E-2</c:v>
                      </c:pt>
                      <c:pt idx="61">
                        <c:v>-6.7216668498811832E-2</c:v>
                      </c:pt>
                      <c:pt idx="62">
                        <c:v>-4.9783778005048324E-2</c:v>
                      </c:pt>
                      <c:pt idx="63">
                        <c:v>-1.7007378348238907E-2</c:v>
                      </c:pt>
                      <c:pt idx="64">
                        <c:v>-1.447469987301078E-3</c:v>
                      </c:pt>
                      <c:pt idx="65">
                        <c:v>3.0572798934834111E-2</c:v>
                      </c:pt>
                      <c:pt idx="66">
                        <c:v>4.9835188113862415E-2</c:v>
                      </c:pt>
                      <c:pt idx="67">
                        <c:v>6.650778388027806E-2</c:v>
                      </c:pt>
                      <c:pt idx="68">
                        <c:v>5.768936725825223E-2</c:v>
                      </c:pt>
                      <c:pt idx="69">
                        <c:v>3.3291809735248118E-2</c:v>
                      </c:pt>
                      <c:pt idx="70">
                        <c:v>-1.0904048702572074E-4</c:v>
                      </c:pt>
                      <c:pt idx="71">
                        <c:v>-4.1064842241965493E-2</c:v>
                      </c:pt>
                      <c:pt idx="72">
                        <c:v>-6.835474736965283E-2</c:v>
                      </c:pt>
                      <c:pt idx="73">
                        <c:v>-6.7216668498811832E-2</c:v>
                      </c:pt>
                      <c:pt idx="74">
                        <c:v>-4.9783778005048324E-2</c:v>
                      </c:pt>
                      <c:pt idx="75">
                        <c:v>-1.7007378348238907E-2</c:v>
                      </c:pt>
                      <c:pt idx="76">
                        <c:v>-1.447469987301078E-3</c:v>
                      </c:pt>
                      <c:pt idx="77">
                        <c:v>3.0572798934834111E-2</c:v>
                      </c:pt>
                      <c:pt idx="78">
                        <c:v>4.9835188113862415E-2</c:v>
                      </c:pt>
                      <c:pt idx="79">
                        <c:v>6.650778388027806E-2</c:v>
                      </c:pt>
                      <c:pt idx="80">
                        <c:v>5.768936725825223E-2</c:v>
                      </c:pt>
                      <c:pt idx="81">
                        <c:v>3.3291809735248118E-2</c:v>
                      </c:pt>
                      <c:pt idx="82">
                        <c:v>-1.0904048702572074E-4</c:v>
                      </c:pt>
                      <c:pt idx="83">
                        <c:v>-4.1064842241965493E-2</c:v>
                      </c:pt>
                      <c:pt idx="84">
                        <c:v>-6.835474736965283E-2</c:v>
                      </c:pt>
                      <c:pt idx="85">
                        <c:v>-6.7216668498811832E-2</c:v>
                      </c:pt>
                      <c:pt idx="86">
                        <c:v>-4.9783778005048324E-2</c:v>
                      </c:pt>
                      <c:pt idx="87">
                        <c:v>-1.7007378348238907E-2</c:v>
                      </c:pt>
                      <c:pt idx="88">
                        <c:v>-1.447469987301078E-3</c:v>
                      </c:pt>
                      <c:pt idx="89">
                        <c:v>3.0572798934834111E-2</c:v>
                      </c:pt>
                      <c:pt idx="90">
                        <c:v>4.9835188113862415E-2</c:v>
                      </c:pt>
                      <c:pt idx="91">
                        <c:v>6.650778388027806E-2</c:v>
                      </c:pt>
                      <c:pt idx="92">
                        <c:v>5.768936725825223E-2</c:v>
                      </c:pt>
                      <c:pt idx="93">
                        <c:v>3.3291809735248118E-2</c:v>
                      </c:pt>
                      <c:pt idx="94">
                        <c:v>-1.0904048702572074E-4</c:v>
                      </c:pt>
                      <c:pt idx="95">
                        <c:v>-4.1064842241965493E-2</c:v>
                      </c:pt>
                      <c:pt idx="96">
                        <c:v>-6.835474736965283E-2</c:v>
                      </c:pt>
                      <c:pt idx="97">
                        <c:v>-6.7216668498811832E-2</c:v>
                      </c:pt>
                      <c:pt idx="98">
                        <c:v>-4.9783778005048324E-2</c:v>
                      </c:pt>
                      <c:pt idx="99">
                        <c:v>-1.7007378348238907E-2</c:v>
                      </c:pt>
                      <c:pt idx="100">
                        <c:v>-1.447469987301078E-3</c:v>
                      </c:pt>
                      <c:pt idx="101">
                        <c:v>3.0572798934834111E-2</c:v>
                      </c:pt>
                      <c:pt idx="102">
                        <c:v>4.9835188113862415E-2</c:v>
                      </c:pt>
                      <c:pt idx="103">
                        <c:v>6.650778388027806E-2</c:v>
                      </c:pt>
                      <c:pt idx="104">
                        <c:v>5.768936725825223E-2</c:v>
                      </c:pt>
                      <c:pt idx="105">
                        <c:v>3.3291809735248118E-2</c:v>
                      </c:pt>
                      <c:pt idx="106">
                        <c:v>-1.0904048702572074E-4</c:v>
                      </c:pt>
                      <c:pt idx="107">
                        <c:v>-4.1064842241965493E-2</c:v>
                      </c:pt>
                      <c:pt idx="108">
                        <c:v>-6.835474736965283E-2</c:v>
                      </c:pt>
                      <c:pt idx="109">
                        <c:v>-6.7216668498811832E-2</c:v>
                      </c:pt>
                      <c:pt idx="110">
                        <c:v>-4.9783778005048324E-2</c:v>
                      </c:pt>
                      <c:pt idx="111">
                        <c:v>-1.7007378348238907E-2</c:v>
                      </c:pt>
                      <c:pt idx="112">
                        <c:v>-1.447469987301078E-3</c:v>
                      </c:pt>
                      <c:pt idx="113">
                        <c:v>3.0572798934834111E-2</c:v>
                      </c:pt>
                      <c:pt idx="114">
                        <c:v>4.9835188113862415E-2</c:v>
                      </c:pt>
                      <c:pt idx="115">
                        <c:v>6.650778388027806E-2</c:v>
                      </c:pt>
                      <c:pt idx="116">
                        <c:v>5.768936725825223E-2</c:v>
                      </c:pt>
                      <c:pt idx="117">
                        <c:v>3.3291809735248118E-2</c:v>
                      </c:pt>
                      <c:pt idx="118">
                        <c:v>-1.0904048702572074E-4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Feuil1!$J$1</c15:sqref>
                        </c15:formulaRef>
                      </c:ext>
                    </c:extLst>
                    <c:strCache>
                      <c:ptCount val="1"/>
                      <c:pt idx="0">
                        <c:v>s_hat - s_hat_bar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Feuil1!$A$2:$D$120</c15:sqref>
                        </c15:formulaRef>
                      </c:ext>
                    </c:extLst>
                    <c:multiLvlStrCache>
                      <c:ptCount val="119"/>
                      <c:lvl>
                        <c:pt idx="0">
                          <c:v>01</c:v>
                        </c:pt>
                        <c:pt idx="1">
                          <c:v>02</c:v>
                        </c:pt>
                        <c:pt idx="2">
                          <c:v>03</c:v>
                        </c:pt>
                        <c:pt idx="3">
                          <c:v>04</c:v>
                        </c:pt>
                        <c:pt idx="4">
                          <c:v>05</c:v>
                        </c:pt>
                        <c:pt idx="5">
                          <c:v>06</c:v>
                        </c:pt>
                        <c:pt idx="6">
                          <c:v>07</c:v>
                        </c:pt>
                        <c:pt idx="7">
                          <c:v>08</c:v>
                        </c:pt>
                        <c:pt idx="8">
                          <c:v>09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01</c:v>
                        </c:pt>
                        <c:pt idx="13">
                          <c:v>02</c:v>
                        </c:pt>
                        <c:pt idx="14">
                          <c:v>03</c:v>
                        </c:pt>
                        <c:pt idx="15">
                          <c:v>04</c:v>
                        </c:pt>
                        <c:pt idx="16">
                          <c:v>05</c:v>
                        </c:pt>
                        <c:pt idx="17">
                          <c:v>06</c:v>
                        </c:pt>
                        <c:pt idx="18">
                          <c:v>07</c:v>
                        </c:pt>
                        <c:pt idx="19">
                          <c:v>08</c:v>
                        </c:pt>
                        <c:pt idx="20">
                          <c:v>09</c:v>
                        </c:pt>
                        <c:pt idx="21">
                          <c:v>10</c:v>
                        </c:pt>
                        <c:pt idx="22">
                          <c:v>11</c:v>
                        </c:pt>
                        <c:pt idx="23">
                          <c:v>12</c:v>
                        </c:pt>
                        <c:pt idx="24">
                          <c:v>01</c:v>
                        </c:pt>
                        <c:pt idx="25">
                          <c:v>02</c:v>
                        </c:pt>
                        <c:pt idx="26">
                          <c:v>03</c:v>
                        </c:pt>
                        <c:pt idx="27">
                          <c:v>04</c:v>
                        </c:pt>
                        <c:pt idx="28">
                          <c:v>05</c:v>
                        </c:pt>
                        <c:pt idx="29">
                          <c:v>06</c:v>
                        </c:pt>
                        <c:pt idx="30">
                          <c:v>07</c:v>
                        </c:pt>
                        <c:pt idx="31">
                          <c:v>08</c:v>
                        </c:pt>
                        <c:pt idx="32">
                          <c:v>09</c:v>
                        </c:pt>
                        <c:pt idx="33">
                          <c:v>10</c:v>
                        </c:pt>
                        <c:pt idx="34">
                          <c:v>11</c:v>
                        </c:pt>
                        <c:pt idx="35">
                          <c:v>12</c:v>
                        </c:pt>
                        <c:pt idx="36">
                          <c:v>01</c:v>
                        </c:pt>
                        <c:pt idx="37">
                          <c:v>02</c:v>
                        </c:pt>
                        <c:pt idx="38">
                          <c:v>03</c:v>
                        </c:pt>
                        <c:pt idx="39">
                          <c:v>04</c:v>
                        </c:pt>
                        <c:pt idx="40">
                          <c:v>05</c:v>
                        </c:pt>
                        <c:pt idx="41">
                          <c:v>06</c:v>
                        </c:pt>
                        <c:pt idx="42">
                          <c:v>07</c:v>
                        </c:pt>
                        <c:pt idx="43">
                          <c:v>08</c:v>
                        </c:pt>
                        <c:pt idx="44">
                          <c:v>09</c:v>
                        </c:pt>
                        <c:pt idx="45">
                          <c:v>10</c:v>
                        </c:pt>
                        <c:pt idx="46">
                          <c:v>11</c:v>
                        </c:pt>
                        <c:pt idx="47">
                          <c:v>12</c:v>
                        </c:pt>
                        <c:pt idx="48">
                          <c:v>01</c:v>
                        </c:pt>
                        <c:pt idx="49">
                          <c:v>02</c:v>
                        </c:pt>
                        <c:pt idx="50">
                          <c:v>03</c:v>
                        </c:pt>
                        <c:pt idx="51">
                          <c:v>04</c:v>
                        </c:pt>
                        <c:pt idx="52">
                          <c:v>05</c:v>
                        </c:pt>
                        <c:pt idx="53">
                          <c:v>06</c:v>
                        </c:pt>
                        <c:pt idx="54">
                          <c:v>07</c:v>
                        </c:pt>
                        <c:pt idx="55">
                          <c:v>08</c:v>
                        </c:pt>
                        <c:pt idx="56">
                          <c:v>09</c:v>
                        </c:pt>
                        <c:pt idx="57">
                          <c:v>10</c:v>
                        </c:pt>
                        <c:pt idx="58">
                          <c:v>11</c:v>
                        </c:pt>
                        <c:pt idx="59">
                          <c:v>12</c:v>
                        </c:pt>
                        <c:pt idx="60">
                          <c:v>01</c:v>
                        </c:pt>
                        <c:pt idx="61">
                          <c:v>02</c:v>
                        </c:pt>
                        <c:pt idx="62">
                          <c:v>03</c:v>
                        </c:pt>
                        <c:pt idx="63">
                          <c:v>04</c:v>
                        </c:pt>
                        <c:pt idx="64">
                          <c:v>05</c:v>
                        </c:pt>
                        <c:pt idx="65">
                          <c:v>06</c:v>
                        </c:pt>
                        <c:pt idx="66">
                          <c:v>07</c:v>
                        </c:pt>
                        <c:pt idx="67">
                          <c:v>08</c:v>
                        </c:pt>
                        <c:pt idx="68">
                          <c:v>09</c:v>
                        </c:pt>
                        <c:pt idx="69">
                          <c:v>10</c:v>
                        </c:pt>
                        <c:pt idx="70">
                          <c:v>11</c:v>
                        </c:pt>
                        <c:pt idx="71">
                          <c:v>12</c:v>
                        </c:pt>
                        <c:pt idx="72">
                          <c:v>01</c:v>
                        </c:pt>
                        <c:pt idx="73">
                          <c:v>02</c:v>
                        </c:pt>
                        <c:pt idx="74">
                          <c:v>03</c:v>
                        </c:pt>
                        <c:pt idx="75">
                          <c:v>04</c:v>
                        </c:pt>
                        <c:pt idx="76">
                          <c:v>05</c:v>
                        </c:pt>
                        <c:pt idx="77">
                          <c:v>06</c:v>
                        </c:pt>
                        <c:pt idx="78">
                          <c:v>07</c:v>
                        </c:pt>
                        <c:pt idx="79">
                          <c:v>08</c:v>
                        </c:pt>
                        <c:pt idx="80">
                          <c:v>09</c:v>
                        </c:pt>
                        <c:pt idx="81">
                          <c:v>10</c:v>
                        </c:pt>
                        <c:pt idx="82">
                          <c:v>11</c:v>
                        </c:pt>
                        <c:pt idx="83">
                          <c:v>12</c:v>
                        </c:pt>
                        <c:pt idx="84">
                          <c:v>01</c:v>
                        </c:pt>
                        <c:pt idx="85">
                          <c:v>02</c:v>
                        </c:pt>
                        <c:pt idx="86">
                          <c:v>03</c:v>
                        </c:pt>
                        <c:pt idx="87">
                          <c:v>04</c:v>
                        </c:pt>
                        <c:pt idx="88">
                          <c:v>05</c:v>
                        </c:pt>
                        <c:pt idx="89">
                          <c:v>06</c:v>
                        </c:pt>
                        <c:pt idx="90">
                          <c:v>07</c:v>
                        </c:pt>
                        <c:pt idx="91">
                          <c:v>08</c:v>
                        </c:pt>
                        <c:pt idx="92">
                          <c:v>09</c:v>
                        </c:pt>
                        <c:pt idx="93">
                          <c:v>10</c:v>
                        </c:pt>
                        <c:pt idx="94">
                          <c:v>11</c:v>
                        </c:pt>
                        <c:pt idx="95">
                          <c:v>12</c:v>
                        </c:pt>
                        <c:pt idx="96">
                          <c:v>01</c:v>
                        </c:pt>
                        <c:pt idx="97">
                          <c:v>02</c:v>
                        </c:pt>
                        <c:pt idx="98">
                          <c:v>03</c:v>
                        </c:pt>
                        <c:pt idx="99">
                          <c:v>04</c:v>
                        </c:pt>
                        <c:pt idx="100">
                          <c:v>05</c:v>
                        </c:pt>
                        <c:pt idx="101">
                          <c:v>06</c:v>
                        </c:pt>
                        <c:pt idx="102">
                          <c:v>07</c:v>
                        </c:pt>
                        <c:pt idx="103">
                          <c:v>08</c:v>
                        </c:pt>
                        <c:pt idx="104">
                          <c:v>09</c:v>
                        </c:pt>
                        <c:pt idx="105">
                          <c:v>10</c:v>
                        </c:pt>
                        <c:pt idx="106">
                          <c:v>11</c:v>
                        </c:pt>
                        <c:pt idx="107">
                          <c:v>12</c:v>
                        </c:pt>
                        <c:pt idx="108">
                          <c:v>01</c:v>
                        </c:pt>
                        <c:pt idx="109">
                          <c:v>02</c:v>
                        </c:pt>
                        <c:pt idx="110">
                          <c:v>03</c:v>
                        </c:pt>
                        <c:pt idx="111">
                          <c:v>04</c:v>
                        </c:pt>
                        <c:pt idx="112">
                          <c:v>05</c:v>
                        </c:pt>
                        <c:pt idx="113">
                          <c:v>06</c:v>
                        </c:pt>
                        <c:pt idx="114">
                          <c:v>07</c:v>
                        </c:pt>
                        <c:pt idx="115">
                          <c:v>08</c:v>
                        </c:pt>
                        <c:pt idx="116">
                          <c:v>09</c:v>
                        </c:pt>
                        <c:pt idx="117">
                          <c:v>10</c:v>
                        </c:pt>
                        <c:pt idx="118">
                          <c:v>11</c:v>
                        </c:pt>
                      </c:lvl>
                      <c:lvl>
                        <c:pt idx="0">
                          <c:v>2015-01</c:v>
                        </c:pt>
                        <c:pt idx="1">
                          <c:v>2015-02</c:v>
                        </c:pt>
                        <c:pt idx="2">
                          <c:v>2015-03</c:v>
                        </c:pt>
                        <c:pt idx="3">
                          <c:v>2015-04</c:v>
                        </c:pt>
                        <c:pt idx="4">
                          <c:v>2015-05</c:v>
                        </c:pt>
                        <c:pt idx="5">
                          <c:v>2015-06</c:v>
                        </c:pt>
                        <c:pt idx="6">
                          <c:v>2015-07</c:v>
                        </c:pt>
                        <c:pt idx="7">
                          <c:v>2015-08</c:v>
                        </c:pt>
                        <c:pt idx="8">
                          <c:v>2015-09</c:v>
                        </c:pt>
                        <c:pt idx="9">
                          <c:v>2015-10</c:v>
                        </c:pt>
                        <c:pt idx="10">
                          <c:v>2015-11</c:v>
                        </c:pt>
                        <c:pt idx="11">
                          <c:v>2015-12</c:v>
                        </c:pt>
                        <c:pt idx="12">
                          <c:v>2016-01</c:v>
                        </c:pt>
                        <c:pt idx="13">
                          <c:v>2016-02</c:v>
                        </c:pt>
                        <c:pt idx="14">
                          <c:v>2016-03</c:v>
                        </c:pt>
                        <c:pt idx="15">
                          <c:v>2016-04</c:v>
                        </c:pt>
                        <c:pt idx="16">
                          <c:v>2016-05</c:v>
                        </c:pt>
                        <c:pt idx="17">
                          <c:v>2016-06</c:v>
                        </c:pt>
                        <c:pt idx="18">
                          <c:v>2016-07</c:v>
                        </c:pt>
                        <c:pt idx="19">
                          <c:v>2016-08</c:v>
                        </c:pt>
                        <c:pt idx="20">
                          <c:v>2016-09</c:v>
                        </c:pt>
                        <c:pt idx="21">
                          <c:v>2016-10</c:v>
                        </c:pt>
                        <c:pt idx="22">
                          <c:v>2016-11</c:v>
                        </c:pt>
                        <c:pt idx="23">
                          <c:v>2016-12</c:v>
                        </c:pt>
                        <c:pt idx="24">
                          <c:v>2017-01</c:v>
                        </c:pt>
                        <c:pt idx="25">
                          <c:v>2017-02</c:v>
                        </c:pt>
                        <c:pt idx="26">
                          <c:v>2017-03</c:v>
                        </c:pt>
                        <c:pt idx="27">
                          <c:v>2017-04</c:v>
                        </c:pt>
                        <c:pt idx="28">
                          <c:v>2017-05</c:v>
                        </c:pt>
                        <c:pt idx="29">
                          <c:v>2017-06</c:v>
                        </c:pt>
                        <c:pt idx="30">
                          <c:v>2017-07</c:v>
                        </c:pt>
                        <c:pt idx="31">
                          <c:v>2017-08</c:v>
                        </c:pt>
                        <c:pt idx="32">
                          <c:v>2017-09</c:v>
                        </c:pt>
                        <c:pt idx="33">
                          <c:v>2017-10</c:v>
                        </c:pt>
                        <c:pt idx="34">
                          <c:v>2017-11</c:v>
                        </c:pt>
                        <c:pt idx="35">
                          <c:v>2017-12</c:v>
                        </c:pt>
                        <c:pt idx="36">
                          <c:v>2018-01</c:v>
                        </c:pt>
                        <c:pt idx="37">
                          <c:v>2018-02</c:v>
                        </c:pt>
                        <c:pt idx="38">
                          <c:v>2018-03</c:v>
                        </c:pt>
                        <c:pt idx="39">
                          <c:v>2018-04</c:v>
                        </c:pt>
                        <c:pt idx="40">
                          <c:v>2018-05</c:v>
                        </c:pt>
                        <c:pt idx="41">
                          <c:v>2018-06</c:v>
                        </c:pt>
                        <c:pt idx="42">
                          <c:v>2018-07</c:v>
                        </c:pt>
                        <c:pt idx="43">
                          <c:v>2018-08</c:v>
                        </c:pt>
                        <c:pt idx="44">
                          <c:v>2018-09</c:v>
                        </c:pt>
                        <c:pt idx="45">
                          <c:v>2018-10</c:v>
                        </c:pt>
                        <c:pt idx="46">
                          <c:v>2018-11</c:v>
                        </c:pt>
                        <c:pt idx="47">
                          <c:v>2018-12</c:v>
                        </c:pt>
                        <c:pt idx="48">
                          <c:v>2019-01</c:v>
                        </c:pt>
                        <c:pt idx="49">
                          <c:v>2019-02</c:v>
                        </c:pt>
                        <c:pt idx="50">
                          <c:v>2019-03</c:v>
                        </c:pt>
                        <c:pt idx="51">
                          <c:v>2019-04</c:v>
                        </c:pt>
                        <c:pt idx="52">
                          <c:v>2019-05</c:v>
                        </c:pt>
                        <c:pt idx="53">
                          <c:v>2019-06</c:v>
                        </c:pt>
                        <c:pt idx="54">
                          <c:v>2019-07</c:v>
                        </c:pt>
                        <c:pt idx="55">
                          <c:v>2019-08</c:v>
                        </c:pt>
                        <c:pt idx="56">
                          <c:v>2019-09</c:v>
                        </c:pt>
                        <c:pt idx="57">
                          <c:v>2019-10</c:v>
                        </c:pt>
                        <c:pt idx="58">
                          <c:v>2019-11</c:v>
                        </c:pt>
                        <c:pt idx="59">
                          <c:v>2019-12</c:v>
                        </c:pt>
                        <c:pt idx="60">
                          <c:v>2020-01</c:v>
                        </c:pt>
                        <c:pt idx="61">
                          <c:v>2020-02</c:v>
                        </c:pt>
                        <c:pt idx="62">
                          <c:v>2020-03</c:v>
                        </c:pt>
                        <c:pt idx="63">
                          <c:v>2020-04</c:v>
                        </c:pt>
                        <c:pt idx="64">
                          <c:v>2020-05</c:v>
                        </c:pt>
                        <c:pt idx="65">
                          <c:v>2020-06</c:v>
                        </c:pt>
                        <c:pt idx="66">
                          <c:v>2020-07</c:v>
                        </c:pt>
                        <c:pt idx="67">
                          <c:v>2020-08</c:v>
                        </c:pt>
                        <c:pt idx="68">
                          <c:v>2020-09</c:v>
                        </c:pt>
                        <c:pt idx="69">
                          <c:v>2020-10</c:v>
                        </c:pt>
                        <c:pt idx="70">
                          <c:v>2020-11</c:v>
                        </c:pt>
                        <c:pt idx="71">
                          <c:v>2020-12</c:v>
                        </c:pt>
                        <c:pt idx="72">
                          <c:v>2021-01</c:v>
                        </c:pt>
                        <c:pt idx="73">
                          <c:v>2021-02</c:v>
                        </c:pt>
                        <c:pt idx="74">
                          <c:v>2021-03</c:v>
                        </c:pt>
                        <c:pt idx="75">
                          <c:v>2021-04</c:v>
                        </c:pt>
                        <c:pt idx="76">
                          <c:v>2021-05</c:v>
                        </c:pt>
                        <c:pt idx="77">
                          <c:v>2021-06</c:v>
                        </c:pt>
                        <c:pt idx="78">
                          <c:v>2021-07</c:v>
                        </c:pt>
                        <c:pt idx="79">
                          <c:v>2021-08</c:v>
                        </c:pt>
                        <c:pt idx="80">
                          <c:v>2021-09</c:v>
                        </c:pt>
                        <c:pt idx="81">
                          <c:v>2021-10</c:v>
                        </c:pt>
                        <c:pt idx="82">
                          <c:v>2021-11</c:v>
                        </c:pt>
                        <c:pt idx="83">
                          <c:v>2021-12</c:v>
                        </c:pt>
                        <c:pt idx="84">
                          <c:v>2022-01</c:v>
                        </c:pt>
                        <c:pt idx="85">
                          <c:v>2022-02</c:v>
                        </c:pt>
                        <c:pt idx="86">
                          <c:v>2022-03</c:v>
                        </c:pt>
                        <c:pt idx="87">
                          <c:v>2022-04</c:v>
                        </c:pt>
                        <c:pt idx="88">
                          <c:v>2022-05</c:v>
                        </c:pt>
                        <c:pt idx="89">
                          <c:v>2022-06</c:v>
                        </c:pt>
                        <c:pt idx="90">
                          <c:v>2022-07</c:v>
                        </c:pt>
                        <c:pt idx="91">
                          <c:v>2022-08</c:v>
                        </c:pt>
                        <c:pt idx="92">
                          <c:v>2022-09</c:v>
                        </c:pt>
                        <c:pt idx="93">
                          <c:v>2022-10</c:v>
                        </c:pt>
                        <c:pt idx="94">
                          <c:v>2022-11</c:v>
                        </c:pt>
                        <c:pt idx="95">
                          <c:v>2022-12</c:v>
                        </c:pt>
                        <c:pt idx="96">
                          <c:v>2023-01</c:v>
                        </c:pt>
                        <c:pt idx="97">
                          <c:v>2023-02</c:v>
                        </c:pt>
                        <c:pt idx="98">
                          <c:v>2023-03</c:v>
                        </c:pt>
                        <c:pt idx="99">
                          <c:v>2023-04</c:v>
                        </c:pt>
                        <c:pt idx="100">
                          <c:v>2023-05</c:v>
                        </c:pt>
                        <c:pt idx="101">
                          <c:v>2023-06</c:v>
                        </c:pt>
                        <c:pt idx="102">
                          <c:v>2023-07</c:v>
                        </c:pt>
                        <c:pt idx="103">
                          <c:v>2023-08</c:v>
                        </c:pt>
                        <c:pt idx="104">
                          <c:v>2023-09</c:v>
                        </c:pt>
                        <c:pt idx="105">
                          <c:v>2023-10</c:v>
                        </c:pt>
                        <c:pt idx="106">
                          <c:v>2023-11</c:v>
                        </c:pt>
                        <c:pt idx="107">
                          <c:v>2023-12</c:v>
                        </c:pt>
                        <c:pt idx="108">
                          <c:v>2024-01</c:v>
                        </c:pt>
                        <c:pt idx="109">
                          <c:v>2024-02</c:v>
                        </c:pt>
                        <c:pt idx="110">
                          <c:v>2024-03</c:v>
                        </c:pt>
                        <c:pt idx="111">
                          <c:v>2024-04</c:v>
                        </c:pt>
                        <c:pt idx="112">
                          <c:v>2024-05</c:v>
                        </c:pt>
                        <c:pt idx="113">
                          <c:v>2024-06</c:v>
                        </c:pt>
                        <c:pt idx="114">
                          <c:v>2024-07</c:v>
                        </c:pt>
                        <c:pt idx="115">
                          <c:v>2024-08</c:v>
                        </c:pt>
                        <c:pt idx="116">
                          <c:v>2024-09</c:v>
                        </c:pt>
                        <c:pt idx="117">
                          <c:v>2024-10</c:v>
                        </c:pt>
                        <c:pt idx="118">
                          <c:v>2024-11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4</c:v>
                        </c:pt>
                        <c:pt idx="2">
                          <c:v>9</c:v>
                        </c:pt>
                        <c:pt idx="3">
                          <c:v>16</c:v>
                        </c:pt>
                        <c:pt idx="4">
                          <c:v>25</c:v>
                        </c:pt>
                        <c:pt idx="5">
                          <c:v>36</c:v>
                        </c:pt>
                        <c:pt idx="6">
                          <c:v>49</c:v>
                        </c:pt>
                        <c:pt idx="7">
                          <c:v>64</c:v>
                        </c:pt>
                        <c:pt idx="8">
                          <c:v>81</c:v>
                        </c:pt>
                        <c:pt idx="9">
                          <c:v>100</c:v>
                        </c:pt>
                        <c:pt idx="10">
                          <c:v>121</c:v>
                        </c:pt>
                        <c:pt idx="11">
                          <c:v>144</c:v>
                        </c:pt>
                        <c:pt idx="12">
                          <c:v>169</c:v>
                        </c:pt>
                        <c:pt idx="13">
                          <c:v>196</c:v>
                        </c:pt>
                        <c:pt idx="14">
                          <c:v>225</c:v>
                        </c:pt>
                        <c:pt idx="15">
                          <c:v>256</c:v>
                        </c:pt>
                        <c:pt idx="16">
                          <c:v>289</c:v>
                        </c:pt>
                        <c:pt idx="17">
                          <c:v>324</c:v>
                        </c:pt>
                        <c:pt idx="18">
                          <c:v>361</c:v>
                        </c:pt>
                        <c:pt idx="19">
                          <c:v>400</c:v>
                        </c:pt>
                        <c:pt idx="20">
                          <c:v>441</c:v>
                        </c:pt>
                        <c:pt idx="21">
                          <c:v>484</c:v>
                        </c:pt>
                        <c:pt idx="22">
                          <c:v>529</c:v>
                        </c:pt>
                        <c:pt idx="23">
                          <c:v>576</c:v>
                        </c:pt>
                        <c:pt idx="24">
                          <c:v>625</c:v>
                        </c:pt>
                        <c:pt idx="25">
                          <c:v>676</c:v>
                        </c:pt>
                        <c:pt idx="26">
                          <c:v>729</c:v>
                        </c:pt>
                        <c:pt idx="27">
                          <c:v>784</c:v>
                        </c:pt>
                        <c:pt idx="28">
                          <c:v>841</c:v>
                        </c:pt>
                        <c:pt idx="29">
                          <c:v>900</c:v>
                        </c:pt>
                        <c:pt idx="30">
                          <c:v>961</c:v>
                        </c:pt>
                        <c:pt idx="31">
                          <c:v>1024</c:v>
                        </c:pt>
                        <c:pt idx="32">
                          <c:v>1089</c:v>
                        </c:pt>
                        <c:pt idx="33">
                          <c:v>1156</c:v>
                        </c:pt>
                        <c:pt idx="34">
                          <c:v>1225</c:v>
                        </c:pt>
                        <c:pt idx="35">
                          <c:v>1296</c:v>
                        </c:pt>
                        <c:pt idx="36">
                          <c:v>1369</c:v>
                        </c:pt>
                        <c:pt idx="37">
                          <c:v>1444</c:v>
                        </c:pt>
                        <c:pt idx="38">
                          <c:v>1521</c:v>
                        </c:pt>
                        <c:pt idx="39">
                          <c:v>1600</c:v>
                        </c:pt>
                        <c:pt idx="40">
                          <c:v>1681</c:v>
                        </c:pt>
                        <c:pt idx="41">
                          <c:v>1764</c:v>
                        </c:pt>
                        <c:pt idx="42">
                          <c:v>1849</c:v>
                        </c:pt>
                        <c:pt idx="43">
                          <c:v>1936</c:v>
                        </c:pt>
                        <c:pt idx="44">
                          <c:v>2025</c:v>
                        </c:pt>
                        <c:pt idx="45">
                          <c:v>2116</c:v>
                        </c:pt>
                        <c:pt idx="46">
                          <c:v>2209</c:v>
                        </c:pt>
                        <c:pt idx="47">
                          <c:v>2304</c:v>
                        </c:pt>
                        <c:pt idx="48">
                          <c:v>2401</c:v>
                        </c:pt>
                        <c:pt idx="49">
                          <c:v>2500</c:v>
                        </c:pt>
                        <c:pt idx="50">
                          <c:v>2601</c:v>
                        </c:pt>
                        <c:pt idx="51">
                          <c:v>2704</c:v>
                        </c:pt>
                        <c:pt idx="52">
                          <c:v>2809</c:v>
                        </c:pt>
                        <c:pt idx="53">
                          <c:v>2916</c:v>
                        </c:pt>
                        <c:pt idx="54">
                          <c:v>3025</c:v>
                        </c:pt>
                        <c:pt idx="55">
                          <c:v>3136</c:v>
                        </c:pt>
                        <c:pt idx="56">
                          <c:v>3249</c:v>
                        </c:pt>
                        <c:pt idx="57">
                          <c:v>3364</c:v>
                        </c:pt>
                        <c:pt idx="58">
                          <c:v>3481</c:v>
                        </c:pt>
                        <c:pt idx="59">
                          <c:v>3600</c:v>
                        </c:pt>
                        <c:pt idx="60">
                          <c:v>3721</c:v>
                        </c:pt>
                        <c:pt idx="61">
                          <c:v>3844</c:v>
                        </c:pt>
                        <c:pt idx="62">
                          <c:v>3969</c:v>
                        </c:pt>
                        <c:pt idx="63">
                          <c:v>4096</c:v>
                        </c:pt>
                        <c:pt idx="64">
                          <c:v>4225</c:v>
                        </c:pt>
                        <c:pt idx="65">
                          <c:v>4356</c:v>
                        </c:pt>
                        <c:pt idx="66">
                          <c:v>4489</c:v>
                        </c:pt>
                        <c:pt idx="67">
                          <c:v>4624</c:v>
                        </c:pt>
                        <c:pt idx="68">
                          <c:v>4761</c:v>
                        </c:pt>
                        <c:pt idx="69">
                          <c:v>4900</c:v>
                        </c:pt>
                        <c:pt idx="70">
                          <c:v>5041</c:v>
                        </c:pt>
                        <c:pt idx="71">
                          <c:v>5184</c:v>
                        </c:pt>
                        <c:pt idx="72">
                          <c:v>5329</c:v>
                        </c:pt>
                        <c:pt idx="73">
                          <c:v>5476</c:v>
                        </c:pt>
                        <c:pt idx="74">
                          <c:v>5625</c:v>
                        </c:pt>
                        <c:pt idx="75">
                          <c:v>5776</c:v>
                        </c:pt>
                        <c:pt idx="76">
                          <c:v>5929</c:v>
                        </c:pt>
                        <c:pt idx="77">
                          <c:v>6084</c:v>
                        </c:pt>
                        <c:pt idx="78">
                          <c:v>6241</c:v>
                        </c:pt>
                        <c:pt idx="79">
                          <c:v>6400</c:v>
                        </c:pt>
                        <c:pt idx="80">
                          <c:v>6561</c:v>
                        </c:pt>
                        <c:pt idx="81">
                          <c:v>6724</c:v>
                        </c:pt>
                        <c:pt idx="82">
                          <c:v>6889</c:v>
                        </c:pt>
                        <c:pt idx="83">
                          <c:v>7056</c:v>
                        </c:pt>
                        <c:pt idx="84">
                          <c:v>7225</c:v>
                        </c:pt>
                        <c:pt idx="85">
                          <c:v>7396</c:v>
                        </c:pt>
                        <c:pt idx="86">
                          <c:v>7569</c:v>
                        </c:pt>
                        <c:pt idx="87">
                          <c:v>7744</c:v>
                        </c:pt>
                        <c:pt idx="88">
                          <c:v>7921</c:v>
                        </c:pt>
                        <c:pt idx="89">
                          <c:v>8100</c:v>
                        </c:pt>
                        <c:pt idx="90">
                          <c:v>8281</c:v>
                        </c:pt>
                        <c:pt idx="91">
                          <c:v>8464</c:v>
                        </c:pt>
                        <c:pt idx="92">
                          <c:v>8649</c:v>
                        </c:pt>
                        <c:pt idx="93">
                          <c:v>8836</c:v>
                        </c:pt>
                        <c:pt idx="94">
                          <c:v>9025</c:v>
                        </c:pt>
                        <c:pt idx="95">
                          <c:v>9216</c:v>
                        </c:pt>
                        <c:pt idx="96">
                          <c:v>9409</c:v>
                        </c:pt>
                        <c:pt idx="97">
                          <c:v>9604</c:v>
                        </c:pt>
                        <c:pt idx="98">
                          <c:v>9801</c:v>
                        </c:pt>
                        <c:pt idx="99">
                          <c:v>10000</c:v>
                        </c:pt>
                        <c:pt idx="100">
                          <c:v>10201</c:v>
                        </c:pt>
                        <c:pt idx="101">
                          <c:v>10404</c:v>
                        </c:pt>
                        <c:pt idx="102">
                          <c:v>10609</c:v>
                        </c:pt>
                        <c:pt idx="103">
                          <c:v>10816</c:v>
                        </c:pt>
                        <c:pt idx="104">
                          <c:v>11025</c:v>
                        </c:pt>
                        <c:pt idx="105">
                          <c:v>11236</c:v>
                        </c:pt>
                        <c:pt idx="106">
                          <c:v>11449</c:v>
                        </c:pt>
                        <c:pt idx="107">
                          <c:v>11664</c:v>
                        </c:pt>
                        <c:pt idx="108">
                          <c:v>11881</c:v>
                        </c:pt>
                        <c:pt idx="109">
                          <c:v>12100</c:v>
                        </c:pt>
                        <c:pt idx="110">
                          <c:v>12321</c:v>
                        </c:pt>
                        <c:pt idx="111">
                          <c:v>12544</c:v>
                        </c:pt>
                        <c:pt idx="112">
                          <c:v>12769</c:v>
                        </c:pt>
                        <c:pt idx="113">
                          <c:v>12996</c:v>
                        </c:pt>
                        <c:pt idx="114">
                          <c:v>13225</c:v>
                        </c:pt>
                        <c:pt idx="115">
                          <c:v>13456</c:v>
                        </c:pt>
                        <c:pt idx="116">
                          <c:v>13689</c:v>
                        </c:pt>
                        <c:pt idx="117">
                          <c:v>13924</c:v>
                        </c:pt>
                        <c:pt idx="118">
                          <c:v>14161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  <c:pt idx="21">
                          <c:v>22</c:v>
                        </c:pt>
                        <c:pt idx="22">
                          <c:v>23</c:v>
                        </c:pt>
                        <c:pt idx="23">
                          <c:v>24</c:v>
                        </c:pt>
                        <c:pt idx="24">
                          <c:v>25</c:v>
                        </c:pt>
                        <c:pt idx="25">
                          <c:v>26</c:v>
                        </c:pt>
                        <c:pt idx="26">
                          <c:v>27</c:v>
                        </c:pt>
                        <c:pt idx="27">
                          <c:v>28</c:v>
                        </c:pt>
                        <c:pt idx="28">
                          <c:v>29</c:v>
                        </c:pt>
                        <c:pt idx="29">
                          <c:v>30</c:v>
                        </c:pt>
                        <c:pt idx="30">
                          <c:v>31</c:v>
                        </c:pt>
                        <c:pt idx="31">
                          <c:v>32</c:v>
                        </c:pt>
                        <c:pt idx="32">
                          <c:v>33</c:v>
                        </c:pt>
                        <c:pt idx="33">
                          <c:v>34</c:v>
                        </c:pt>
                        <c:pt idx="34">
                          <c:v>35</c:v>
                        </c:pt>
                        <c:pt idx="35">
                          <c:v>36</c:v>
                        </c:pt>
                        <c:pt idx="36">
                          <c:v>37</c:v>
                        </c:pt>
                        <c:pt idx="37">
                          <c:v>38</c:v>
                        </c:pt>
                        <c:pt idx="38">
                          <c:v>39</c:v>
                        </c:pt>
                        <c:pt idx="39">
                          <c:v>40</c:v>
                        </c:pt>
                        <c:pt idx="40">
                          <c:v>41</c:v>
                        </c:pt>
                        <c:pt idx="41">
                          <c:v>42</c:v>
                        </c:pt>
                        <c:pt idx="42">
                          <c:v>43</c:v>
                        </c:pt>
                        <c:pt idx="43">
                          <c:v>44</c:v>
                        </c:pt>
                        <c:pt idx="44">
                          <c:v>45</c:v>
                        </c:pt>
                        <c:pt idx="45">
                          <c:v>46</c:v>
                        </c:pt>
                        <c:pt idx="46">
                          <c:v>47</c:v>
                        </c:pt>
                        <c:pt idx="47">
                          <c:v>48</c:v>
                        </c:pt>
                        <c:pt idx="48">
                          <c:v>49</c:v>
                        </c:pt>
                        <c:pt idx="49">
                          <c:v>50</c:v>
                        </c:pt>
                        <c:pt idx="50">
                          <c:v>51</c:v>
                        </c:pt>
                        <c:pt idx="51">
                          <c:v>52</c:v>
                        </c:pt>
                        <c:pt idx="52">
                          <c:v>53</c:v>
                        </c:pt>
                        <c:pt idx="53">
                          <c:v>54</c:v>
                        </c:pt>
                        <c:pt idx="54">
                          <c:v>55</c:v>
                        </c:pt>
                        <c:pt idx="55">
                          <c:v>56</c:v>
                        </c:pt>
                        <c:pt idx="56">
                          <c:v>57</c:v>
                        </c:pt>
                        <c:pt idx="57">
                          <c:v>58</c:v>
                        </c:pt>
                        <c:pt idx="58">
                          <c:v>59</c:v>
                        </c:pt>
                        <c:pt idx="59">
                          <c:v>60</c:v>
                        </c:pt>
                        <c:pt idx="60">
                          <c:v>61</c:v>
                        </c:pt>
                        <c:pt idx="61">
                          <c:v>62</c:v>
                        </c:pt>
                        <c:pt idx="62">
                          <c:v>63</c:v>
                        </c:pt>
                        <c:pt idx="63">
                          <c:v>64</c:v>
                        </c:pt>
                        <c:pt idx="64">
                          <c:v>65</c:v>
                        </c:pt>
                        <c:pt idx="65">
                          <c:v>66</c:v>
                        </c:pt>
                        <c:pt idx="66">
                          <c:v>67</c:v>
                        </c:pt>
                        <c:pt idx="67">
                          <c:v>68</c:v>
                        </c:pt>
                        <c:pt idx="68">
                          <c:v>69</c:v>
                        </c:pt>
                        <c:pt idx="69">
                          <c:v>70</c:v>
                        </c:pt>
                        <c:pt idx="70">
                          <c:v>71</c:v>
                        </c:pt>
                        <c:pt idx="71">
                          <c:v>72</c:v>
                        </c:pt>
                        <c:pt idx="72">
                          <c:v>73</c:v>
                        </c:pt>
                        <c:pt idx="73">
                          <c:v>74</c:v>
                        </c:pt>
                        <c:pt idx="74">
                          <c:v>75</c:v>
                        </c:pt>
                        <c:pt idx="75">
                          <c:v>76</c:v>
                        </c:pt>
                        <c:pt idx="76">
                          <c:v>77</c:v>
                        </c:pt>
                        <c:pt idx="77">
                          <c:v>78</c:v>
                        </c:pt>
                        <c:pt idx="78">
                          <c:v>79</c:v>
                        </c:pt>
                        <c:pt idx="79">
                          <c:v>80</c:v>
                        </c:pt>
                        <c:pt idx="80">
                          <c:v>81</c:v>
                        </c:pt>
                        <c:pt idx="81">
                          <c:v>82</c:v>
                        </c:pt>
                        <c:pt idx="82">
                          <c:v>83</c:v>
                        </c:pt>
                        <c:pt idx="83">
                          <c:v>84</c:v>
                        </c:pt>
                        <c:pt idx="84">
                          <c:v>85</c:v>
                        </c:pt>
                        <c:pt idx="85">
                          <c:v>86</c:v>
                        </c:pt>
                        <c:pt idx="86">
                          <c:v>87</c:v>
                        </c:pt>
                        <c:pt idx="87">
                          <c:v>88</c:v>
                        </c:pt>
                        <c:pt idx="88">
                          <c:v>89</c:v>
                        </c:pt>
                        <c:pt idx="89">
                          <c:v>90</c:v>
                        </c:pt>
                        <c:pt idx="90">
                          <c:v>91</c:v>
                        </c:pt>
                        <c:pt idx="91">
                          <c:v>92</c:v>
                        </c:pt>
                        <c:pt idx="92">
                          <c:v>93</c:v>
                        </c:pt>
                        <c:pt idx="93">
                          <c:v>94</c:v>
                        </c:pt>
                        <c:pt idx="94">
                          <c:v>95</c:v>
                        </c:pt>
                        <c:pt idx="95">
                          <c:v>96</c:v>
                        </c:pt>
                        <c:pt idx="96">
                          <c:v>97</c:v>
                        </c:pt>
                        <c:pt idx="97">
                          <c:v>98</c:v>
                        </c:pt>
                        <c:pt idx="98">
                          <c:v>99</c:v>
                        </c:pt>
                        <c:pt idx="99">
                          <c:v>100</c:v>
                        </c:pt>
                        <c:pt idx="100">
                          <c:v>101</c:v>
                        </c:pt>
                        <c:pt idx="101">
                          <c:v>102</c:v>
                        </c:pt>
                        <c:pt idx="102">
                          <c:v>103</c:v>
                        </c:pt>
                        <c:pt idx="103">
                          <c:v>104</c:v>
                        </c:pt>
                        <c:pt idx="104">
                          <c:v>105</c:v>
                        </c:pt>
                        <c:pt idx="105">
                          <c:v>106</c:v>
                        </c:pt>
                        <c:pt idx="106">
                          <c:v>107</c:v>
                        </c:pt>
                        <c:pt idx="107">
                          <c:v>108</c:v>
                        </c:pt>
                        <c:pt idx="108">
                          <c:v>109</c:v>
                        </c:pt>
                        <c:pt idx="109">
                          <c:v>110</c:v>
                        </c:pt>
                        <c:pt idx="110">
                          <c:v>111</c:v>
                        </c:pt>
                        <c:pt idx="111">
                          <c:v>112</c:v>
                        </c:pt>
                        <c:pt idx="112">
                          <c:v>113</c:v>
                        </c:pt>
                        <c:pt idx="113">
                          <c:v>114</c:v>
                        </c:pt>
                        <c:pt idx="114">
                          <c:v>115</c:v>
                        </c:pt>
                        <c:pt idx="115">
                          <c:v>116</c:v>
                        </c:pt>
                        <c:pt idx="116">
                          <c:v>117</c:v>
                        </c:pt>
                        <c:pt idx="117">
                          <c:v>118</c:v>
                        </c:pt>
                        <c:pt idx="118">
                          <c:v>119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Feuil1!$J$2:$J$120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-6.7764165951688729E-2</c:v>
                      </c:pt>
                      <c:pt idx="1">
                        <c:v>-6.6626087080847732E-2</c:v>
                      </c:pt>
                      <c:pt idx="2">
                        <c:v>-4.9193196587084223E-2</c:v>
                      </c:pt>
                      <c:pt idx="3">
                        <c:v>-1.6416796930274802E-2</c:v>
                      </c:pt>
                      <c:pt idx="4">
                        <c:v>-8.5688856933697447E-4</c:v>
                      </c:pt>
                      <c:pt idx="5">
                        <c:v>3.1163380352798215E-2</c:v>
                      </c:pt>
                      <c:pt idx="6">
                        <c:v>5.0425769531826516E-2</c:v>
                      </c:pt>
                      <c:pt idx="7">
                        <c:v>6.709836529824216E-2</c:v>
                      </c:pt>
                      <c:pt idx="8">
                        <c:v>5.8279948676216331E-2</c:v>
                      </c:pt>
                      <c:pt idx="9">
                        <c:v>3.3882391153212219E-2</c:v>
                      </c:pt>
                      <c:pt idx="10">
                        <c:v>4.8154093093838278E-4</c:v>
                      </c:pt>
                      <c:pt idx="11">
                        <c:v>-4.0474260824001393E-2</c:v>
                      </c:pt>
                      <c:pt idx="12">
                        <c:v>-6.7764165951688729E-2</c:v>
                      </c:pt>
                      <c:pt idx="13">
                        <c:v>-6.6626087080847732E-2</c:v>
                      </c:pt>
                      <c:pt idx="14">
                        <c:v>-4.9193196587084223E-2</c:v>
                      </c:pt>
                      <c:pt idx="15">
                        <c:v>-1.6416796930274802E-2</c:v>
                      </c:pt>
                      <c:pt idx="16">
                        <c:v>-8.5688856933697447E-4</c:v>
                      </c:pt>
                      <c:pt idx="17">
                        <c:v>3.1163380352798215E-2</c:v>
                      </c:pt>
                      <c:pt idx="18">
                        <c:v>5.0425769531826516E-2</c:v>
                      </c:pt>
                      <c:pt idx="19">
                        <c:v>6.709836529824216E-2</c:v>
                      </c:pt>
                      <c:pt idx="20">
                        <c:v>5.8279948676216331E-2</c:v>
                      </c:pt>
                      <c:pt idx="21">
                        <c:v>3.3882391153212219E-2</c:v>
                      </c:pt>
                      <c:pt idx="22">
                        <c:v>4.8154093093838278E-4</c:v>
                      </c:pt>
                      <c:pt idx="23">
                        <c:v>-4.0474260824001393E-2</c:v>
                      </c:pt>
                      <c:pt idx="24">
                        <c:v>-6.7764165951688729E-2</c:v>
                      </c:pt>
                      <c:pt idx="25">
                        <c:v>-6.6626087080847732E-2</c:v>
                      </c:pt>
                      <c:pt idx="26">
                        <c:v>-4.9193196587084223E-2</c:v>
                      </c:pt>
                      <c:pt idx="27">
                        <c:v>-1.6416796930274802E-2</c:v>
                      </c:pt>
                      <c:pt idx="28">
                        <c:v>-8.5688856933697447E-4</c:v>
                      </c:pt>
                      <c:pt idx="29">
                        <c:v>3.1163380352798215E-2</c:v>
                      </c:pt>
                      <c:pt idx="30">
                        <c:v>5.0425769531826516E-2</c:v>
                      </c:pt>
                      <c:pt idx="31">
                        <c:v>6.709836529824216E-2</c:v>
                      </c:pt>
                      <c:pt idx="32">
                        <c:v>5.8279948676216331E-2</c:v>
                      </c:pt>
                      <c:pt idx="33">
                        <c:v>3.3882391153212219E-2</c:v>
                      </c:pt>
                      <c:pt idx="34">
                        <c:v>4.8154093093838278E-4</c:v>
                      </c:pt>
                      <c:pt idx="35">
                        <c:v>-4.0474260824001393E-2</c:v>
                      </c:pt>
                      <c:pt idx="36">
                        <c:v>-6.7764165951688729E-2</c:v>
                      </c:pt>
                      <c:pt idx="37">
                        <c:v>-6.6626087080847732E-2</c:v>
                      </c:pt>
                      <c:pt idx="38">
                        <c:v>-4.9193196587084223E-2</c:v>
                      </c:pt>
                      <c:pt idx="39">
                        <c:v>-1.6416796930274802E-2</c:v>
                      </c:pt>
                      <c:pt idx="40">
                        <c:v>-8.5688856933697447E-4</c:v>
                      </c:pt>
                      <c:pt idx="41">
                        <c:v>3.1163380352798215E-2</c:v>
                      </c:pt>
                      <c:pt idx="42">
                        <c:v>5.0425769531826516E-2</c:v>
                      </c:pt>
                      <c:pt idx="43">
                        <c:v>6.709836529824216E-2</c:v>
                      </c:pt>
                      <c:pt idx="44">
                        <c:v>5.8279948676216331E-2</c:v>
                      </c:pt>
                      <c:pt idx="45">
                        <c:v>3.3882391153212219E-2</c:v>
                      </c:pt>
                      <c:pt idx="46">
                        <c:v>4.8154093093838278E-4</c:v>
                      </c:pt>
                      <c:pt idx="47">
                        <c:v>-4.0474260824001393E-2</c:v>
                      </c:pt>
                      <c:pt idx="48">
                        <c:v>-6.7764165951688729E-2</c:v>
                      </c:pt>
                      <c:pt idx="49">
                        <c:v>-6.6626087080847732E-2</c:v>
                      </c:pt>
                      <c:pt idx="50">
                        <c:v>-4.9193196587084223E-2</c:v>
                      </c:pt>
                      <c:pt idx="51">
                        <c:v>-1.6416796930274802E-2</c:v>
                      </c:pt>
                      <c:pt idx="52">
                        <c:v>-8.5688856933697447E-4</c:v>
                      </c:pt>
                      <c:pt idx="53">
                        <c:v>3.1163380352798215E-2</c:v>
                      </c:pt>
                      <c:pt idx="54">
                        <c:v>5.0425769531826516E-2</c:v>
                      </c:pt>
                      <c:pt idx="55">
                        <c:v>6.709836529824216E-2</c:v>
                      </c:pt>
                      <c:pt idx="56">
                        <c:v>5.8279948676216331E-2</c:v>
                      </c:pt>
                      <c:pt idx="57">
                        <c:v>3.3882391153212219E-2</c:v>
                      </c:pt>
                      <c:pt idx="58">
                        <c:v>4.8154093093838278E-4</c:v>
                      </c:pt>
                      <c:pt idx="59">
                        <c:v>-4.0474260824001393E-2</c:v>
                      </c:pt>
                      <c:pt idx="60">
                        <c:v>-6.7764165951688729E-2</c:v>
                      </c:pt>
                      <c:pt idx="61">
                        <c:v>-6.6626087080847732E-2</c:v>
                      </c:pt>
                      <c:pt idx="62">
                        <c:v>-4.9193196587084223E-2</c:v>
                      </c:pt>
                      <c:pt idx="63">
                        <c:v>-1.6416796930274802E-2</c:v>
                      </c:pt>
                      <c:pt idx="64">
                        <c:v>-8.5688856933697447E-4</c:v>
                      </c:pt>
                      <c:pt idx="65">
                        <c:v>3.1163380352798215E-2</c:v>
                      </c:pt>
                      <c:pt idx="66">
                        <c:v>5.0425769531826516E-2</c:v>
                      </c:pt>
                      <c:pt idx="67">
                        <c:v>6.709836529824216E-2</c:v>
                      </c:pt>
                      <c:pt idx="68">
                        <c:v>5.8279948676216331E-2</c:v>
                      </c:pt>
                      <c:pt idx="69">
                        <c:v>3.3882391153212219E-2</c:v>
                      </c:pt>
                      <c:pt idx="70">
                        <c:v>4.8154093093838278E-4</c:v>
                      </c:pt>
                      <c:pt idx="71">
                        <c:v>-4.0474260824001393E-2</c:v>
                      </c:pt>
                      <c:pt idx="72">
                        <c:v>-6.7764165951688729E-2</c:v>
                      </c:pt>
                      <c:pt idx="73">
                        <c:v>-6.6626087080847732E-2</c:v>
                      </c:pt>
                      <c:pt idx="74">
                        <c:v>-4.9193196587084223E-2</c:v>
                      </c:pt>
                      <c:pt idx="75">
                        <c:v>-1.6416796930274802E-2</c:v>
                      </c:pt>
                      <c:pt idx="76">
                        <c:v>-8.5688856933697447E-4</c:v>
                      </c:pt>
                      <c:pt idx="77">
                        <c:v>3.1163380352798215E-2</c:v>
                      </c:pt>
                      <c:pt idx="78">
                        <c:v>5.0425769531826516E-2</c:v>
                      </c:pt>
                      <c:pt idx="79">
                        <c:v>6.709836529824216E-2</c:v>
                      </c:pt>
                      <c:pt idx="80">
                        <c:v>5.8279948676216331E-2</c:v>
                      </c:pt>
                      <c:pt idx="81">
                        <c:v>3.3882391153212219E-2</c:v>
                      </c:pt>
                      <c:pt idx="82">
                        <c:v>4.8154093093838278E-4</c:v>
                      </c:pt>
                      <c:pt idx="83">
                        <c:v>-4.0474260824001393E-2</c:v>
                      </c:pt>
                      <c:pt idx="84">
                        <c:v>-6.7764165951688729E-2</c:v>
                      </c:pt>
                      <c:pt idx="85">
                        <c:v>-6.6626087080847732E-2</c:v>
                      </c:pt>
                      <c:pt idx="86">
                        <c:v>-4.9193196587084223E-2</c:v>
                      </c:pt>
                      <c:pt idx="87">
                        <c:v>-1.6416796930274802E-2</c:v>
                      </c:pt>
                      <c:pt idx="88">
                        <c:v>-8.5688856933697447E-4</c:v>
                      </c:pt>
                      <c:pt idx="89">
                        <c:v>3.1163380352798215E-2</c:v>
                      </c:pt>
                      <c:pt idx="90">
                        <c:v>5.0425769531826516E-2</c:v>
                      </c:pt>
                      <c:pt idx="91">
                        <c:v>6.709836529824216E-2</c:v>
                      </c:pt>
                      <c:pt idx="92">
                        <c:v>5.8279948676216331E-2</c:v>
                      </c:pt>
                      <c:pt idx="93">
                        <c:v>3.3882391153212219E-2</c:v>
                      </c:pt>
                      <c:pt idx="94">
                        <c:v>4.8154093093838278E-4</c:v>
                      </c:pt>
                      <c:pt idx="95">
                        <c:v>-4.0474260824001393E-2</c:v>
                      </c:pt>
                      <c:pt idx="96">
                        <c:v>-6.7764165951688729E-2</c:v>
                      </c:pt>
                      <c:pt idx="97">
                        <c:v>-6.6626087080847732E-2</c:v>
                      </c:pt>
                      <c:pt idx="98">
                        <c:v>-4.9193196587084223E-2</c:v>
                      </c:pt>
                      <c:pt idx="99">
                        <c:v>-1.6416796930274802E-2</c:v>
                      </c:pt>
                      <c:pt idx="100">
                        <c:v>-8.5688856933697447E-4</c:v>
                      </c:pt>
                      <c:pt idx="101">
                        <c:v>3.1163380352798215E-2</c:v>
                      </c:pt>
                      <c:pt idx="102">
                        <c:v>5.0425769531826516E-2</c:v>
                      </c:pt>
                      <c:pt idx="103">
                        <c:v>6.709836529824216E-2</c:v>
                      </c:pt>
                      <c:pt idx="104">
                        <c:v>5.8279948676216331E-2</c:v>
                      </c:pt>
                      <c:pt idx="105">
                        <c:v>3.3882391153212219E-2</c:v>
                      </c:pt>
                      <c:pt idx="106">
                        <c:v>4.8154093093838278E-4</c:v>
                      </c:pt>
                      <c:pt idx="107">
                        <c:v>-4.0474260824001393E-2</c:v>
                      </c:pt>
                      <c:pt idx="108">
                        <c:v>-6.7764165951688729E-2</c:v>
                      </c:pt>
                      <c:pt idx="109">
                        <c:v>-6.6626087080847732E-2</c:v>
                      </c:pt>
                      <c:pt idx="110">
                        <c:v>-4.9193196587084223E-2</c:v>
                      </c:pt>
                      <c:pt idx="111">
                        <c:v>-1.6416796930274802E-2</c:v>
                      </c:pt>
                      <c:pt idx="112">
                        <c:v>-8.5688856933697447E-4</c:v>
                      </c:pt>
                      <c:pt idx="113">
                        <c:v>3.1163380352798215E-2</c:v>
                      </c:pt>
                      <c:pt idx="114">
                        <c:v>5.0425769531826516E-2</c:v>
                      </c:pt>
                      <c:pt idx="115">
                        <c:v>6.709836529824216E-2</c:v>
                      </c:pt>
                      <c:pt idx="116">
                        <c:v>5.8279948676216331E-2</c:v>
                      </c:pt>
                      <c:pt idx="117">
                        <c:v>3.3882391153212219E-2</c:v>
                      </c:pt>
                      <c:pt idx="118">
                        <c:v>4.8154093093838278E-4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Feuil1!$L$1</c15:sqref>
                        </c15:formulaRef>
                      </c:ext>
                    </c:extLst>
                    <c:strCache>
                      <c:ptCount val="1"/>
                      <c:pt idx="0">
                        <c:v>ln(CVS)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Feuil1!$A$2:$D$120</c15:sqref>
                        </c15:formulaRef>
                      </c:ext>
                    </c:extLst>
                    <c:multiLvlStrCache>
                      <c:ptCount val="119"/>
                      <c:lvl>
                        <c:pt idx="0">
                          <c:v>01</c:v>
                        </c:pt>
                        <c:pt idx="1">
                          <c:v>02</c:v>
                        </c:pt>
                        <c:pt idx="2">
                          <c:v>03</c:v>
                        </c:pt>
                        <c:pt idx="3">
                          <c:v>04</c:v>
                        </c:pt>
                        <c:pt idx="4">
                          <c:v>05</c:v>
                        </c:pt>
                        <c:pt idx="5">
                          <c:v>06</c:v>
                        </c:pt>
                        <c:pt idx="6">
                          <c:v>07</c:v>
                        </c:pt>
                        <c:pt idx="7">
                          <c:v>08</c:v>
                        </c:pt>
                        <c:pt idx="8">
                          <c:v>09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01</c:v>
                        </c:pt>
                        <c:pt idx="13">
                          <c:v>02</c:v>
                        </c:pt>
                        <c:pt idx="14">
                          <c:v>03</c:v>
                        </c:pt>
                        <c:pt idx="15">
                          <c:v>04</c:v>
                        </c:pt>
                        <c:pt idx="16">
                          <c:v>05</c:v>
                        </c:pt>
                        <c:pt idx="17">
                          <c:v>06</c:v>
                        </c:pt>
                        <c:pt idx="18">
                          <c:v>07</c:v>
                        </c:pt>
                        <c:pt idx="19">
                          <c:v>08</c:v>
                        </c:pt>
                        <c:pt idx="20">
                          <c:v>09</c:v>
                        </c:pt>
                        <c:pt idx="21">
                          <c:v>10</c:v>
                        </c:pt>
                        <c:pt idx="22">
                          <c:v>11</c:v>
                        </c:pt>
                        <c:pt idx="23">
                          <c:v>12</c:v>
                        </c:pt>
                        <c:pt idx="24">
                          <c:v>01</c:v>
                        </c:pt>
                        <c:pt idx="25">
                          <c:v>02</c:v>
                        </c:pt>
                        <c:pt idx="26">
                          <c:v>03</c:v>
                        </c:pt>
                        <c:pt idx="27">
                          <c:v>04</c:v>
                        </c:pt>
                        <c:pt idx="28">
                          <c:v>05</c:v>
                        </c:pt>
                        <c:pt idx="29">
                          <c:v>06</c:v>
                        </c:pt>
                        <c:pt idx="30">
                          <c:v>07</c:v>
                        </c:pt>
                        <c:pt idx="31">
                          <c:v>08</c:v>
                        </c:pt>
                        <c:pt idx="32">
                          <c:v>09</c:v>
                        </c:pt>
                        <c:pt idx="33">
                          <c:v>10</c:v>
                        </c:pt>
                        <c:pt idx="34">
                          <c:v>11</c:v>
                        </c:pt>
                        <c:pt idx="35">
                          <c:v>12</c:v>
                        </c:pt>
                        <c:pt idx="36">
                          <c:v>01</c:v>
                        </c:pt>
                        <c:pt idx="37">
                          <c:v>02</c:v>
                        </c:pt>
                        <c:pt idx="38">
                          <c:v>03</c:v>
                        </c:pt>
                        <c:pt idx="39">
                          <c:v>04</c:v>
                        </c:pt>
                        <c:pt idx="40">
                          <c:v>05</c:v>
                        </c:pt>
                        <c:pt idx="41">
                          <c:v>06</c:v>
                        </c:pt>
                        <c:pt idx="42">
                          <c:v>07</c:v>
                        </c:pt>
                        <c:pt idx="43">
                          <c:v>08</c:v>
                        </c:pt>
                        <c:pt idx="44">
                          <c:v>09</c:v>
                        </c:pt>
                        <c:pt idx="45">
                          <c:v>10</c:v>
                        </c:pt>
                        <c:pt idx="46">
                          <c:v>11</c:v>
                        </c:pt>
                        <c:pt idx="47">
                          <c:v>12</c:v>
                        </c:pt>
                        <c:pt idx="48">
                          <c:v>01</c:v>
                        </c:pt>
                        <c:pt idx="49">
                          <c:v>02</c:v>
                        </c:pt>
                        <c:pt idx="50">
                          <c:v>03</c:v>
                        </c:pt>
                        <c:pt idx="51">
                          <c:v>04</c:v>
                        </c:pt>
                        <c:pt idx="52">
                          <c:v>05</c:v>
                        </c:pt>
                        <c:pt idx="53">
                          <c:v>06</c:v>
                        </c:pt>
                        <c:pt idx="54">
                          <c:v>07</c:v>
                        </c:pt>
                        <c:pt idx="55">
                          <c:v>08</c:v>
                        </c:pt>
                        <c:pt idx="56">
                          <c:v>09</c:v>
                        </c:pt>
                        <c:pt idx="57">
                          <c:v>10</c:v>
                        </c:pt>
                        <c:pt idx="58">
                          <c:v>11</c:v>
                        </c:pt>
                        <c:pt idx="59">
                          <c:v>12</c:v>
                        </c:pt>
                        <c:pt idx="60">
                          <c:v>01</c:v>
                        </c:pt>
                        <c:pt idx="61">
                          <c:v>02</c:v>
                        </c:pt>
                        <c:pt idx="62">
                          <c:v>03</c:v>
                        </c:pt>
                        <c:pt idx="63">
                          <c:v>04</c:v>
                        </c:pt>
                        <c:pt idx="64">
                          <c:v>05</c:v>
                        </c:pt>
                        <c:pt idx="65">
                          <c:v>06</c:v>
                        </c:pt>
                        <c:pt idx="66">
                          <c:v>07</c:v>
                        </c:pt>
                        <c:pt idx="67">
                          <c:v>08</c:v>
                        </c:pt>
                        <c:pt idx="68">
                          <c:v>09</c:v>
                        </c:pt>
                        <c:pt idx="69">
                          <c:v>10</c:v>
                        </c:pt>
                        <c:pt idx="70">
                          <c:v>11</c:v>
                        </c:pt>
                        <c:pt idx="71">
                          <c:v>12</c:v>
                        </c:pt>
                        <c:pt idx="72">
                          <c:v>01</c:v>
                        </c:pt>
                        <c:pt idx="73">
                          <c:v>02</c:v>
                        </c:pt>
                        <c:pt idx="74">
                          <c:v>03</c:v>
                        </c:pt>
                        <c:pt idx="75">
                          <c:v>04</c:v>
                        </c:pt>
                        <c:pt idx="76">
                          <c:v>05</c:v>
                        </c:pt>
                        <c:pt idx="77">
                          <c:v>06</c:v>
                        </c:pt>
                        <c:pt idx="78">
                          <c:v>07</c:v>
                        </c:pt>
                        <c:pt idx="79">
                          <c:v>08</c:v>
                        </c:pt>
                        <c:pt idx="80">
                          <c:v>09</c:v>
                        </c:pt>
                        <c:pt idx="81">
                          <c:v>10</c:v>
                        </c:pt>
                        <c:pt idx="82">
                          <c:v>11</c:v>
                        </c:pt>
                        <c:pt idx="83">
                          <c:v>12</c:v>
                        </c:pt>
                        <c:pt idx="84">
                          <c:v>01</c:v>
                        </c:pt>
                        <c:pt idx="85">
                          <c:v>02</c:v>
                        </c:pt>
                        <c:pt idx="86">
                          <c:v>03</c:v>
                        </c:pt>
                        <c:pt idx="87">
                          <c:v>04</c:v>
                        </c:pt>
                        <c:pt idx="88">
                          <c:v>05</c:v>
                        </c:pt>
                        <c:pt idx="89">
                          <c:v>06</c:v>
                        </c:pt>
                        <c:pt idx="90">
                          <c:v>07</c:v>
                        </c:pt>
                        <c:pt idx="91">
                          <c:v>08</c:v>
                        </c:pt>
                        <c:pt idx="92">
                          <c:v>09</c:v>
                        </c:pt>
                        <c:pt idx="93">
                          <c:v>10</c:v>
                        </c:pt>
                        <c:pt idx="94">
                          <c:v>11</c:v>
                        </c:pt>
                        <c:pt idx="95">
                          <c:v>12</c:v>
                        </c:pt>
                        <c:pt idx="96">
                          <c:v>01</c:v>
                        </c:pt>
                        <c:pt idx="97">
                          <c:v>02</c:v>
                        </c:pt>
                        <c:pt idx="98">
                          <c:v>03</c:v>
                        </c:pt>
                        <c:pt idx="99">
                          <c:v>04</c:v>
                        </c:pt>
                        <c:pt idx="100">
                          <c:v>05</c:v>
                        </c:pt>
                        <c:pt idx="101">
                          <c:v>06</c:v>
                        </c:pt>
                        <c:pt idx="102">
                          <c:v>07</c:v>
                        </c:pt>
                        <c:pt idx="103">
                          <c:v>08</c:v>
                        </c:pt>
                        <c:pt idx="104">
                          <c:v>09</c:v>
                        </c:pt>
                        <c:pt idx="105">
                          <c:v>10</c:v>
                        </c:pt>
                        <c:pt idx="106">
                          <c:v>11</c:v>
                        </c:pt>
                        <c:pt idx="107">
                          <c:v>12</c:v>
                        </c:pt>
                        <c:pt idx="108">
                          <c:v>01</c:v>
                        </c:pt>
                        <c:pt idx="109">
                          <c:v>02</c:v>
                        </c:pt>
                        <c:pt idx="110">
                          <c:v>03</c:v>
                        </c:pt>
                        <c:pt idx="111">
                          <c:v>04</c:v>
                        </c:pt>
                        <c:pt idx="112">
                          <c:v>05</c:v>
                        </c:pt>
                        <c:pt idx="113">
                          <c:v>06</c:v>
                        </c:pt>
                        <c:pt idx="114">
                          <c:v>07</c:v>
                        </c:pt>
                        <c:pt idx="115">
                          <c:v>08</c:v>
                        </c:pt>
                        <c:pt idx="116">
                          <c:v>09</c:v>
                        </c:pt>
                        <c:pt idx="117">
                          <c:v>10</c:v>
                        </c:pt>
                        <c:pt idx="118">
                          <c:v>11</c:v>
                        </c:pt>
                      </c:lvl>
                      <c:lvl>
                        <c:pt idx="0">
                          <c:v>2015-01</c:v>
                        </c:pt>
                        <c:pt idx="1">
                          <c:v>2015-02</c:v>
                        </c:pt>
                        <c:pt idx="2">
                          <c:v>2015-03</c:v>
                        </c:pt>
                        <c:pt idx="3">
                          <c:v>2015-04</c:v>
                        </c:pt>
                        <c:pt idx="4">
                          <c:v>2015-05</c:v>
                        </c:pt>
                        <c:pt idx="5">
                          <c:v>2015-06</c:v>
                        </c:pt>
                        <c:pt idx="6">
                          <c:v>2015-07</c:v>
                        </c:pt>
                        <c:pt idx="7">
                          <c:v>2015-08</c:v>
                        </c:pt>
                        <c:pt idx="8">
                          <c:v>2015-09</c:v>
                        </c:pt>
                        <c:pt idx="9">
                          <c:v>2015-10</c:v>
                        </c:pt>
                        <c:pt idx="10">
                          <c:v>2015-11</c:v>
                        </c:pt>
                        <c:pt idx="11">
                          <c:v>2015-12</c:v>
                        </c:pt>
                        <c:pt idx="12">
                          <c:v>2016-01</c:v>
                        </c:pt>
                        <c:pt idx="13">
                          <c:v>2016-02</c:v>
                        </c:pt>
                        <c:pt idx="14">
                          <c:v>2016-03</c:v>
                        </c:pt>
                        <c:pt idx="15">
                          <c:v>2016-04</c:v>
                        </c:pt>
                        <c:pt idx="16">
                          <c:v>2016-05</c:v>
                        </c:pt>
                        <c:pt idx="17">
                          <c:v>2016-06</c:v>
                        </c:pt>
                        <c:pt idx="18">
                          <c:v>2016-07</c:v>
                        </c:pt>
                        <c:pt idx="19">
                          <c:v>2016-08</c:v>
                        </c:pt>
                        <c:pt idx="20">
                          <c:v>2016-09</c:v>
                        </c:pt>
                        <c:pt idx="21">
                          <c:v>2016-10</c:v>
                        </c:pt>
                        <c:pt idx="22">
                          <c:v>2016-11</c:v>
                        </c:pt>
                        <c:pt idx="23">
                          <c:v>2016-12</c:v>
                        </c:pt>
                        <c:pt idx="24">
                          <c:v>2017-01</c:v>
                        </c:pt>
                        <c:pt idx="25">
                          <c:v>2017-02</c:v>
                        </c:pt>
                        <c:pt idx="26">
                          <c:v>2017-03</c:v>
                        </c:pt>
                        <c:pt idx="27">
                          <c:v>2017-04</c:v>
                        </c:pt>
                        <c:pt idx="28">
                          <c:v>2017-05</c:v>
                        </c:pt>
                        <c:pt idx="29">
                          <c:v>2017-06</c:v>
                        </c:pt>
                        <c:pt idx="30">
                          <c:v>2017-07</c:v>
                        </c:pt>
                        <c:pt idx="31">
                          <c:v>2017-08</c:v>
                        </c:pt>
                        <c:pt idx="32">
                          <c:v>2017-09</c:v>
                        </c:pt>
                        <c:pt idx="33">
                          <c:v>2017-10</c:v>
                        </c:pt>
                        <c:pt idx="34">
                          <c:v>2017-11</c:v>
                        </c:pt>
                        <c:pt idx="35">
                          <c:v>2017-12</c:v>
                        </c:pt>
                        <c:pt idx="36">
                          <c:v>2018-01</c:v>
                        </c:pt>
                        <c:pt idx="37">
                          <c:v>2018-02</c:v>
                        </c:pt>
                        <c:pt idx="38">
                          <c:v>2018-03</c:v>
                        </c:pt>
                        <c:pt idx="39">
                          <c:v>2018-04</c:v>
                        </c:pt>
                        <c:pt idx="40">
                          <c:v>2018-05</c:v>
                        </c:pt>
                        <c:pt idx="41">
                          <c:v>2018-06</c:v>
                        </c:pt>
                        <c:pt idx="42">
                          <c:v>2018-07</c:v>
                        </c:pt>
                        <c:pt idx="43">
                          <c:v>2018-08</c:v>
                        </c:pt>
                        <c:pt idx="44">
                          <c:v>2018-09</c:v>
                        </c:pt>
                        <c:pt idx="45">
                          <c:v>2018-10</c:v>
                        </c:pt>
                        <c:pt idx="46">
                          <c:v>2018-11</c:v>
                        </c:pt>
                        <c:pt idx="47">
                          <c:v>2018-12</c:v>
                        </c:pt>
                        <c:pt idx="48">
                          <c:v>2019-01</c:v>
                        </c:pt>
                        <c:pt idx="49">
                          <c:v>2019-02</c:v>
                        </c:pt>
                        <c:pt idx="50">
                          <c:v>2019-03</c:v>
                        </c:pt>
                        <c:pt idx="51">
                          <c:v>2019-04</c:v>
                        </c:pt>
                        <c:pt idx="52">
                          <c:v>2019-05</c:v>
                        </c:pt>
                        <c:pt idx="53">
                          <c:v>2019-06</c:v>
                        </c:pt>
                        <c:pt idx="54">
                          <c:v>2019-07</c:v>
                        </c:pt>
                        <c:pt idx="55">
                          <c:v>2019-08</c:v>
                        </c:pt>
                        <c:pt idx="56">
                          <c:v>2019-09</c:v>
                        </c:pt>
                        <c:pt idx="57">
                          <c:v>2019-10</c:v>
                        </c:pt>
                        <c:pt idx="58">
                          <c:v>2019-11</c:v>
                        </c:pt>
                        <c:pt idx="59">
                          <c:v>2019-12</c:v>
                        </c:pt>
                        <c:pt idx="60">
                          <c:v>2020-01</c:v>
                        </c:pt>
                        <c:pt idx="61">
                          <c:v>2020-02</c:v>
                        </c:pt>
                        <c:pt idx="62">
                          <c:v>2020-03</c:v>
                        </c:pt>
                        <c:pt idx="63">
                          <c:v>2020-04</c:v>
                        </c:pt>
                        <c:pt idx="64">
                          <c:v>2020-05</c:v>
                        </c:pt>
                        <c:pt idx="65">
                          <c:v>2020-06</c:v>
                        </c:pt>
                        <c:pt idx="66">
                          <c:v>2020-07</c:v>
                        </c:pt>
                        <c:pt idx="67">
                          <c:v>2020-08</c:v>
                        </c:pt>
                        <c:pt idx="68">
                          <c:v>2020-09</c:v>
                        </c:pt>
                        <c:pt idx="69">
                          <c:v>2020-10</c:v>
                        </c:pt>
                        <c:pt idx="70">
                          <c:v>2020-11</c:v>
                        </c:pt>
                        <c:pt idx="71">
                          <c:v>2020-12</c:v>
                        </c:pt>
                        <c:pt idx="72">
                          <c:v>2021-01</c:v>
                        </c:pt>
                        <c:pt idx="73">
                          <c:v>2021-02</c:v>
                        </c:pt>
                        <c:pt idx="74">
                          <c:v>2021-03</c:v>
                        </c:pt>
                        <c:pt idx="75">
                          <c:v>2021-04</c:v>
                        </c:pt>
                        <c:pt idx="76">
                          <c:v>2021-05</c:v>
                        </c:pt>
                        <c:pt idx="77">
                          <c:v>2021-06</c:v>
                        </c:pt>
                        <c:pt idx="78">
                          <c:v>2021-07</c:v>
                        </c:pt>
                        <c:pt idx="79">
                          <c:v>2021-08</c:v>
                        </c:pt>
                        <c:pt idx="80">
                          <c:v>2021-09</c:v>
                        </c:pt>
                        <c:pt idx="81">
                          <c:v>2021-10</c:v>
                        </c:pt>
                        <c:pt idx="82">
                          <c:v>2021-11</c:v>
                        </c:pt>
                        <c:pt idx="83">
                          <c:v>2021-12</c:v>
                        </c:pt>
                        <c:pt idx="84">
                          <c:v>2022-01</c:v>
                        </c:pt>
                        <c:pt idx="85">
                          <c:v>2022-02</c:v>
                        </c:pt>
                        <c:pt idx="86">
                          <c:v>2022-03</c:v>
                        </c:pt>
                        <c:pt idx="87">
                          <c:v>2022-04</c:v>
                        </c:pt>
                        <c:pt idx="88">
                          <c:v>2022-05</c:v>
                        </c:pt>
                        <c:pt idx="89">
                          <c:v>2022-06</c:v>
                        </c:pt>
                        <c:pt idx="90">
                          <c:v>2022-07</c:v>
                        </c:pt>
                        <c:pt idx="91">
                          <c:v>2022-08</c:v>
                        </c:pt>
                        <c:pt idx="92">
                          <c:v>2022-09</c:v>
                        </c:pt>
                        <c:pt idx="93">
                          <c:v>2022-10</c:v>
                        </c:pt>
                        <c:pt idx="94">
                          <c:v>2022-11</c:v>
                        </c:pt>
                        <c:pt idx="95">
                          <c:v>2022-12</c:v>
                        </c:pt>
                        <c:pt idx="96">
                          <c:v>2023-01</c:v>
                        </c:pt>
                        <c:pt idx="97">
                          <c:v>2023-02</c:v>
                        </c:pt>
                        <c:pt idx="98">
                          <c:v>2023-03</c:v>
                        </c:pt>
                        <c:pt idx="99">
                          <c:v>2023-04</c:v>
                        </c:pt>
                        <c:pt idx="100">
                          <c:v>2023-05</c:v>
                        </c:pt>
                        <c:pt idx="101">
                          <c:v>2023-06</c:v>
                        </c:pt>
                        <c:pt idx="102">
                          <c:v>2023-07</c:v>
                        </c:pt>
                        <c:pt idx="103">
                          <c:v>2023-08</c:v>
                        </c:pt>
                        <c:pt idx="104">
                          <c:v>2023-09</c:v>
                        </c:pt>
                        <c:pt idx="105">
                          <c:v>2023-10</c:v>
                        </c:pt>
                        <c:pt idx="106">
                          <c:v>2023-11</c:v>
                        </c:pt>
                        <c:pt idx="107">
                          <c:v>2023-12</c:v>
                        </c:pt>
                        <c:pt idx="108">
                          <c:v>2024-01</c:v>
                        </c:pt>
                        <c:pt idx="109">
                          <c:v>2024-02</c:v>
                        </c:pt>
                        <c:pt idx="110">
                          <c:v>2024-03</c:v>
                        </c:pt>
                        <c:pt idx="111">
                          <c:v>2024-04</c:v>
                        </c:pt>
                        <c:pt idx="112">
                          <c:v>2024-05</c:v>
                        </c:pt>
                        <c:pt idx="113">
                          <c:v>2024-06</c:v>
                        </c:pt>
                        <c:pt idx="114">
                          <c:v>2024-07</c:v>
                        </c:pt>
                        <c:pt idx="115">
                          <c:v>2024-08</c:v>
                        </c:pt>
                        <c:pt idx="116">
                          <c:v>2024-09</c:v>
                        </c:pt>
                        <c:pt idx="117">
                          <c:v>2024-10</c:v>
                        </c:pt>
                        <c:pt idx="118">
                          <c:v>2024-11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4</c:v>
                        </c:pt>
                        <c:pt idx="2">
                          <c:v>9</c:v>
                        </c:pt>
                        <c:pt idx="3">
                          <c:v>16</c:v>
                        </c:pt>
                        <c:pt idx="4">
                          <c:v>25</c:v>
                        </c:pt>
                        <c:pt idx="5">
                          <c:v>36</c:v>
                        </c:pt>
                        <c:pt idx="6">
                          <c:v>49</c:v>
                        </c:pt>
                        <c:pt idx="7">
                          <c:v>64</c:v>
                        </c:pt>
                        <c:pt idx="8">
                          <c:v>81</c:v>
                        </c:pt>
                        <c:pt idx="9">
                          <c:v>100</c:v>
                        </c:pt>
                        <c:pt idx="10">
                          <c:v>121</c:v>
                        </c:pt>
                        <c:pt idx="11">
                          <c:v>144</c:v>
                        </c:pt>
                        <c:pt idx="12">
                          <c:v>169</c:v>
                        </c:pt>
                        <c:pt idx="13">
                          <c:v>196</c:v>
                        </c:pt>
                        <c:pt idx="14">
                          <c:v>225</c:v>
                        </c:pt>
                        <c:pt idx="15">
                          <c:v>256</c:v>
                        </c:pt>
                        <c:pt idx="16">
                          <c:v>289</c:v>
                        </c:pt>
                        <c:pt idx="17">
                          <c:v>324</c:v>
                        </c:pt>
                        <c:pt idx="18">
                          <c:v>361</c:v>
                        </c:pt>
                        <c:pt idx="19">
                          <c:v>400</c:v>
                        </c:pt>
                        <c:pt idx="20">
                          <c:v>441</c:v>
                        </c:pt>
                        <c:pt idx="21">
                          <c:v>484</c:v>
                        </c:pt>
                        <c:pt idx="22">
                          <c:v>529</c:v>
                        </c:pt>
                        <c:pt idx="23">
                          <c:v>576</c:v>
                        </c:pt>
                        <c:pt idx="24">
                          <c:v>625</c:v>
                        </c:pt>
                        <c:pt idx="25">
                          <c:v>676</c:v>
                        </c:pt>
                        <c:pt idx="26">
                          <c:v>729</c:v>
                        </c:pt>
                        <c:pt idx="27">
                          <c:v>784</c:v>
                        </c:pt>
                        <c:pt idx="28">
                          <c:v>841</c:v>
                        </c:pt>
                        <c:pt idx="29">
                          <c:v>900</c:v>
                        </c:pt>
                        <c:pt idx="30">
                          <c:v>961</c:v>
                        </c:pt>
                        <c:pt idx="31">
                          <c:v>1024</c:v>
                        </c:pt>
                        <c:pt idx="32">
                          <c:v>1089</c:v>
                        </c:pt>
                        <c:pt idx="33">
                          <c:v>1156</c:v>
                        </c:pt>
                        <c:pt idx="34">
                          <c:v>1225</c:v>
                        </c:pt>
                        <c:pt idx="35">
                          <c:v>1296</c:v>
                        </c:pt>
                        <c:pt idx="36">
                          <c:v>1369</c:v>
                        </c:pt>
                        <c:pt idx="37">
                          <c:v>1444</c:v>
                        </c:pt>
                        <c:pt idx="38">
                          <c:v>1521</c:v>
                        </c:pt>
                        <c:pt idx="39">
                          <c:v>1600</c:v>
                        </c:pt>
                        <c:pt idx="40">
                          <c:v>1681</c:v>
                        </c:pt>
                        <c:pt idx="41">
                          <c:v>1764</c:v>
                        </c:pt>
                        <c:pt idx="42">
                          <c:v>1849</c:v>
                        </c:pt>
                        <c:pt idx="43">
                          <c:v>1936</c:v>
                        </c:pt>
                        <c:pt idx="44">
                          <c:v>2025</c:v>
                        </c:pt>
                        <c:pt idx="45">
                          <c:v>2116</c:v>
                        </c:pt>
                        <c:pt idx="46">
                          <c:v>2209</c:v>
                        </c:pt>
                        <c:pt idx="47">
                          <c:v>2304</c:v>
                        </c:pt>
                        <c:pt idx="48">
                          <c:v>2401</c:v>
                        </c:pt>
                        <c:pt idx="49">
                          <c:v>2500</c:v>
                        </c:pt>
                        <c:pt idx="50">
                          <c:v>2601</c:v>
                        </c:pt>
                        <c:pt idx="51">
                          <c:v>2704</c:v>
                        </c:pt>
                        <c:pt idx="52">
                          <c:v>2809</c:v>
                        </c:pt>
                        <c:pt idx="53">
                          <c:v>2916</c:v>
                        </c:pt>
                        <c:pt idx="54">
                          <c:v>3025</c:v>
                        </c:pt>
                        <c:pt idx="55">
                          <c:v>3136</c:v>
                        </c:pt>
                        <c:pt idx="56">
                          <c:v>3249</c:v>
                        </c:pt>
                        <c:pt idx="57">
                          <c:v>3364</c:v>
                        </c:pt>
                        <c:pt idx="58">
                          <c:v>3481</c:v>
                        </c:pt>
                        <c:pt idx="59">
                          <c:v>3600</c:v>
                        </c:pt>
                        <c:pt idx="60">
                          <c:v>3721</c:v>
                        </c:pt>
                        <c:pt idx="61">
                          <c:v>3844</c:v>
                        </c:pt>
                        <c:pt idx="62">
                          <c:v>3969</c:v>
                        </c:pt>
                        <c:pt idx="63">
                          <c:v>4096</c:v>
                        </c:pt>
                        <c:pt idx="64">
                          <c:v>4225</c:v>
                        </c:pt>
                        <c:pt idx="65">
                          <c:v>4356</c:v>
                        </c:pt>
                        <c:pt idx="66">
                          <c:v>4489</c:v>
                        </c:pt>
                        <c:pt idx="67">
                          <c:v>4624</c:v>
                        </c:pt>
                        <c:pt idx="68">
                          <c:v>4761</c:v>
                        </c:pt>
                        <c:pt idx="69">
                          <c:v>4900</c:v>
                        </c:pt>
                        <c:pt idx="70">
                          <c:v>5041</c:v>
                        </c:pt>
                        <c:pt idx="71">
                          <c:v>5184</c:v>
                        </c:pt>
                        <c:pt idx="72">
                          <c:v>5329</c:v>
                        </c:pt>
                        <c:pt idx="73">
                          <c:v>5476</c:v>
                        </c:pt>
                        <c:pt idx="74">
                          <c:v>5625</c:v>
                        </c:pt>
                        <c:pt idx="75">
                          <c:v>5776</c:v>
                        </c:pt>
                        <c:pt idx="76">
                          <c:v>5929</c:v>
                        </c:pt>
                        <c:pt idx="77">
                          <c:v>6084</c:v>
                        </c:pt>
                        <c:pt idx="78">
                          <c:v>6241</c:v>
                        </c:pt>
                        <c:pt idx="79">
                          <c:v>6400</c:v>
                        </c:pt>
                        <c:pt idx="80">
                          <c:v>6561</c:v>
                        </c:pt>
                        <c:pt idx="81">
                          <c:v>6724</c:v>
                        </c:pt>
                        <c:pt idx="82">
                          <c:v>6889</c:v>
                        </c:pt>
                        <c:pt idx="83">
                          <c:v>7056</c:v>
                        </c:pt>
                        <c:pt idx="84">
                          <c:v>7225</c:v>
                        </c:pt>
                        <c:pt idx="85">
                          <c:v>7396</c:v>
                        </c:pt>
                        <c:pt idx="86">
                          <c:v>7569</c:v>
                        </c:pt>
                        <c:pt idx="87">
                          <c:v>7744</c:v>
                        </c:pt>
                        <c:pt idx="88">
                          <c:v>7921</c:v>
                        </c:pt>
                        <c:pt idx="89">
                          <c:v>8100</c:v>
                        </c:pt>
                        <c:pt idx="90">
                          <c:v>8281</c:v>
                        </c:pt>
                        <c:pt idx="91">
                          <c:v>8464</c:v>
                        </c:pt>
                        <c:pt idx="92">
                          <c:v>8649</c:v>
                        </c:pt>
                        <c:pt idx="93">
                          <c:v>8836</c:v>
                        </c:pt>
                        <c:pt idx="94">
                          <c:v>9025</c:v>
                        </c:pt>
                        <c:pt idx="95">
                          <c:v>9216</c:v>
                        </c:pt>
                        <c:pt idx="96">
                          <c:v>9409</c:v>
                        </c:pt>
                        <c:pt idx="97">
                          <c:v>9604</c:v>
                        </c:pt>
                        <c:pt idx="98">
                          <c:v>9801</c:v>
                        </c:pt>
                        <c:pt idx="99">
                          <c:v>10000</c:v>
                        </c:pt>
                        <c:pt idx="100">
                          <c:v>10201</c:v>
                        </c:pt>
                        <c:pt idx="101">
                          <c:v>10404</c:v>
                        </c:pt>
                        <c:pt idx="102">
                          <c:v>10609</c:v>
                        </c:pt>
                        <c:pt idx="103">
                          <c:v>10816</c:v>
                        </c:pt>
                        <c:pt idx="104">
                          <c:v>11025</c:v>
                        </c:pt>
                        <c:pt idx="105">
                          <c:v>11236</c:v>
                        </c:pt>
                        <c:pt idx="106">
                          <c:v>11449</c:v>
                        </c:pt>
                        <c:pt idx="107">
                          <c:v>11664</c:v>
                        </c:pt>
                        <c:pt idx="108">
                          <c:v>11881</c:v>
                        </c:pt>
                        <c:pt idx="109">
                          <c:v>12100</c:v>
                        </c:pt>
                        <c:pt idx="110">
                          <c:v>12321</c:v>
                        </c:pt>
                        <c:pt idx="111">
                          <c:v>12544</c:v>
                        </c:pt>
                        <c:pt idx="112">
                          <c:v>12769</c:v>
                        </c:pt>
                        <c:pt idx="113">
                          <c:v>12996</c:v>
                        </c:pt>
                        <c:pt idx="114">
                          <c:v>13225</c:v>
                        </c:pt>
                        <c:pt idx="115">
                          <c:v>13456</c:v>
                        </c:pt>
                        <c:pt idx="116">
                          <c:v>13689</c:v>
                        </c:pt>
                        <c:pt idx="117">
                          <c:v>13924</c:v>
                        </c:pt>
                        <c:pt idx="118">
                          <c:v>14161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  <c:pt idx="21">
                          <c:v>22</c:v>
                        </c:pt>
                        <c:pt idx="22">
                          <c:v>23</c:v>
                        </c:pt>
                        <c:pt idx="23">
                          <c:v>24</c:v>
                        </c:pt>
                        <c:pt idx="24">
                          <c:v>25</c:v>
                        </c:pt>
                        <c:pt idx="25">
                          <c:v>26</c:v>
                        </c:pt>
                        <c:pt idx="26">
                          <c:v>27</c:v>
                        </c:pt>
                        <c:pt idx="27">
                          <c:v>28</c:v>
                        </c:pt>
                        <c:pt idx="28">
                          <c:v>29</c:v>
                        </c:pt>
                        <c:pt idx="29">
                          <c:v>30</c:v>
                        </c:pt>
                        <c:pt idx="30">
                          <c:v>31</c:v>
                        </c:pt>
                        <c:pt idx="31">
                          <c:v>32</c:v>
                        </c:pt>
                        <c:pt idx="32">
                          <c:v>33</c:v>
                        </c:pt>
                        <c:pt idx="33">
                          <c:v>34</c:v>
                        </c:pt>
                        <c:pt idx="34">
                          <c:v>35</c:v>
                        </c:pt>
                        <c:pt idx="35">
                          <c:v>36</c:v>
                        </c:pt>
                        <c:pt idx="36">
                          <c:v>37</c:v>
                        </c:pt>
                        <c:pt idx="37">
                          <c:v>38</c:v>
                        </c:pt>
                        <c:pt idx="38">
                          <c:v>39</c:v>
                        </c:pt>
                        <c:pt idx="39">
                          <c:v>40</c:v>
                        </c:pt>
                        <c:pt idx="40">
                          <c:v>41</c:v>
                        </c:pt>
                        <c:pt idx="41">
                          <c:v>42</c:v>
                        </c:pt>
                        <c:pt idx="42">
                          <c:v>43</c:v>
                        </c:pt>
                        <c:pt idx="43">
                          <c:v>44</c:v>
                        </c:pt>
                        <c:pt idx="44">
                          <c:v>45</c:v>
                        </c:pt>
                        <c:pt idx="45">
                          <c:v>46</c:v>
                        </c:pt>
                        <c:pt idx="46">
                          <c:v>47</c:v>
                        </c:pt>
                        <c:pt idx="47">
                          <c:v>48</c:v>
                        </c:pt>
                        <c:pt idx="48">
                          <c:v>49</c:v>
                        </c:pt>
                        <c:pt idx="49">
                          <c:v>50</c:v>
                        </c:pt>
                        <c:pt idx="50">
                          <c:v>51</c:v>
                        </c:pt>
                        <c:pt idx="51">
                          <c:v>52</c:v>
                        </c:pt>
                        <c:pt idx="52">
                          <c:v>53</c:v>
                        </c:pt>
                        <c:pt idx="53">
                          <c:v>54</c:v>
                        </c:pt>
                        <c:pt idx="54">
                          <c:v>55</c:v>
                        </c:pt>
                        <c:pt idx="55">
                          <c:v>56</c:v>
                        </c:pt>
                        <c:pt idx="56">
                          <c:v>57</c:v>
                        </c:pt>
                        <c:pt idx="57">
                          <c:v>58</c:v>
                        </c:pt>
                        <c:pt idx="58">
                          <c:v>59</c:v>
                        </c:pt>
                        <c:pt idx="59">
                          <c:v>60</c:v>
                        </c:pt>
                        <c:pt idx="60">
                          <c:v>61</c:v>
                        </c:pt>
                        <c:pt idx="61">
                          <c:v>62</c:v>
                        </c:pt>
                        <c:pt idx="62">
                          <c:v>63</c:v>
                        </c:pt>
                        <c:pt idx="63">
                          <c:v>64</c:v>
                        </c:pt>
                        <c:pt idx="64">
                          <c:v>65</c:v>
                        </c:pt>
                        <c:pt idx="65">
                          <c:v>66</c:v>
                        </c:pt>
                        <c:pt idx="66">
                          <c:v>67</c:v>
                        </c:pt>
                        <c:pt idx="67">
                          <c:v>68</c:v>
                        </c:pt>
                        <c:pt idx="68">
                          <c:v>69</c:v>
                        </c:pt>
                        <c:pt idx="69">
                          <c:v>70</c:v>
                        </c:pt>
                        <c:pt idx="70">
                          <c:v>71</c:v>
                        </c:pt>
                        <c:pt idx="71">
                          <c:v>72</c:v>
                        </c:pt>
                        <c:pt idx="72">
                          <c:v>73</c:v>
                        </c:pt>
                        <c:pt idx="73">
                          <c:v>74</c:v>
                        </c:pt>
                        <c:pt idx="74">
                          <c:v>75</c:v>
                        </c:pt>
                        <c:pt idx="75">
                          <c:v>76</c:v>
                        </c:pt>
                        <c:pt idx="76">
                          <c:v>77</c:v>
                        </c:pt>
                        <c:pt idx="77">
                          <c:v>78</c:v>
                        </c:pt>
                        <c:pt idx="78">
                          <c:v>79</c:v>
                        </c:pt>
                        <c:pt idx="79">
                          <c:v>80</c:v>
                        </c:pt>
                        <c:pt idx="80">
                          <c:v>81</c:v>
                        </c:pt>
                        <c:pt idx="81">
                          <c:v>82</c:v>
                        </c:pt>
                        <c:pt idx="82">
                          <c:v>83</c:v>
                        </c:pt>
                        <c:pt idx="83">
                          <c:v>84</c:v>
                        </c:pt>
                        <c:pt idx="84">
                          <c:v>85</c:v>
                        </c:pt>
                        <c:pt idx="85">
                          <c:v>86</c:v>
                        </c:pt>
                        <c:pt idx="86">
                          <c:v>87</c:v>
                        </c:pt>
                        <c:pt idx="87">
                          <c:v>88</c:v>
                        </c:pt>
                        <c:pt idx="88">
                          <c:v>89</c:v>
                        </c:pt>
                        <c:pt idx="89">
                          <c:v>90</c:v>
                        </c:pt>
                        <c:pt idx="90">
                          <c:v>91</c:v>
                        </c:pt>
                        <c:pt idx="91">
                          <c:v>92</c:v>
                        </c:pt>
                        <c:pt idx="92">
                          <c:v>93</c:v>
                        </c:pt>
                        <c:pt idx="93">
                          <c:v>94</c:v>
                        </c:pt>
                        <c:pt idx="94">
                          <c:v>95</c:v>
                        </c:pt>
                        <c:pt idx="95">
                          <c:v>96</c:v>
                        </c:pt>
                        <c:pt idx="96">
                          <c:v>97</c:v>
                        </c:pt>
                        <c:pt idx="97">
                          <c:v>98</c:v>
                        </c:pt>
                        <c:pt idx="98">
                          <c:v>99</c:v>
                        </c:pt>
                        <c:pt idx="99">
                          <c:v>100</c:v>
                        </c:pt>
                        <c:pt idx="100">
                          <c:v>101</c:v>
                        </c:pt>
                        <c:pt idx="101">
                          <c:v>102</c:v>
                        </c:pt>
                        <c:pt idx="102">
                          <c:v>103</c:v>
                        </c:pt>
                        <c:pt idx="103">
                          <c:v>104</c:v>
                        </c:pt>
                        <c:pt idx="104">
                          <c:v>105</c:v>
                        </c:pt>
                        <c:pt idx="105">
                          <c:v>106</c:v>
                        </c:pt>
                        <c:pt idx="106">
                          <c:v>107</c:v>
                        </c:pt>
                        <c:pt idx="107">
                          <c:v>108</c:v>
                        </c:pt>
                        <c:pt idx="108">
                          <c:v>109</c:v>
                        </c:pt>
                        <c:pt idx="109">
                          <c:v>110</c:v>
                        </c:pt>
                        <c:pt idx="110">
                          <c:v>111</c:v>
                        </c:pt>
                        <c:pt idx="111">
                          <c:v>112</c:v>
                        </c:pt>
                        <c:pt idx="112">
                          <c:v>113</c:v>
                        </c:pt>
                        <c:pt idx="113">
                          <c:v>114</c:v>
                        </c:pt>
                        <c:pt idx="114">
                          <c:v>115</c:v>
                        </c:pt>
                        <c:pt idx="115">
                          <c:v>116</c:v>
                        </c:pt>
                        <c:pt idx="116">
                          <c:v>117</c:v>
                        </c:pt>
                        <c:pt idx="117">
                          <c:v>118</c:v>
                        </c:pt>
                        <c:pt idx="118">
                          <c:v>119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Feuil1!$L$2:$L$120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1.4868611820972368</c:v>
                      </c:pt>
                      <c:pt idx="1">
                        <c:v>1.491473900887085</c:v>
                      </c:pt>
                      <c:pt idx="2">
                        <c:v>1.4909178917466319</c:v>
                      </c:pt>
                      <c:pt idx="3">
                        <c:v>1.4783867898289875</c:v>
                      </c:pt>
                      <c:pt idx="4">
                        <c:v>1.4810980799074309</c:v>
                      </c:pt>
                      <c:pt idx="5">
                        <c:v>1.4743537474893949</c:v>
                      </c:pt>
                      <c:pt idx="6">
                        <c:v>1.4659371885001251</c:v>
                      </c:pt>
                      <c:pt idx="7">
                        <c:v>1.4714050166870687</c:v>
                      </c:pt>
                      <c:pt idx="8">
                        <c:v>1.4655622846676228</c:v>
                      </c:pt>
                      <c:pt idx="9">
                        <c:v>1.4720349376118402</c:v>
                      </c:pt>
                      <c:pt idx="10">
                        <c:v>1.4791053087576576</c:v>
                      </c:pt>
                      <c:pt idx="11">
                        <c:v>1.4835697651227684</c:v>
                      </c:pt>
                      <c:pt idx="12">
                        <c:v>1.4920124069994374</c:v>
                      </c:pt>
                      <c:pt idx="13">
                        <c:v>1.49175639802159</c:v>
                      </c:pt>
                      <c:pt idx="14">
                        <c:v>1.4878266846278334</c:v>
                      </c:pt>
                      <c:pt idx="15">
                        <c:v>1.4949397875653396</c:v>
                      </c:pt>
                      <c:pt idx="16">
                        <c:v>1.4914441872226534</c:v>
                      </c:pt>
                      <c:pt idx="17">
                        <c:v>1.4842120194358557</c:v>
                      </c:pt>
                      <c:pt idx="18">
                        <c:v>1.4882147348021233</c:v>
                      </c:pt>
                      <c:pt idx="19">
                        <c:v>1.4841862435610731</c:v>
                      </c:pt>
                      <c:pt idx="20">
                        <c:v>1.4861832662413001</c:v>
                      </c:pt>
                      <c:pt idx="21">
                        <c:v>1.4691732998010005</c:v>
                      </c:pt>
                      <c:pt idx="22">
                        <c:v>1.476829970674653</c:v>
                      </c:pt>
                      <c:pt idx="23">
                        <c:v>1.4861391904966654</c:v>
                      </c:pt>
                      <c:pt idx="24">
                        <c:v>1.4880184208927694</c:v>
                      </c:pt>
                      <c:pt idx="25">
                        <c:v>1.4877613872422999</c:v>
                      </c:pt>
                      <c:pt idx="26">
                        <c:v>1.486689618435562</c:v>
                      </c:pt>
                      <c:pt idx="27">
                        <c:v>1.4857427980826945</c:v>
                      </c:pt>
                      <c:pt idx="28">
                        <c:v>1.4868872531923982</c:v>
                      </c:pt>
                      <c:pt idx="29">
                        <c:v>1.4889509537660233</c:v>
                      </c:pt>
                      <c:pt idx="30">
                        <c:v>1.4887259867890483</c:v>
                      </c:pt>
                      <c:pt idx="31">
                        <c:v>1.4890114295799974</c:v>
                      </c:pt>
                      <c:pt idx="32">
                        <c:v>1.4872075879836244</c:v>
                      </c:pt>
                      <c:pt idx="33">
                        <c:v>1.4888567543697793</c:v>
                      </c:pt>
                      <c:pt idx="34">
                        <c:v>1.4900805013771787</c:v>
                      </c:pt>
                      <c:pt idx="35">
                        <c:v>1.4925472408909379</c:v>
                      </c:pt>
                      <c:pt idx="36">
                        <c:v>1.496473041819727</c:v>
                      </c:pt>
                      <c:pt idx="37">
                        <c:v>1.4956663558713943</c:v>
                      </c:pt>
                      <c:pt idx="38">
                        <c:v>1.4939579648086672</c:v>
                      </c:pt>
                      <c:pt idx="39">
                        <c:v>1.4922822389939394</c:v>
                      </c:pt>
                      <c:pt idx="40">
                        <c:v>1.4974347948907576</c:v>
                      </c:pt>
                      <c:pt idx="41">
                        <c:v>1.4993097430736473</c:v>
                      </c:pt>
                      <c:pt idx="42">
                        <c:v>1.5001081349179428</c:v>
                      </c:pt>
                      <c:pt idx="43">
                        <c:v>1.4987736717415192</c:v>
                      </c:pt>
                      <c:pt idx="44">
                        <c:v>1.5007418028840609</c:v>
                      </c:pt>
                      <c:pt idx="45">
                        <c:v>1.5011439067894925</c:v>
                      </c:pt>
                      <c:pt idx="46">
                        <c:v>1.4996807605379598</c:v>
                      </c:pt>
                      <c:pt idx="47">
                        <c:v>1.498474200557866</c:v>
                      </c:pt>
                      <c:pt idx="48">
                        <c:v>1.4983909066757961</c:v>
                      </c:pt>
                      <c:pt idx="49">
                        <c:v>1.4989525526702632</c:v>
                      </c:pt>
                      <c:pt idx="50">
                        <c:v>1.4950510716344942</c:v>
                      </c:pt>
                      <c:pt idx="51">
                        <c:v>1.4906690399165736</c:v>
                      </c:pt>
                      <c:pt idx="52">
                        <c:v>1.4903820770275065</c:v>
                      </c:pt>
                      <c:pt idx="53">
                        <c:v>1.5012643324649571</c:v>
                      </c:pt>
                      <c:pt idx="54">
                        <c:v>1.5094595998059612</c:v>
                      </c:pt>
                      <c:pt idx="55">
                        <c:v>1.5179286752083376</c:v>
                      </c:pt>
                      <c:pt idx="56">
                        <c:v>1.5190038359206313</c:v>
                      </c:pt>
                      <c:pt idx="57">
                        <c:v>1.5213197577893538</c:v>
                      </c:pt>
                      <c:pt idx="58">
                        <c:v>1.5186261193827961</c:v>
                      </c:pt>
                      <c:pt idx="59">
                        <c:v>1.5175803293930841</c:v>
                      </c:pt>
                      <c:pt idx="60">
                        <c:v>1.5167793839871075</c:v>
                      </c:pt>
                      <c:pt idx="61">
                        <c:v>1.5192189634045723</c:v>
                      </c:pt>
                      <c:pt idx="62">
                        <c:v>1.5175750041433897</c:v>
                      </c:pt>
                      <c:pt idx="63">
                        <c:v>1.5165580739148712</c:v>
                      </c:pt>
                      <c:pt idx="64">
                        <c:v>1.5182351172655411</c:v>
                      </c:pt>
                      <c:pt idx="65">
                        <c:v>1.5179684364959252</c:v>
                      </c:pt>
                      <c:pt idx="66">
                        <c:v>1.5183516437518936</c:v>
                      </c:pt>
                      <c:pt idx="67">
                        <c:v>1.5187819261081119</c:v>
                      </c:pt>
                      <c:pt idx="68">
                        <c:v>1.5232419178995813</c:v>
                      </c:pt>
                      <c:pt idx="69">
                        <c:v>1.5232613455824853</c:v>
                      </c:pt>
                      <c:pt idx="70">
                        <c:v>1.5226779811543594</c:v>
                      </c:pt>
                      <c:pt idx="71">
                        <c:v>1.522289358117157</c:v>
                      </c:pt>
                      <c:pt idx="72">
                        <c:v>1.5244916686704935</c:v>
                      </c:pt>
                      <c:pt idx="73">
                        <c:v>1.5251851762722874</c:v>
                      </c:pt>
                      <c:pt idx="74">
                        <c:v>1.5241901247447234</c:v>
                      </c:pt>
                      <c:pt idx="75">
                        <c:v>1.5216384676521675</c:v>
                      </c:pt>
                      <c:pt idx="76">
                        <c:v>1.5229698861096481</c:v>
                      </c:pt>
                      <c:pt idx="77">
                        <c:v>1.5257735283495923</c:v>
                      </c:pt>
                      <c:pt idx="78">
                        <c:v>1.5282667116429394</c:v>
                      </c:pt>
                      <c:pt idx="79">
                        <c:v>1.529318988585147</c:v>
                      </c:pt>
                      <c:pt idx="80">
                        <c:v>1.5306262011288674</c:v>
                      </c:pt>
                      <c:pt idx="81">
                        <c:v>1.5320530972249553</c:v>
                      </c:pt>
                      <c:pt idx="82">
                        <c:v>1.530089799356207</c:v>
                      </c:pt>
                      <c:pt idx="83">
                        <c:v>1.5275559650697914</c:v>
                      </c:pt>
                      <c:pt idx="84">
                        <c:v>1.5270678593491072</c:v>
                      </c:pt>
                      <c:pt idx="85">
                        <c:v>1.514049425968945</c:v>
                      </c:pt>
                      <c:pt idx="86">
                        <c:v>1.5289957590713219</c:v>
                      </c:pt>
                      <c:pt idx="87">
                        <c:v>1.5406270061347869</c:v>
                      </c:pt>
                      <c:pt idx="88">
                        <c:v>1.5433422270614401</c:v>
                      </c:pt>
                      <c:pt idx="89">
                        <c:v>1.5452448490027808</c:v>
                      </c:pt>
                      <c:pt idx="90">
                        <c:v>1.5467630357609481</c:v>
                      </c:pt>
                      <c:pt idx="91">
                        <c:v>1.5430209241730291</c:v>
                      </c:pt>
                      <c:pt idx="92">
                        <c:v>1.5437883475037497</c:v>
                      </c:pt>
                      <c:pt idx="93">
                        <c:v>1.548799761682053</c:v>
                      </c:pt>
                      <c:pt idx="94">
                        <c:v>1.5496771130050171</c:v>
                      </c:pt>
                      <c:pt idx="95">
                        <c:v>1.5483947909828226</c:v>
                      </c:pt>
                      <c:pt idx="96">
                        <c:v>1.5462247826832847</c:v>
                      </c:pt>
                      <c:pt idx="97">
                        <c:v>1.5513267353208904</c:v>
                      </c:pt>
                      <c:pt idx="98">
                        <c:v>1.5596003938695426</c:v>
                      </c:pt>
                      <c:pt idx="99">
                        <c:v>1.5659250970244425</c:v>
                      </c:pt>
                      <c:pt idx="100">
                        <c:v>1.5677448399251499</c:v>
                      </c:pt>
                      <c:pt idx="101">
                        <c:v>1.5681887510911017</c:v>
                      </c:pt>
                      <c:pt idx="102">
                        <c:v>1.5716941589711204</c:v>
                      </c:pt>
                      <c:pt idx="103">
                        <c:v>1.5743809133076174</c:v>
                      </c:pt>
                      <c:pt idx="104">
                        <c:v>1.5795771374917551</c:v>
                      </c:pt>
                      <c:pt idx="105">
                        <c:v>1.5883251682029587</c:v>
                      </c:pt>
                      <c:pt idx="106">
                        <c:v>1.5891524593663588</c:v>
                      </c:pt>
                      <c:pt idx="107">
                        <c:v>1.5903974584479028</c:v>
                      </c:pt>
                      <c:pt idx="108">
                        <c:v>1.5890867847457835</c:v>
                      </c:pt>
                      <c:pt idx="109">
                        <c:v>1.604248595641574</c:v>
                      </c:pt>
                      <c:pt idx="110">
                        <c:v>1.6045704819680953</c:v>
                      </c:pt>
                      <c:pt idx="111">
                        <c:v>1.6010143777811947</c:v>
                      </c:pt>
                      <c:pt idx="112">
                        <c:v>1.6015872558243816</c:v>
                      </c:pt>
                      <c:pt idx="113">
                        <c:v>1.6007088062206256</c:v>
                      </c:pt>
                      <c:pt idx="114">
                        <c:v>1.5999630009231891</c:v>
                      </c:pt>
                      <c:pt idx="115">
                        <c:v>1.5974054169414273</c:v>
                      </c:pt>
                      <c:pt idx="116">
                        <c:v>1.5981041077898006</c:v>
                      </c:pt>
                      <c:pt idx="117">
                        <c:v>1.6012580662451934</c:v>
                      </c:pt>
                      <c:pt idx="118">
                        <c:v>1.6031455717081211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Feuil1!$M$1</c15:sqref>
                        </c15:formulaRef>
                      </c:ext>
                    </c:extLst>
                    <c:strCache>
                      <c:ptCount val="1"/>
                      <c:pt idx="0">
                        <c:v>prevision expo</c:v>
                      </c:pt>
                    </c:strCache>
                  </c:strRef>
                </c:tx>
                <c:spPr>
                  <a:ln w="2222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Feuil1!$A$2:$D$120</c15:sqref>
                        </c15:formulaRef>
                      </c:ext>
                    </c:extLst>
                    <c:multiLvlStrCache>
                      <c:ptCount val="119"/>
                      <c:lvl>
                        <c:pt idx="0">
                          <c:v>01</c:v>
                        </c:pt>
                        <c:pt idx="1">
                          <c:v>02</c:v>
                        </c:pt>
                        <c:pt idx="2">
                          <c:v>03</c:v>
                        </c:pt>
                        <c:pt idx="3">
                          <c:v>04</c:v>
                        </c:pt>
                        <c:pt idx="4">
                          <c:v>05</c:v>
                        </c:pt>
                        <c:pt idx="5">
                          <c:v>06</c:v>
                        </c:pt>
                        <c:pt idx="6">
                          <c:v>07</c:v>
                        </c:pt>
                        <c:pt idx="7">
                          <c:v>08</c:v>
                        </c:pt>
                        <c:pt idx="8">
                          <c:v>09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01</c:v>
                        </c:pt>
                        <c:pt idx="13">
                          <c:v>02</c:v>
                        </c:pt>
                        <c:pt idx="14">
                          <c:v>03</c:v>
                        </c:pt>
                        <c:pt idx="15">
                          <c:v>04</c:v>
                        </c:pt>
                        <c:pt idx="16">
                          <c:v>05</c:v>
                        </c:pt>
                        <c:pt idx="17">
                          <c:v>06</c:v>
                        </c:pt>
                        <c:pt idx="18">
                          <c:v>07</c:v>
                        </c:pt>
                        <c:pt idx="19">
                          <c:v>08</c:v>
                        </c:pt>
                        <c:pt idx="20">
                          <c:v>09</c:v>
                        </c:pt>
                        <c:pt idx="21">
                          <c:v>10</c:v>
                        </c:pt>
                        <c:pt idx="22">
                          <c:v>11</c:v>
                        </c:pt>
                        <c:pt idx="23">
                          <c:v>12</c:v>
                        </c:pt>
                        <c:pt idx="24">
                          <c:v>01</c:v>
                        </c:pt>
                        <c:pt idx="25">
                          <c:v>02</c:v>
                        </c:pt>
                        <c:pt idx="26">
                          <c:v>03</c:v>
                        </c:pt>
                        <c:pt idx="27">
                          <c:v>04</c:v>
                        </c:pt>
                        <c:pt idx="28">
                          <c:v>05</c:v>
                        </c:pt>
                        <c:pt idx="29">
                          <c:v>06</c:v>
                        </c:pt>
                        <c:pt idx="30">
                          <c:v>07</c:v>
                        </c:pt>
                        <c:pt idx="31">
                          <c:v>08</c:v>
                        </c:pt>
                        <c:pt idx="32">
                          <c:v>09</c:v>
                        </c:pt>
                        <c:pt idx="33">
                          <c:v>10</c:v>
                        </c:pt>
                        <c:pt idx="34">
                          <c:v>11</c:v>
                        </c:pt>
                        <c:pt idx="35">
                          <c:v>12</c:v>
                        </c:pt>
                        <c:pt idx="36">
                          <c:v>01</c:v>
                        </c:pt>
                        <c:pt idx="37">
                          <c:v>02</c:v>
                        </c:pt>
                        <c:pt idx="38">
                          <c:v>03</c:v>
                        </c:pt>
                        <c:pt idx="39">
                          <c:v>04</c:v>
                        </c:pt>
                        <c:pt idx="40">
                          <c:v>05</c:v>
                        </c:pt>
                        <c:pt idx="41">
                          <c:v>06</c:v>
                        </c:pt>
                        <c:pt idx="42">
                          <c:v>07</c:v>
                        </c:pt>
                        <c:pt idx="43">
                          <c:v>08</c:v>
                        </c:pt>
                        <c:pt idx="44">
                          <c:v>09</c:v>
                        </c:pt>
                        <c:pt idx="45">
                          <c:v>10</c:v>
                        </c:pt>
                        <c:pt idx="46">
                          <c:v>11</c:v>
                        </c:pt>
                        <c:pt idx="47">
                          <c:v>12</c:v>
                        </c:pt>
                        <c:pt idx="48">
                          <c:v>01</c:v>
                        </c:pt>
                        <c:pt idx="49">
                          <c:v>02</c:v>
                        </c:pt>
                        <c:pt idx="50">
                          <c:v>03</c:v>
                        </c:pt>
                        <c:pt idx="51">
                          <c:v>04</c:v>
                        </c:pt>
                        <c:pt idx="52">
                          <c:v>05</c:v>
                        </c:pt>
                        <c:pt idx="53">
                          <c:v>06</c:v>
                        </c:pt>
                        <c:pt idx="54">
                          <c:v>07</c:v>
                        </c:pt>
                        <c:pt idx="55">
                          <c:v>08</c:v>
                        </c:pt>
                        <c:pt idx="56">
                          <c:v>09</c:v>
                        </c:pt>
                        <c:pt idx="57">
                          <c:v>10</c:v>
                        </c:pt>
                        <c:pt idx="58">
                          <c:v>11</c:v>
                        </c:pt>
                        <c:pt idx="59">
                          <c:v>12</c:v>
                        </c:pt>
                        <c:pt idx="60">
                          <c:v>01</c:v>
                        </c:pt>
                        <c:pt idx="61">
                          <c:v>02</c:v>
                        </c:pt>
                        <c:pt idx="62">
                          <c:v>03</c:v>
                        </c:pt>
                        <c:pt idx="63">
                          <c:v>04</c:v>
                        </c:pt>
                        <c:pt idx="64">
                          <c:v>05</c:v>
                        </c:pt>
                        <c:pt idx="65">
                          <c:v>06</c:v>
                        </c:pt>
                        <c:pt idx="66">
                          <c:v>07</c:v>
                        </c:pt>
                        <c:pt idx="67">
                          <c:v>08</c:v>
                        </c:pt>
                        <c:pt idx="68">
                          <c:v>09</c:v>
                        </c:pt>
                        <c:pt idx="69">
                          <c:v>10</c:v>
                        </c:pt>
                        <c:pt idx="70">
                          <c:v>11</c:v>
                        </c:pt>
                        <c:pt idx="71">
                          <c:v>12</c:v>
                        </c:pt>
                        <c:pt idx="72">
                          <c:v>01</c:v>
                        </c:pt>
                        <c:pt idx="73">
                          <c:v>02</c:v>
                        </c:pt>
                        <c:pt idx="74">
                          <c:v>03</c:v>
                        </c:pt>
                        <c:pt idx="75">
                          <c:v>04</c:v>
                        </c:pt>
                        <c:pt idx="76">
                          <c:v>05</c:v>
                        </c:pt>
                        <c:pt idx="77">
                          <c:v>06</c:v>
                        </c:pt>
                        <c:pt idx="78">
                          <c:v>07</c:v>
                        </c:pt>
                        <c:pt idx="79">
                          <c:v>08</c:v>
                        </c:pt>
                        <c:pt idx="80">
                          <c:v>09</c:v>
                        </c:pt>
                        <c:pt idx="81">
                          <c:v>10</c:v>
                        </c:pt>
                        <c:pt idx="82">
                          <c:v>11</c:v>
                        </c:pt>
                        <c:pt idx="83">
                          <c:v>12</c:v>
                        </c:pt>
                        <c:pt idx="84">
                          <c:v>01</c:v>
                        </c:pt>
                        <c:pt idx="85">
                          <c:v>02</c:v>
                        </c:pt>
                        <c:pt idx="86">
                          <c:v>03</c:v>
                        </c:pt>
                        <c:pt idx="87">
                          <c:v>04</c:v>
                        </c:pt>
                        <c:pt idx="88">
                          <c:v>05</c:v>
                        </c:pt>
                        <c:pt idx="89">
                          <c:v>06</c:v>
                        </c:pt>
                        <c:pt idx="90">
                          <c:v>07</c:v>
                        </c:pt>
                        <c:pt idx="91">
                          <c:v>08</c:v>
                        </c:pt>
                        <c:pt idx="92">
                          <c:v>09</c:v>
                        </c:pt>
                        <c:pt idx="93">
                          <c:v>10</c:v>
                        </c:pt>
                        <c:pt idx="94">
                          <c:v>11</c:v>
                        </c:pt>
                        <c:pt idx="95">
                          <c:v>12</c:v>
                        </c:pt>
                        <c:pt idx="96">
                          <c:v>01</c:v>
                        </c:pt>
                        <c:pt idx="97">
                          <c:v>02</c:v>
                        </c:pt>
                        <c:pt idx="98">
                          <c:v>03</c:v>
                        </c:pt>
                        <c:pt idx="99">
                          <c:v>04</c:v>
                        </c:pt>
                        <c:pt idx="100">
                          <c:v>05</c:v>
                        </c:pt>
                        <c:pt idx="101">
                          <c:v>06</c:v>
                        </c:pt>
                        <c:pt idx="102">
                          <c:v>07</c:v>
                        </c:pt>
                        <c:pt idx="103">
                          <c:v>08</c:v>
                        </c:pt>
                        <c:pt idx="104">
                          <c:v>09</c:v>
                        </c:pt>
                        <c:pt idx="105">
                          <c:v>10</c:v>
                        </c:pt>
                        <c:pt idx="106">
                          <c:v>11</c:v>
                        </c:pt>
                        <c:pt idx="107">
                          <c:v>12</c:v>
                        </c:pt>
                        <c:pt idx="108">
                          <c:v>01</c:v>
                        </c:pt>
                        <c:pt idx="109">
                          <c:v>02</c:v>
                        </c:pt>
                        <c:pt idx="110">
                          <c:v>03</c:v>
                        </c:pt>
                        <c:pt idx="111">
                          <c:v>04</c:v>
                        </c:pt>
                        <c:pt idx="112">
                          <c:v>05</c:v>
                        </c:pt>
                        <c:pt idx="113">
                          <c:v>06</c:v>
                        </c:pt>
                        <c:pt idx="114">
                          <c:v>07</c:v>
                        </c:pt>
                        <c:pt idx="115">
                          <c:v>08</c:v>
                        </c:pt>
                        <c:pt idx="116">
                          <c:v>09</c:v>
                        </c:pt>
                        <c:pt idx="117">
                          <c:v>10</c:v>
                        </c:pt>
                        <c:pt idx="118">
                          <c:v>11</c:v>
                        </c:pt>
                      </c:lvl>
                      <c:lvl>
                        <c:pt idx="0">
                          <c:v>2015-01</c:v>
                        </c:pt>
                        <c:pt idx="1">
                          <c:v>2015-02</c:v>
                        </c:pt>
                        <c:pt idx="2">
                          <c:v>2015-03</c:v>
                        </c:pt>
                        <c:pt idx="3">
                          <c:v>2015-04</c:v>
                        </c:pt>
                        <c:pt idx="4">
                          <c:v>2015-05</c:v>
                        </c:pt>
                        <c:pt idx="5">
                          <c:v>2015-06</c:v>
                        </c:pt>
                        <c:pt idx="6">
                          <c:v>2015-07</c:v>
                        </c:pt>
                        <c:pt idx="7">
                          <c:v>2015-08</c:v>
                        </c:pt>
                        <c:pt idx="8">
                          <c:v>2015-09</c:v>
                        </c:pt>
                        <c:pt idx="9">
                          <c:v>2015-10</c:v>
                        </c:pt>
                        <c:pt idx="10">
                          <c:v>2015-11</c:v>
                        </c:pt>
                        <c:pt idx="11">
                          <c:v>2015-12</c:v>
                        </c:pt>
                        <c:pt idx="12">
                          <c:v>2016-01</c:v>
                        </c:pt>
                        <c:pt idx="13">
                          <c:v>2016-02</c:v>
                        </c:pt>
                        <c:pt idx="14">
                          <c:v>2016-03</c:v>
                        </c:pt>
                        <c:pt idx="15">
                          <c:v>2016-04</c:v>
                        </c:pt>
                        <c:pt idx="16">
                          <c:v>2016-05</c:v>
                        </c:pt>
                        <c:pt idx="17">
                          <c:v>2016-06</c:v>
                        </c:pt>
                        <c:pt idx="18">
                          <c:v>2016-07</c:v>
                        </c:pt>
                        <c:pt idx="19">
                          <c:v>2016-08</c:v>
                        </c:pt>
                        <c:pt idx="20">
                          <c:v>2016-09</c:v>
                        </c:pt>
                        <c:pt idx="21">
                          <c:v>2016-10</c:v>
                        </c:pt>
                        <c:pt idx="22">
                          <c:v>2016-11</c:v>
                        </c:pt>
                        <c:pt idx="23">
                          <c:v>2016-12</c:v>
                        </c:pt>
                        <c:pt idx="24">
                          <c:v>2017-01</c:v>
                        </c:pt>
                        <c:pt idx="25">
                          <c:v>2017-02</c:v>
                        </c:pt>
                        <c:pt idx="26">
                          <c:v>2017-03</c:v>
                        </c:pt>
                        <c:pt idx="27">
                          <c:v>2017-04</c:v>
                        </c:pt>
                        <c:pt idx="28">
                          <c:v>2017-05</c:v>
                        </c:pt>
                        <c:pt idx="29">
                          <c:v>2017-06</c:v>
                        </c:pt>
                        <c:pt idx="30">
                          <c:v>2017-07</c:v>
                        </c:pt>
                        <c:pt idx="31">
                          <c:v>2017-08</c:v>
                        </c:pt>
                        <c:pt idx="32">
                          <c:v>2017-09</c:v>
                        </c:pt>
                        <c:pt idx="33">
                          <c:v>2017-10</c:v>
                        </c:pt>
                        <c:pt idx="34">
                          <c:v>2017-11</c:v>
                        </c:pt>
                        <c:pt idx="35">
                          <c:v>2017-12</c:v>
                        </c:pt>
                        <c:pt idx="36">
                          <c:v>2018-01</c:v>
                        </c:pt>
                        <c:pt idx="37">
                          <c:v>2018-02</c:v>
                        </c:pt>
                        <c:pt idx="38">
                          <c:v>2018-03</c:v>
                        </c:pt>
                        <c:pt idx="39">
                          <c:v>2018-04</c:v>
                        </c:pt>
                        <c:pt idx="40">
                          <c:v>2018-05</c:v>
                        </c:pt>
                        <c:pt idx="41">
                          <c:v>2018-06</c:v>
                        </c:pt>
                        <c:pt idx="42">
                          <c:v>2018-07</c:v>
                        </c:pt>
                        <c:pt idx="43">
                          <c:v>2018-08</c:v>
                        </c:pt>
                        <c:pt idx="44">
                          <c:v>2018-09</c:v>
                        </c:pt>
                        <c:pt idx="45">
                          <c:v>2018-10</c:v>
                        </c:pt>
                        <c:pt idx="46">
                          <c:v>2018-11</c:v>
                        </c:pt>
                        <c:pt idx="47">
                          <c:v>2018-12</c:v>
                        </c:pt>
                        <c:pt idx="48">
                          <c:v>2019-01</c:v>
                        </c:pt>
                        <c:pt idx="49">
                          <c:v>2019-02</c:v>
                        </c:pt>
                        <c:pt idx="50">
                          <c:v>2019-03</c:v>
                        </c:pt>
                        <c:pt idx="51">
                          <c:v>2019-04</c:v>
                        </c:pt>
                        <c:pt idx="52">
                          <c:v>2019-05</c:v>
                        </c:pt>
                        <c:pt idx="53">
                          <c:v>2019-06</c:v>
                        </c:pt>
                        <c:pt idx="54">
                          <c:v>2019-07</c:v>
                        </c:pt>
                        <c:pt idx="55">
                          <c:v>2019-08</c:v>
                        </c:pt>
                        <c:pt idx="56">
                          <c:v>2019-09</c:v>
                        </c:pt>
                        <c:pt idx="57">
                          <c:v>2019-10</c:v>
                        </c:pt>
                        <c:pt idx="58">
                          <c:v>2019-11</c:v>
                        </c:pt>
                        <c:pt idx="59">
                          <c:v>2019-12</c:v>
                        </c:pt>
                        <c:pt idx="60">
                          <c:v>2020-01</c:v>
                        </c:pt>
                        <c:pt idx="61">
                          <c:v>2020-02</c:v>
                        </c:pt>
                        <c:pt idx="62">
                          <c:v>2020-03</c:v>
                        </c:pt>
                        <c:pt idx="63">
                          <c:v>2020-04</c:v>
                        </c:pt>
                        <c:pt idx="64">
                          <c:v>2020-05</c:v>
                        </c:pt>
                        <c:pt idx="65">
                          <c:v>2020-06</c:v>
                        </c:pt>
                        <c:pt idx="66">
                          <c:v>2020-07</c:v>
                        </c:pt>
                        <c:pt idx="67">
                          <c:v>2020-08</c:v>
                        </c:pt>
                        <c:pt idx="68">
                          <c:v>2020-09</c:v>
                        </c:pt>
                        <c:pt idx="69">
                          <c:v>2020-10</c:v>
                        </c:pt>
                        <c:pt idx="70">
                          <c:v>2020-11</c:v>
                        </c:pt>
                        <c:pt idx="71">
                          <c:v>2020-12</c:v>
                        </c:pt>
                        <c:pt idx="72">
                          <c:v>2021-01</c:v>
                        </c:pt>
                        <c:pt idx="73">
                          <c:v>2021-02</c:v>
                        </c:pt>
                        <c:pt idx="74">
                          <c:v>2021-03</c:v>
                        </c:pt>
                        <c:pt idx="75">
                          <c:v>2021-04</c:v>
                        </c:pt>
                        <c:pt idx="76">
                          <c:v>2021-05</c:v>
                        </c:pt>
                        <c:pt idx="77">
                          <c:v>2021-06</c:v>
                        </c:pt>
                        <c:pt idx="78">
                          <c:v>2021-07</c:v>
                        </c:pt>
                        <c:pt idx="79">
                          <c:v>2021-08</c:v>
                        </c:pt>
                        <c:pt idx="80">
                          <c:v>2021-09</c:v>
                        </c:pt>
                        <c:pt idx="81">
                          <c:v>2021-10</c:v>
                        </c:pt>
                        <c:pt idx="82">
                          <c:v>2021-11</c:v>
                        </c:pt>
                        <c:pt idx="83">
                          <c:v>2021-12</c:v>
                        </c:pt>
                        <c:pt idx="84">
                          <c:v>2022-01</c:v>
                        </c:pt>
                        <c:pt idx="85">
                          <c:v>2022-02</c:v>
                        </c:pt>
                        <c:pt idx="86">
                          <c:v>2022-03</c:v>
                        </c:pt>
                        <c:pt idx="87">
                          <c:v>2022-04</c:v>
                        </c:pt>
                        <c:pt idx="88">
                          <c:v>2022-05</c:v>
                        </c:pt>
                        <c:pt idx="89">
                          <c:v>2022-06</c:v>
                        </c:pt>
                        <c:pt idx="90">
                          <c:v>2022-07</c:v>
                        </c:pt>
                        <c:pt idx="91">
                          <c:v>2022-08</c:v>
                        </c:pt>
                        <c:pt idx="92">
                          <c:v>2022-09</c:v>
                        </c:pt>
                        <c:pt idx="93">
                          <c:v>2022-10</c:v>
                        </c:pt>
                        <c:pt idx="94">
                          <c:v>2022-11</c:v>
                        </c:pt>
                        <c:pt idx="95">
                          <c:v>2022-12</c:v>
                        </c:pt>
                        <c:pt idx="96">
                          <c:v>2023-01</c:v>
                        </c:pt>
                        <c:pt idx="97">
                          <c:v>2023-02</c:v>
                        </c:pt>
                        <c:pt idx="98">
                          <c:v>2023-03</c:v>
                        </c:pt>
                        <c:pt idx="99">
                          <c:v>2023-04</c:v>
                        </c:pt>
                        <c:pt idx="100">
                          <c:v>2023-05</c:v>
                        </c:pt>
                        <c:pt idx="101">
                          <c:v>2023-06</c:v>
                        </c:pt>
                        <c:pt idx="102">
                          <c:v>2023-07</c:v>
                        </c:pt>
                        <c:pt idx="103">
                          <c:v>2023-08</c:v>
                        </c:pt>
                        <c:pt idx="104">
                          <c:v>2023-09</c:v>
                        </c:pt>
                        <c:pt idx="105">
                          <c:v>2023-10</c:v>
                        </c:pt>
                        <c:pt idx="106">
                          <c:v>2023-11</c:v>
                        </c:pt>
                        <c:pt idx="107">
                          <c:v>2023-12</c:v>
                        </c:pt>
                        <c:pt idx="108">
                          <c:v>2024-01</c:v>
                        </c:pt>
                        <c:pt idx="109">
                          <c:v>2024-02</c:v>
                        </c:pt>
                        <c:pt idx="110">
                          <c:v>2024-03</c:v>
                        </c:pt>
                        <c:pt idx="111">
                          <c:v>2024-04</c:v>
                        </c:pt>
                        <c:pt idx="112">
                          <c:v>2024-05</c:v>
                        </c:pt>
                        <c:pt idx="113">
                          <c:v>2024-06</c:v>
                        </c:pt>
                        <c:pt idx="114">
                          <c:v>2024-07</c:v>
                        </c:pt>
                        <c:pt idx="115">
                          <c:v>2024-08</c:v>
                        </c:pt>
                        <c:pt idx="116">
                          <c:v>2024-09</c:v>
                        </c:pt>
                        <c:pt idx="117">
                          <c:v>2024-10</c:v>
                        </c:pt>
                        <c:pt idx="118">
                          <c:v>2024-11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4</c:v>
                        </c:pt>
                        <c:pt idx="2">
                          <c:v>9</c:v>
                        </c:pt>
                        <c:pt idx="3">
                          <c:v>16</c:v>
                        </c:pt>
                        <c:pt idx="4">
                          <c:v>25</c:v>
                        </c:pt>
                        <c:pt idx="5">
                          <c:v>36</c:v>
                        </c:pt>
                        <c:pt idx="6">
                          <c:v>49</c:v>
                        </c:pt>
                        <c:pt idx="7">
                          <c:v>64</c:v>
                        </c:pt>
                        <c:pt idx="8">
                          <c:v>81</c:v>
                        </c:pt>
                        <c:pt idx="9">
                          <c:v>100</c:v>
                        </c:pt>
                        <c:pt idx="10">
                          <c:v>121</c:v>
                        </c:pt>
                        <c:pt idx="11">
                          <c:v>144</c:v>
                        </c:pt>
                        <c:pt idx="12">
                          <c:v>169</c:v>
                        </c:pt>
                        <c:pt idx="13">
                          <c:v>196</c:v>
                        </c:pt>
                        <c:pt idx="14">
                          <c:v>225</c:v>
                        </c:pt>
                        <c:pt idx="15">
                          <c:v>256</c:v>
                        </c:pt>
                        <c:pt idx="16">
                          <c:v>289</c:v>
                        </c:pt>
                        <c:pt idx="17">
                          <c:v>324</c:v>
                        </c:pt>
                        <c:pt idx="18">
                          <c:v>361</c:v>
                        </c:pt>
                        <c:pt idx="19">
                          <c:v>400</c:v>
                        </c:pt>
                        <c:pt idx="20">
                          <c:v>441</c:v>
                        </c:pt>
                        <c:pt idx="21">
                          <c:v>484</c:v>
                        </c:pt>
                        <c:pt idx="22">
                          <c:v>529</c:v>
                        </c:pt>
                        <c:pt idx="23">
                          <c:v>576</c:v>
                        </c:pt>
                        <c:pt idx="24">
                          <c:v>625</c:v>
                        </c:pt>
                        <c:pt idx="25">
                          <c:v>676</c:v>
                        </c:pt>
                        <c:pt idx="26">
                          <c:v>729</c:v>
                        </c:pt>
                        <c:pt idx="27">
                          <c:v>784</c:v>
                        </c:pt>
                        <c:pt idx="28">
                          <c:v>841</c:v>
                        </c:pt>
                        <c:pt idx="29">
                          <c:v>900</c:v>
                        </c:pt>
                        <c:pt idx="30">
                          <c:v>961</c:v>
                        </c:pt>
                        <c:pt idx="31">
                          <c:v>1024</c:v>
                        </c:pt>
                        <c:pt idx="32">
                          <c:v>1089</c:v>
                        </c:pt>
                        <c:pt idx="33">
                          <c:v>1156</c:v>
                        </c:pt>
                        <c:pt idx="34">
                          <c:v>1225</c:v>
                        </c:pt>
                        <c:pt idx="35">
                          <c:v>1296</c:v>
                        </c:pt>
                        <c:pt idx="36">
                          <c:v>1369</c:v>
                        </c:pt>
                        <c:pt idx="37">
                          <c:v>1444</c:v>
                        </c:pt>
                        <c:pt idx="38">
                          <c:v>1521</c:v>
                        </c:pt>
                        <c:pt idx="39">
                          <c:v>1600</c:v>
                        </c:pt>
                        <c:pt idx="40">
                          <c:v>1681</c:v>
                        </c:pt>
                        <c:pt idx="41">
                          <c:v>1764</c:v>
                        </c:pt>
                        <c:pt idx="42">
                          <c:v>1849</c:v>
                        </c:pt>
                        <c:pt idx="43">
                          <c:v>1936</c:v>
                        </c:pt>
                        <c:pt idx="44">
                          <c:v>2025</c:v>
                        </c:pt>
                        <c:pt idx="45">
                          <c:v>2116</c:v>
                        </c:pt>
                        <c:pt idx="46">
                          <c:v>2209</c:v>
                        </c:pt>
                        <c:pt idx="47">
                          <c:v>2304</c:v>
                        </c:pt>
                        <c:pt idx="48">
                          <c:v>2401</c:v>
                        </c:pt>
                        <c:pt idx="49">
                          <c:v>2500</c:v>
                        </c:pt>
                        <c:pt idx="50">
                          <c:v>2601</c:v>
                        </c:pt>
                        <c:pt idx="51">
                          <c:v>2704</c:v>
                        </c:pt>
                        <c:pt idx="52">
                          <c:v>2809</c:v>
                        </c:pt>
                        <c:pt idx="53">
                          <c:v>2916</c:v>
                        </c:pt>
                        <c:pt idx="54">
                          <c:v>3025</c:v>
                        </c:pt>
                        <c:pt idx="55">
                          <c:v>3136</c:v>
                        </c:pt>
                        <c:pt idx="56">
                          <c:v>3249</c:v>
                        </c:pt>
                        <c:pt idx="57">
                          <c:v>3364</c:v>
                        </c:pt>
                        <c:pt idx="58">
                          <c:v>3481</c:v>
                        </c:pt>
                        <c:pt idx="59">
                          <c:v>3600</c:v>
                        </c:pt>
                        <c:pt idx="60">
                          <c:v>3721</c:v>
                        </c:pt>
                        <c:pt idx="61">
                          <c:v>3844</c:v>
                        </c:pt>
                        <c:pt idx="62">
                          <c:v>3969</c:v>
                        </c:pt>
                        <c:pt idx="63">
                          <c:v>4096</c:v>
                        </c:pt>
                        <c:pt idx="64">
                          <c:v>4225</c:v>
                        </c:pt>
                        <c:pt idx="65">
                          <c:v>4356</c:v>
                        </c:pt>
                        <c:pt idx="66">
                          <c:v>4489</c:v>
                        </c:pt>
                        <c:pt idx="67">
                          <c:v>4624</c:v>
                        </c:pt>
                        <c:pt idx="68">
                          <c:v>4761</c:v>
                        </c:pt>
                        <c:pt idx="69">
                          <c:v>4900</c:v>
                        </c:pt>
                        <c:pt idx="70">
                          <c:v>5041</c:v>
                        </c:pt>
                        <c:pt idx="71">
                          <c:v>5184</c:v>
                        </c:pt>
                        <c:pt idx="72">
                          <c:v>5329</c:v>
                        </c:pt>
                        <c:pt idx="73">
                          <c:v>5476</c:v>
                        </c:pt>
                        <c:pt idx="74">
                          <c:v>5625</c:v>
                        </c:pt>
                        <c:pt idx="75">
                          <c:v>5776</c:v>
                        </c:pt>
                        <c:pt idx="76">
                          <c:v>5929</c:v>
                        </c:pt>
                        <c:pt idx="77">
                          <c:v>6084</c:v>
                        </c:pt>
                        <c:pt idx="78">
                          <c:v>6241</c:v>
                        </c:pt>
                        <c:pt idx="79">
                          <c:v>6400</c:v>
                        </c:pt>
                        <c:pt idx="80">
                          <c:v>6561</c:v>
                        </c:pt>
                        <c:pt idx="81">
                          <c:v>6724</c:v>
                        </c:pt>
                        <c:pt idx="82">
                          <c:v>6889</c:v>
                        </c:pt>
                        <c:pt idx="83">
                          <c:v>7056</c:v>
                        </c:pt>
                        <c:pt idx="84">
                          <c:v>7225</c:v>
                        </c:pt>
                        <c:pt idx="85">
                          <c:v>7396</c:v>
                        </c:pt>
                        <c:pt idx="86">
                          <c:v>7569</c:v>
                        </c:pt>
                        <c:pt idx="87">
                          <c:v>7744</c:v>
                        </c:pt>
                        <c:pt idx="88">
                          <c:v>7921</c:v>
                        </c:pt>
                        <c:pt idx="89">
                          <c:v>8100</c:v>
                        </c:pt>
                        <c:pt idx="90">
                          <c:v>8281</c:v>
                        </c:pt>
                        <c:pt idx="91">
                          <c:v>8464</c:v>
                        </c:pt>
                        <c:pt idx="92">
                          <c:v>8649</c:v>
                        </c:pt>
                        <c:pt idx="93">
                          <c:v>8836</c:v>
                        </c:pt>
                        <c:pt idx="94">
                          <c:v>9025</c:v>
                        </c:pt>
                        <c:pt idx="95">
                          <c:v>9216</c:v>
                        </c:pt>
                        <c:pt idx="96">
                          <c:v>9409</c:v>
                        </c:pt>
                        <c:pt idx="97">
                          <c:v>9604</c:v>
                        </c:pt>
                        <c:pt idx="98">
                          <c:v>9801</c:v>
                        </c:pt>
                        <c:pt idx="99">
                          <c:v>10000</c:v>
                        </c:pt>
                        <c:pt idx="100">
                          <c:v>10201</c:v>
                        </c:pt>
                        <c:pt idx="101">
                          <c:v>10404</c:v>
                        </c:pt>
                        <c:pt idx="102">
                          <c:v>10609</c:v>
                        </c:pt>
                        <c:pt idx="103">
                          <c:v>10816</c:v>
                        </c:pt>
                        <c:pt idx="104">
                          <c:v>11025</c:v>
                        </c:pt>
                        <c:pt idx="105">
                          <c:v>11236</c:v>
                        </c:pt>
                        <c:pt idx="106">
                          <c:v>11449</c:v>
                        </c:pt>
                        <c:pt idx="107">
                          <c:v>11664</c:v>
                        </c:pt>
                        <c:pt idx="108">
                          <c:v>11881</c:v>
                        </c:pt>
                        <c:pt idx="109">
                          <c:v>12100</c:v>
                        </c:pt>
                        <c:pt idx="110">
                          <c:v>12321</c:v>
                        </c:pt>
                        <c:pt idx="111">
                          <c:v>12544</c:v>
                        </c:pt>
                        <c:pt idx="112">
                          <c:v>12769</c:v>
                        </c:pt>
                        <c:pt idx="113">
                          <c:v>12996</c:v>
                        </c:pt>
                        <c:pt idx="114">
                          <c:v>13225</c:v>
                        </c:pt>
                        <c:pt idx="115">
                          <c:v>13456</c:v>
                        </c:pt>
                        <c:pt idx="116">
                          <c:v>13689</c:v>
                        </c:pt>
                        <c:pt idx="117">
                          <c:v>13924</c:v>
                        </c:pt>
                        <c:pt idx="118">
                          <c:v>14161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  <c:pt idx="21">
                          <c:v>22</c:v>
                        </c:pt>
                        <c:pt idx="22">
                          <c:v>23</c:v>
                        </c:pt>
                        <c:pt idx="23">
                          <c:v>24</c:v>
                        </c:pt>
                        <c:pt idx="24">
                          <c:v>25</c:v>
                        </c:pt>
                        <c:pt idx="25">
                          <c:v>26</c:v>
                        </c:pt>
                        <c:pt idx="26">
                          <c:v>27</c:v>
                        </c:pt>
                        <c:pt idx="27">
                          <c:v>28</c:v>
                        </c:pt>
                        <c:pt idx="28">
                          <c:v>29</c:v>
                        </c:pt>
                        <c:pt idx="29">
                          <c:v>30</c:v>
                        </c:pt>
                        <c:pt idx="30">
                          <c:v>31</c:v>
                        </c:pt>
                        <c:pt idx="31">
                          <c:v>32</c:v>
                        </c:pt>
                        <c:pt idx="32">
                          <c:v>33</c:v>
                        </c:pt>
                        <c:pt idx="33">
                          <c:v>34</c:v>
                        </c:pt>
                        <c:pt idx="34">
                          <c:v>35</c:v>
                        </c:pt>
                        <c:pt idx="35">
                          <c:v>36</c:v>
                        </c:pt>
                        <c:pt idx="36">
                          <c:v>37</c:v>
                        </c:pt>
                        <c:pt idx="37">
                          <c:v>38</c:v>
                        </c:pt>
                        <c:pt idx="38">
                          <c:v>39</c:v>
                        </c:pt>
                        <c:pt idx="39">
                          <c:v>40</c:v>
                        </c:pt>
                        <c:pt idx="40">
                          <c:v>41</c:v>
                        </c:pt>
                        <c:pt idx="41">
                          <c:v>42</c:v>
                        </c:pt>
                        <c:pt idx="42">
                          <c:v>43</c:v>
                        </c:pt>
                        <c:pt idx="43">
                          <c:v>44</c:v>
                        </c:pt>
                        <c:pt idx="44">
                          <c:v>45</c:v>
                        </c:pt>
                        <c:pt idx="45">
                          <c:v>46</c:v>
                        </c:pt>
                        <c:pt idx="46">
                          <c:v>47</c:v>
                        </c:pt>
                        <c:pt idx="47">
                          <c:v>48</c:v>
                        </c:pt>
                        <c:pt idx="48">
                          <c:v>49</c:v>
                        </c:pt>
                        <c:pt idx="49">
                          <c:v>50</c:v>
                        </c:pt>
                        <c:pt idx="50">
                          <c:v>51</c:v>
                        </c:pt>
                        <c:pt idx="51">
                          <c:v>52</c:v>
                        </c:pt>
                        <c:pt idx="52">
                          <c:v>53</c:v>
                        </c:pt>
                        <c:pt idx="53">
                          <c:v>54</c:v>
                        </c:pt>
                        <c:pt idx="54">
                          <c:v>55</c:v>
                        </c:pt>
                        <c:pt idx="55">
                          <c:v>56</c:v>
                        </c:pt>
                        <c:pt idx="56">
                          <c:v>57</c:v>
                        </c:pt>
                        <c:pt idx="57">
                          <c:v>58</c:v>
                        </c:pt>
                        <c:pt idx="58">
                          <c:v>59</c:v>
                        </c:pt>
                        <c:pt idx="59">
                          <c:v>60</c:v>
                        </c:pt>
                        <c:pt idx="60">
                          <c:v>61</c:v>
                        </c:pt>
                        <c:pt idx="61">
                          <c:v>62</c:v>
                        </c:pt>
                        <c:pt idx="62">
                          <c:v>63</c:v>
                        </c:pt>
                        <c:pt idx="63">
                          <c:v>64</c:v>
                        </c:pt>
                        <c:pt idx="64">
                          <c:v>65</c:v>
                        </c:pt>
                        <c:pt idx="65">
                          <c:v>66</c:v>
                        </c:pt>
                        <c:pt idx="66">
                          <c:v>67</c:v>
                        </c:pt>
                        <c:pt idx="67">
                          <c:v>68</c:v>
                        </c:pt>
                        <c:pt idx="68">
                          <c:v>69</c:v>
                        </c:pt>
                        <c:pt idx="69">
                          <c:v>70</c:v>
                        </c:pt>
                        <c:pt idx="70">
                          <c:v>71</c:v>
                        </c:pt>
                        <c:pt idx="71">
                          <c:v>72</c:v>
                        </c:pt>
                        <c:pt idx="72">
                          <c:v>73</c:v>
                        </c:pt>
                        <c:pt idx="73">
                          <c:v>74</c:v>
                        </c:pt>
                        <c:pt idx="74">
                          <c:v>75</c:v>
                        </c:pt>
                        <c:pt idx="75">
                          <c:v>76</c:v>
                        </c:pt>
                        <c:pt idx="76">
                          <c:v>77</c:v>
                        </c:pt>
                        <c:pt idx="77">
                          <c:v>78</c:v>
                        </c:pt>
                        <c:pt idx="78">
                          <c:v>79</c:v>
                        </c:pt>
                        <c:pt idx="79">
                          <c:v>80</c:v>
                        </c:pt>
                        <c:pt idx="80">
                          <c:v>81</c:v>
                        </c:pt>
                        <c:pt idx="81">
                          <c:v>82</c:v>
                        </c:pt>
                        <c:pt idx="82">
                          <c:v>83</c:v>
                        </c:pt>
                        <c:pt idx="83">
                          <c:v>84</c:v>
                        </c:pt>
                        <c:pt idx="84">
                          <c:v>85</c:v>
                        </c:pt>
                        <c:pt idx="85">
                          <c:v>86</c:v>
                        </c:pt>
                        <c:pt idx="86">
                          <c:v>87</c:v>
                        </c:pt>
                        <c:pt idx="87">
                          <c:v>88</c:v>
                        </c:pt>
                        <c:pt idx="88">
                          <c:v>89</c:v>
                        </c:pt>
                        <c:pt idx="89">
                          <c:v>90</c:v>
                        </c:pt>
                        <c:pt idx="90">
                          <c:v>91</c:v>
                        </c:pt>
                        <c:pt idx="91">
                          <c:v>92</c:v>
                        </c:pt>
                        <c:pt idx="92">
                          <c:v>93</c:v>
                        </c:pt>
                        <c:pt idx="93">
                          <c:v>94</c:v>
                        </c:pt>
                        <c:pt idx="94">
                          <c:v>95</c:v>
                        </c:pt>
                        <c:pt idx="95">
                          <c:v>96</c:v>
                        </c:pt>
                        <c:pt idx="96">
                          <c:v>97</c:v>
                        </c:pt>
                        <c:pt idx="97">
                          <c:v>98</c:v>
                        </c:pt>
                        <c:pt idx="98">
                          <c:v>99</c:v>
                        </c:pt>
                        <c:pt idx="99">
                          <c:v>100</c:v>
                        </c:pt>
                        <c:pt idx="100">
                          <c:v>101</c:v>
                        </c:pt>
                        <c:pt idx="101">
                          <c:v>102</c:v>
                        </c:pt>
                        <c:pt idx="102">
                          <c:v>103</c:v>
                        </c:pt>
                        <c:pt idx="103">
                          <c:v>104</c:v>
                        </c:pt>
                        <c:pt idx="104">
                          <c:v>105</c:v>
                        </c:pt>
                        <c:pt idx="105">
                          <c:v>106</c:v>
                        </c:pt>
                        <c:pt idx="106">
                          <c:v>107</c:v>
                        </c:pt>
                        <c:pt idx="107">
                          <c:v>108</c:v>
                        </c:pt>
                        <c:pt idx="108">
                          <c:v>109</c:v>
                        </c:pt>
                        <c:pt idx="109">
                          <c:v>110</c:v>
                        </c:pt>
                        <c:pt idx="110">
                          <c:v>111</c:v>
                        </c:pt>
                        <c:pt idx="111">
                          <c:v>112</c:v>
                        </c:pt>
                        <c:pt idx="112">
                          <c:v>113</c:v>
                        </c:pt>
                        <c:pt idx="113">
                          <c:v>114</c:v>
                        </c:pt>
                        <c:pt idx="114">
                          <c:v>115</c:v>
                        </c:pt>
                        <c:pt idx="115">
                          <c:v>116</c:v>
                        </c:pt>
                        <c:pt idx="116">
                          <c:v>117</c:v>
                        </c:pt>
                        <c:pt idx="117">
                          <c:v>118</c:v>
                        </c:pt>
                        <c:pt idx="118">
                          <c:v>119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Feuil1!$M$2:$M$120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4.3094506493616551</c:v>
                      </c:pt>
                      <c:pt idx="1">
                        <c:v>4.3138358852160748</c:v>
                      </c:pt>
                      <c:pt idx="2">
                        <c:v>4.3182255834242991</c:v>
                      </c:pt>
                      <c:pt idx="3">
                        <c:v>4.3226197485271562</c:v>
                      </c:pt>
                      <c:pt idx="4">
                        <c:v>4.3270183850700938</c:v>
                      </c:pt>
                      <c:pt idx="5">
                        <c:v>4.3314214976031851</c:v>
                      </c:pt>
                      <c:pt idx="6">
                        <c:v>4.3358290906811368</c:v>
                      </c:pt>
                      <c:pt idx="7">
                        <c:v>4.3402411688632849</c:v>
                      </c:pt>
                      <c:pt idx="8">
                        <c:v>4.344657736713609</c:v>
                      </c:pt>
                      <c:pt idx="9">
                        <c:v>4.3490787988007327</c:v>
                      </c:pt>
                      <c:pt idx="10">
                        <c:v>4.3535043596979266</c:v>
                      </c:pt>
                      <c:pt idx="11">
                        <c:v>4.3579344239831155</c:v>
                      </c:pt>
                      <c:pt idx="12">
                        <c:v>4.3623689962388843</c:v>
                      </c:pt>
                      <c:pt idx="13">
                        <c:v>4.3668080810524792</c:v>
                      </c:pt>
                      <c:pt idx="14">
                        <c:v>4.3712516830158155</c:v>
                      </c:pt>
                      <c:pt idx="15">
                        <c:v>4.3756998067254811</c:v>
                      </c:pt>
                      <c:pt idx="16">
                        <c:v>4.3801524567827395</c:v>
                      </c:pt>
                      <c:pt idx="17">
                        <c:v>4.3846096377935382</c:v>
                      </c:pt>
                      <c:pt idx="18">
                        <c:v>4.3890713543685127</c:v>
                      </c:pt>
                      <c:pt idx="19">
                        <c:v>4.3935376111229871</c:v>
                      </c:pt>
                      <c:pt idx="20">
                        <c:v>4.3980084126769849</c:v>
                      </c:pt>
                      <c:pt idx="21">
                        <c:v>4.402483763655229</c:v>
                      </c:pt>
                      <c:pt idx="22">
                        <c:v>4.4069636686871476</c:v>
                      </c:pt>
                      <c:pt idx="23">
                        <c:v>4.4114481324068837</c:v>
                      </c:pt>
                      <c:pt idx="24">
                        <c:v>4.4159371594532928</c:v>
                      </c:pt>
                      <c:pt idx="25">
                        <c:v>4.4204307544699502</c:v>
                      </c:pt>
                      <c:pt idx="26">
                        <c:v>4.424928922105158</c:v>
                      </c:pt>
                      <c:pt idx="27">
                        <c:v>4.429431667011948</c:v>
                      </c:pt>
                      <c:pt idx="28">
                        <c:v>4.4339389938480869</c:v>
                      </c:pt>
                      <c:pt idx="29">
                        <c:v>4.4384509072760823</c:v>
                      </c:pt>
                      <c:pt idx="30">
                        <c:v>4.4429674119631839</c:v>
                      </c:pt>
                      <c:pt idx="31">
                        <c:v>4.4474885125813906</c:v>
                      </c:pt>
                      <c:pt idx="32">
                        <c:v>4.4520142138074581</c:v>
                      </c:pt>
                      <c:pt idx="33">
                        <c:v>4.4565445203229004</c:v>
                      </c:pt>
                      <c:pt idx="34">
                        <c:v>4.4610794368139928</c:v>
                      </c:pt>
                      <c:pt idx="35">
                        <c:v>4.4656189679717819</c:v>
                      </c:pt>
                      <c:pt idx="36">
                        <c:v>4.4701631184920885</c:v>
                      </c:pt>
                      <c:pt idx="37">
                        <c:v>4.4747118930755088</c:v>
                      </c:pt>
                      <c:pt idx="38">
                        <c:v>4.4792652964274238</c:v>
                      </c:pt>
                      <c:pt idx="39">
                        <c:v>4.4838233332580035</c:v>
                      </c:pt>
                      <c:pt idx="40">
                        <c:v>4.4883860082822089</c:v>
                      </c:pt>
                      <c:pt idx="41">
                        <c:v>4.4929533262198014</c:v>
                      </c:pt>
                      <c:pt idx="42">
                        <c:v>4.497525291795343</c:v>
                      </c:pt>
                      <c:pt idx="43">
                        <c:v>4.5021019097382036</c:v>
                      </c:pt>
                      <c:pt idx="44">
                        <c:v>4.5066831847825686</c:v>
                      </c:pt>
                      <c:pt idx="45">
                        <c:v>4.5112691216674348</c:v>
                      </c:pt>
                      <c:pt idx="46">
                        <c:v>4.5158597251366279</c:v>
                      </c:pt>
                      <c:pt idx="47">
                        <c:v>4.5204549999387975</c:v>
                      </c:pt>
                      <c:pt idx="48">
                        <c:v>4.5250549508274247</c:v>
                      </c:pt>
                      <c:pt idx="49">
                        <c:v>4.5296595825608286</c:v>
                      </c:pt>
                      <c:pt idx="50">
                        <c:v>4.5342688999021714</c:v>
                      </c:pt>
                      <c:pt idx="51">
                        <c:v>4.5388829076194614</c:v>
                      </c:pt>
                      <c:pt idx="52">
                        <c:v>4.543501610485559</c:v>
                      </c:pt>
                      <c:pt idx="53">
                        <c:v>4.5481250132781792</c:v>
                      </c:pt>
                      <c:pt idx="54">
                        <c:v>4.5527531207799017</c:v>
                      </c:pt>
                      <c:pt idx="55">
                        <c:v>4.5573859377781716</c:v>
                      </c:pt>
                      <c:pt idx="56">
                        <c:v>4.5620234690653065</c:v>
                      </c:pt>
                      <c:pt idx="57">
                        <c:v>4.5666657194384985</c:v>
                      </c:pt>
                      <c:pt idx="58">
                        <c:v>4.5713126936998227</c:v>
                      </c:pt>
                      <c:pt idx="59">
                        <c:v>4.5759643966562429</c:v>
                      </c:pt>
                      <c:pt idx="60">
                        <c:v>4.5806208331196103</c:v>
                      </c:pt>
                      <c:pt idx="61">
                        <c:v>4.5852820079066738</c:v>
                      </c:pt>
                      <c:pt idx="62">
                        <c:v>4.5899479258390867</c:v>
                      </c:pt>
                      <c:pt idx="63">
                        <c:v>4.5946185917434041</c:v>
                      </c:pt>
                      <c:pt idx="64">
                        <c:v>4.5992940104510946</c:v>
                      </c:pt>
                      <c:pt idx="65">
                        <c:v>4.6039741867985464</c:v>
                      </c:pt>
                      <c:pt idx="66">
                        <c:v>4.6086591256270646</c:v>
                      </c:pt>
                      <c:pt idx="67">
                        <c:v>4.613348831782881</c:v>
                      </c:pt>
                      <c:pt idx="68">
                        <c:v>4.6180433101171632</c:v>
                      </c:pt>
                      <c:pt idx="69">
                        <c:v>4.6227425654860088</c:v>
                      </c:pt>
                      <c:pt idx="70">
                        <c:v>4.6274466027504637</c:v>
                      </c:pt>
                      <c:pt idx="71">
                        <c:v>4.6321554267765164</c:v>
                      </c:pt>
                      <c:pt idx="72">
                        <c:v>4.6368690424351051</c:v>
                      </c:pt>
                      <c:pt idx="73">
                        <c:v>4.6415874546021287</c:v>
                      </c:pt>
                      <c:pt idx="74">
                        <c:v>4.6463106681584474</c:v>
                      </c:pt>
                      <c:pt idx="75">
                        <c:v>4.6510386879898853</c:v>
                      </c:pt>
                      <c:pt idx="76">
                        <c:v>4.6557715189872404</c:v>
                      </c:pt>
                      <c:pt idx="77">
                        <c:v>4.6605091660462863</c:v>
                      </c:pt>
                      <c:pt idx="78">
                        <c:v>4.6652516340677801</c:v>
                      </c:pt>
                      <c:pt idx="79">
                        <c:v>4.6699989279574625</c:v>
                      </c:pt>
                      <c:pt idx="80">
                        <c:v>4.674751052626072</c:v>
                      </c:pt>
                      <c:pt idx="81">
                        <c:v>4.6795080129893387</c:v>
                      </c:pt>
                      <c:pt idx="82">
                        <c:v>4.6842698139679957</c:v>
                      </c:pt>
                      <c:pt idx="83">
                        <c:v>4.6890364604877872</c:v>
                      </c:pt>
                      <c:pt idx="84">
                        <c:v>4.693807957479466</c:v>
                      </c:pt>
                      <c:pt idx="85">
                        <c:v>4.6985843098788029</c:v>
                      </c:pt>
                      <c:pt idx="86">
                        <c:v>4.7033655226265925</c:v>
                      </c:pt>
                      <c:pt idx="87">
                        <c:v>4.7081516006686561</c:v>
                      </c:pt>
                      <c:pt idx="88">
                        <c:v>4.7129425489558487</c:v>
                      </c:pt>
                      <c:pt idx="89">
                        <c:v>4.717738372444062</c:v>
                      </c:pt>
                      <c:pt idx="90">
                        <c:v>4.7225390760942316</c:v>
                      </c:pt>
                      <c:pt idx="91">
                        <c:v>4.7273446648723407</c:v>
                      </c:pt>
                      <c:pt idx="92">
                        <c:v>4.7321551437494271</c:v>
                      </c:pt>
                      <c:pt idx="93">
                        <c:v>4.7369705177015868</c:v>
                      </c:pt>
                      <c:pt idx="94">
                        <c:v>4.7417907917099766</c:v>
                      </c:pt>
                      <c:pt idx="95">
                        <c:v>4.7466159707608258</c:v>
                      </c:pt>
                      <c:pt idx="96">
                        <c:v>4.7514460598454358</c:v>
                      </c:pt>
                      <c:pt idx="97">
                        <c:v>4.756281063960186</c:v>
                      </c:pt>
                      <c:pt idx="98">
                        <c:v>4.7611209881065433</c:v>
                      </c:pt>
                      <c:pt idx="99">
                        <c:v>4.7659658372910609</c:v>
                      </c:pt>
                      <c:pt idx="100">
                        <c:v>4.7708156165253879</c:v>
                      </c:pt>
                      <c:pt idx="101">
                        <c:v>4.7756703308262729</c:v>
                      </c:pt>
                      <c:pt idx="102">
                        <c:v>4.7805299852155709</c:v>
                      </c:pt>
                      <c:pt idx="103">
                        <c:v>4.7853945847202439</c:v>
                      </c:pt>
                      <c:pt idx="104">
                        <c:v>4.7902641343723733</c:v>
                      </c:pt>
                      <c:pt idx="105">
                        <c:v>4.7951386392091564</c:v>
                      </c:pt>
                      <c:pt idx="106">
                        <c:v>4.8000181042729206</c:v>
                      </c:pt>
                      <c:pt idx="107">
                        <c:v>4.8049025346111227</c:v>
                      </c:pt>
                      <c:pt idx="108">
                        <c:v>4.8097919352763547</c:v>
                      </c:pt>
                      <c:pt idx="109">
                        <c:v>4.8146863113263505</c:v>
                      </c:pt>
                      <c:pt idx="110">
                        <c:v>4.8195856678239917</c:v>
                      </c:pt>
                      <c:pt idx="111">
                        <c:v>4.8244900098373114</c:v>
                      </c:pt>
                      <c:pt idx="112">
                        <c:v>4.8293993424394994</c:v>
                      </c:pt>
                      <c:pt idx="113">
                        <c:v>4.8343136707089087</c:v>
                      </c:pt>
                      <c:pt idx="114">
                        <c:v>4.8392329997290586</c:v>
                      </c:pt>
                      <c:pt idx="115">
                        <c:v>4.8441573345886413</c:v>
                      </c:pt>
                      <c:pt idx="116">
                        <c:v>4.8490866803815305</c:v>
                      </c:pt>
                      <c:pt idx="117">
                        <c:v>4.8540210422067789</c:v>
                      </c:pt>
                      <c:pt idx="118">
                        <c:v>4.8589604251686307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Feuil1!$P$1</c15:sqref>
                        </c15:formulaRef>
                      </c:ext>
                    </c:extLst>
                    <c:strCache>
                      <c:ptCount val="1"/>
                      <c:pt idx="0">
                        <c:v>LES 2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Feuil1!$A$2:$D$120</c15:sqref>
                        </c15:formulaRef>
                      </c:ext>
                    </c:extLst>
                    <c:multiLvlStrCache>
                      <c:ptCount val="119"/>
                      <c:lvl>
                        <c:pt idx="0">
                          <c:v>01</c:v>
                        </c:pt>
                        <c:pt idx="1">
                          <c:v>02</c:v>
                        </c:pt>
                        <c:pt idx="2">
                          <c:v>03</c:v>
                        </c:pt>
                        <c:pt idx="3">
                          <c:v>04</c:v>
                        </c:pt>
                        <c:pt idx="4">
                          <c:v>05</c:v>
                        </c:pt>
                        <c:pt idx="5">
                          <c:v>06</c:v>
                        </c:pt>
                        <c:pt idx="6">
                          <c:v>07</c:v>
                        </c:pt>
                        <c:pt idx="7">
                          <c:v>08</c:v>
                        </c:pt>
                        <c:pt idx="8">
                          <c:v>09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01</c:v>
                        </c:pt>
                        <c:pt idx="13">
                          <c:v>02</c:v>
                        </c:pt>
                        <c:pt idx="14">
                          <c:v>03</c:v>
                        </c:pt>
                        <c:pt idx="15">
                          <c:v>04</c:v>
                        </c:pt>
                        <c:pt idx="16">
                          <c:v>05</c:v>
                        </c:pt>
                        <c:pt idx="17">
                          <c:v>06</c:v>
                        </c:pt>
                        <c:pt idx="18">
                          <c:v>07</c:v>
                        </c:pt>
                        <c:pt idx="19">
                          <c:v>08</c:v>
                        </c:pt>
                        <c:pt idx="20">
                          <c:v>09</c:v>
                        </c:pt>
                        <c:pt idx="21">
                          <c:v>10</c:v>
                        </c:pt>
                        <c:pt idx="22">
                          <c:v>11</c:v>
                        </c:pt>
                        <c:pt idx="23">
                          <c:v>12</c:v>
                        </c:pt>
                        <c:pt idx="24">
                          <c:v>01</c:v>
                        </c:pt>
                        <c:pt idx="25">
                          <c:v>02</c:v>
                        </c:pt>
                        <c:pt idx="26">
                          <c:v>03</c:v>
                        </c:pt>
                        <c:pt idx="27">
                          <c:v>04</c:v>
                        </c:pt>
                        <c:pt idx="28">
                          <c:v>05</c:v>
                        </c:pt>
                        <c:pt idx="29">
                          <c:v>06</c:v>
                        </c:pt>
                        <c:pt idx="30">
                          <c:v>07</c:v>
                        </c:pt>
                        <c:pt idx="31">
                          <c:v>08</c:v>
                        </c:pt>
                        <c:pt idx="32">
                          <c:v>09</c:v>
                        </c:pt>
                        <c:pt idx="33">
                          <c:v>10</c:v>
                        </c:pt>
                        <c:pt idx="34">
                          <c:v>11</c:v>
                        </c:pt>
                        <c:pt idx="35">
                          <c:v>12</c:v>
                        </c:pt>
                        <c:pt idx="36">
                          <c:v>01</c:v>
                        </c:pt>
                        <c:pt idx="37">
                          <c:v>02</c:v>
                        </c:pt>
                        <c:pt idx="38">
                          <c:v>03</c:v>
                        </c:pt>
                        <c:pt idx="39">
                          <c:v>04</c:v>
                        </c:pt>
                        <c:pt idx="40">
                          <c:v>05</c:v>
                        </c:pt>
                        <c:pt idx="41">
                          <c:v>06</c:v>
                        </c:pt>
                        <c:pt idx="42">
                          <c:v>07</c:v>
                        </c:pt>
                        <c:pt idx="43">
                          <c:v>08</c:v>
                        </c:pt>
                        <c:pt idx="44">
                          <c:v>09</c:v>
                        </c:pt>
                        <c:pt idx="45">
                          <c:v>10</c:v>
                        </c:pt>
                        <c:pt idx="46">
                          <c:v>11</c:v>
                        </c:pt>
                        <c:pt idx="47">
                          <c:v>12</c:v>
                        </c:pt>
                        <c:pt idx="48">
                          <c:v>01</c:v>
                        </c:pt>
                        <c:pt idx="49">
                          <c:v>02</c:v>
                        </c:pt>
                        <c:pt idx="50">
                          <c:v>03</c:v>
                        </c:pt>
                        <c:pt idx="51">
                          <c:v>04</c:v>
                        </c:pt>
                        <c:pt idx="52">
                          <c:v>05</c:v>
                        </c:pt>
                        <c:pt idx="53">
                          <c:v>06</c:v>
                        </c:pt>
                        <c:pt idx="54">
                          <c:v>07</c:v>
                        </c:pt>
                        <c:pt idx="55">
                          <c:v>08</c:v>
                        </c:pt>
                        <c:pt idx="56">
                          <c:v>09</c:v>
                        </c:pt>
                        <c:pt idx="57">
                          <c:v>10</c:v>
                        </c:pt>
                        <c:pt idx="58">
                          <c:v>11</c:v>
                        </c:pt>
                        <c:pt idx="59">
                          <c:v>12</c:v>
                        </c:pt>
                        <c:pt idx="60">
                          <c:v>01</c:v>
                        </c:pt>
                        <c:pt idx="61">
                          <c:v>02</c:v>
                        </c:pt>
                        <c:pt idx="62">
                          <c:v>03</c:v>
                        </c:pt>
                        <c:pt idx="63">
                          <c:v>04</c:v>
                        </c:pt>
                        <c:pt idx="64">
                          <c:v>05</c:v>
                        </c:pt>
                        <c:pt idx="65">
                          <c:v>06</c:v>
                        </c:pt>
                        <c:pt idx="66">
                          <c:v>07</c:v>
                        </c:pt>
                        <c:pt idx="67">
                          <c:v>08</c:v>
                        </c:pt>
                        <c:pt idx="68">
                          <c:v>09</c:v>
                        </c:pt>
                        <c:pt idx="69">
                          <c:v>10</c:v>
                        </c:pt>
                        <c:pt idx="70">
                          <c:v>11</c:v>
                        </c:pt>
                        <c:pt idx="71">
                          <c:v>12</c:v>
                        </c:pt>
                        <c:pt idx="72">
                          <c:v>01</c:v>
                        </c:pt>
                        <c:pt idx="73">
                          <c:v>02</c:v>
                        </c:pt>
                        <c:pt idx="74">
                          <c:v>03</c:v>
                        </c:pt>
                        <c:pt idx="75">
                          <c:v>04</c:v>
                        </c:pt>
                        <c:pt idx="76">
                          <c:v>05</c:v>
                        </c:pt>
                        <c:pt idx="77">
                          <c:v>06</c:v>
                        </c:pt>
                        <c:pt idx="78">
                          <c:v>07</c:v>
                        </c:pt>
                        <c:pt idx="79">
                          <c:v>08</c:v>
                        </c:pt>
                        <c:pt idx="80">
                          <c:v>09</c:v>
                        </c:pt>
                        <c:pt idx="81">
                          <c:v>10</c:v>
                        </c:pt>
                        <c:pt idx="82">
                          <c:v>11</c:v>
                        </c:pt>
                        <c:pt idx="83">
                          <c:v>12</c:v>
                        </c:pt>
                        <c:pt idx="84">
                          <c:v>01</c:v>
                        </c:pt>
                        <c:pt idx="85">
                          <c:v>02</c:v>
                        </c:pt>
                        <c:pt idx="86">
                          <c:v>03</c:v>
                        </c:pt>
                        <c:pt idx="87">
                          <c:v>04</c:v>
                        </c:pt>
                        <c:pt idx="88">
                          <c:v>05</c:v>
                        </c:pt>
                        <c:pt idx="89">
                          <c:v>06</c:v>
                        </c:pt>
                        <c:pt idx="90">
                          <c:v>07</c:v>
                        </c:pt>
                        <c:pt idx="91">
                          <c:v>08</c:v>
                        </c:pt>
                        <c:pt idx="92">
                          <c:v>09</c:v>
                        </c:pt>
                        <c:pt idx="93">
                          <c:v>10</c:v>
                        </c:pt>
                        <c:pt idx="94">
                          <c:v>11</c:v>
                        </c:pt>
                        <c:pt idx="95">
                          <c:v>12</c:v>
                        </c:pt>
                        <c:pt idx="96">
                          <c:v>01</c:v>
                        </c:pt>
                        <c:pt idx="97">
                          <c:v>02</c:v>
                        </c:pt>
                        <c:pt idx="98">
                          <c:v>03</c:v>
                        </c:pt>
                        <c:pt idx="99">
                          <c:v>04</c:v>
                        </c:pt>
                        <c:pt idx="100">
                          <c:v>05</c:v>
                        </c:pt>
                        <c:pt idx="101">
                          <c:v>06</c:v>
                        </c:pt>
                        <c:pt idx="102">
                          <c:v>07</c:v>
                        </c:pt>
                        <c:pt idx="103">
                          <c:v>08</c:v>
                        </c:pt>
                        <c:pt idx="104">
                          <c:v>09</c:v>
                        </c:pt>
                        <c:pt idx="105">
                          <c:v>10</c:v>
                        </c:pt>
                        <c:pt idx="106">
                          <c:v>11</c:v>
                        </c:pt>
                        <c:pt idx="107">
                          <c:v>12</c:v>
                        </c:pt>
                        <c:pt idx="108">
                          <c:v>01</c:v>
                        </c:pt>
                        <c:pt idx="109">
                          <c:v>02</c:v>
                        </c:pt>
                        <c:pt idx="110">
                          <c:v>03</c:v>
                        </c:pt>
                        <c:pt idx="111">
                          <c:v>04</c:v>
                        </c:pt>
                        <c:pt idx="112">
                          <c:v>05</c:v>
                        </c:pt>
                        <c:pt idx="113">
                          <c:v>06</c:v>
                        </c:pt>
                        <c:pt idx="114">
                          <c:v>07</c:v>
                        </c:pt>
                        <c:pt idx="115">
                          <c:v>08</c:v>
                        </c:pt>
                        <c:pt idx="116">
                          <c:v>09</c:v>
                        </c:pt>
                        <c:pt idx="117">
                          <c:v>10</c:v>
                        </c:pt>
                        <c:pt idx="118">
                          <c:v>11</c:v>
                        </c:pt>
                      </c:lvl>
                      <c:lvl>
                        <c:pt idx="0">
                          <c:v>2015-01</c:v>
                        </c:pt>
                        <c:pt idx="1">
                          <c:v>2015-02</c:v>
                        </c:pt>
                        <c:pt idx="2">
                          <c:v>2015-03</c:v>
                        </c:pt>
                        <c:pt idx="3">
                          <c:v>2015-04</c:v>
                        </c:pt>
                        <c:pt idx="4">
                          <c:v>2015-05</c:v>
                        </c:pt>
                        <c:pt idx="5">
                          <c:v>2015-06</c:v>
                        </c:pt>
                        <c:pt idx="6">
                          <c:v>2015-07</c:v>
                        </c:pt>
                        <c:pt idx="7">
                          <c:v>2015-08</c:v>
                        </c:pt>
                        <c:pt idx="8">
                          <c:v>2015-09</c:v>
                        </c:pt>
                        <c:pt idx="9">
                          <c:v>2015-10</c:v>
                        </c:pt>
                        <c:pt idx="10">
                          <c:v>2015-11</c:v>
                        </c:pt>
                        <c:pt idx="11">
                          <c:v>2015-12</c:v>
                        </c:pt>
                        <c:pt idx="12">
                          <c:v>2016-01</c:v>
                        </c:pt>
                        <c:pt idx="13">
                          <c:v>2016-02</c:v>
                        </c:pt>
                        <c:pt idx="14">
                          <c:v>2016-03</c:v>
                        </c:pt>
                        <c:pt idx="15">
                          <c:v>2016-04</c:v>
                        </c:pt>
                        <c:pt idx="16">
                          <c:v>2016-05</c:v>
                        </c:pt>
                        <c:pt idx="17">
                          <c:v>2016-06</c:v>
                        </c:pt>
                        <c:pt idx="18">
                          <c:v>2016-07</c:v>
                        </c:pt>
                        <c:pt idx="19">
                          <c:v>2016-08</c:v>
                        </c:pt>
                        <c:pt idx="20">
                          <c:v>2016-09</c:v>
                        </c:pt>
                        <c:pt idx="21">
                          <c:v>2016-10</c:v>
                        </c:pt>
                        <c:pt idx="22">
                          <c:v>2016-11</c:v>
                        </c:pt>
                        <c:pt idx="23">
                          <c:v>2016-12</c:v>
                        </c:pt>
                        <c:pt idx="24">
                          <c:v>2017-01</c:v>
                        </c:pt>
                        <c:pt idx="25">
                          <c:v>2017-02</c:v>
                        </c:pt>
                        <c:pt idx="26">
                          <c:v>2017-03</c:v>
                        </c:pt>
                        <c:pt idx="27">
                          <c:v>2017-04</c:v>
                        </c:pt>
                        <c:pt idx="28">
                          <c:v>2017-05</c:v>
                        </c:pt>
                        <c:pt idx="29">
                          <c:v>2017-06</c:v>
                        </c:pt>
                        <c:pt idx="30">
                          <c:v>2017-07</c:v>
                        </c:pt>
                        <c:pt idx="31">
                          <c:v>2017-08</c:v>
                        </c:pt>
                        <c:pt idx="32">
                          <c:v>2017-09</c:v>
                        </c:pt>
                        <c:pt idx="33">
                          <c:v>2017-10</c:v>
                        </c:pt>
                        <c:pt idx="34">
                          <c:v>2017-11</c:v>
                        </c:pt>
                        <c:pt idx="35">
                          <c:v>2017-12</c:v>
                        </c:pt>
                        <c:pt idx="36">
                          <c:v>2018-01</c:v>
                        </c:pt>
                        <c:pt idx="37">
                          <c:v>2018-02</c:v>
                        </c:pt>
                        <c:pt idx="38">
                          <c:v>2018-03</c:v>
                        </c:pt>
                        <c:pt idx="39">
                          <c:v>2018-04</c:v>
                        </c:pt>
                        <c:pt idx="40">
                          <c:v>2018-05</c:v>
                        </c:pt>
                        <c:pt idx="41">
                          <c:v>2018-06</c:v>
                        </c:pt>
                        <c:pt idx="42">
                          <c:v>2018-07</c:v>
                        </c:pt>
                        <c:pt idx="43">
                          <c:v>2018-08</c:v>
                        </c:pt>
                        <c:pt idx="44">
                          <c:v>2018-09</c:v>
                        </c:pt>
                        <c:pt idx="45">
                          <c:v>2018-10</c:v>
                        </c:pt>
                        <c:pt idx="46">
                          <c:v>2018-11</c:v>
                        </c:pt>
                        <c:pt idx="47">
                          <c:v>2018-12</c:v>
                        </c:pt>
                        <c:pt idx="48">
                          <c:v>2019-01</c:v>
                        </c:pt>
                        <c:pt idx="49">
                          <c:v>2019-02</c:v>
                        </c:pt>
                        <c:pt idx="50">
                          <c:v>2019-03</c:v>
                        </c:pt>
                        <c:pt idx="51">
                          <c:v>2019-04</c:v>
                        </c:pt>
                        <c:pt idx="52">
                          <c:v>2019-05</c:v>
                        </c:pt>
                        <c:pt idx="53">
                          <c:v>2019-06</c:v>
                        </c:pt>
                        <c:pt idx="54">
                          <c:v>2019-07</c:v>
                        </c:pt>
                        <c:pt idx="55">
                          <c:v>2019-08</c:v>
                        </c:pt>
                        <c:pt idx="56">
                          <c:v>2019-09</c:v>
                        </c:pt>
                        <c:pt idx="57">
                          <c:v>2019-10</c:v>
                        </c:pt>
                        <c:pt idx="58">
                          <c:v>2019-11</c:v>
                        </c:pt>
                        <c:pt idx="59">
                          <c:v>2019-12</c:v>
                        </c:pt>
                        <c:pt idx="60">
                          <c:v>2020-01</c:v>
                        </c:pt>
                        <c:pt idx="61">
                          <c:v>2020-02</c:v>
                        </c:pt>
                        <c:pt idx="62">
                          <c:v>2020-03</c:v>
                        </c:pt>
                        <c:pt idx="63">
                          <c:v>2020-04</c:v>
                        </c:pt>
                        <c:pt idx="64">
                          <c:v>2020-05</c:v>
                        </c:pt>
                        <c:pt idx="65">
                          <c:v>2020-06</c:v>
                        </c:pt>
                        <c:pt idx="66">
                          <c:v>2020-07</c:v>
                        </c:pt>
                        <c:pt idx="67">
                          <c:v>2020-08</c:v>
                        </c:pt>
                        <c:pt idx="68">
                          <c:v>2020-09</c:v>
                        </c:pt>
                        <c:pt idx="69">
                          <c:v>2020-10</c:v>
                        </c:pt>
                        <c:pt idx="70">
                          <c:v>2020-11</c:v>
                        </c:pt>
                        <c:pt idx="71">
                          <c:v>2020-12</c:v>
                        </c:pt>
                        <c:pt idx="72">
                          <c:v>2021-01</c:v>
                        </c:pt>
                        <c:pt idx="73">
                          <c:v>2021-02</c:v>
                        </c:pt>
                        <c:pt idx="74">
                          <c:v>2021-03</c:v>
                        </c:pt>
                        <c:pt idx="75">
                          <c:v>2021-04</c:v>
                        </c:pt>
                        <c:pt idx="76">
                          <c:v>2021-05</c:v>
                        </c:pt>
                        <c:pt idx="77">
                          <c:v>2021-06</c:v>
                        </c:pt>
                        <c:pt idx="78">
                          <c:v>2021-07</c:v>
                        </c:pt>
                        <c:pt idx="79">
                          <c:v>2021-08</c:v>
                        </c:pt>
                        <c:pt idx="80">
                          <c:v>2021-09</c:v>
                        </c:pt>
                        <c:pt idx="81">
                          <c:v>2021-10</c:v>
                        </c:pt>
                        <c:pt idx="82">
                          <c:v>2021-11</c:v>
                        </c:pt>
                        <c:pt idx="83">
                          <c:v>2021-12</c:v>
                        </c:pt>
                        <c:pt idx="84">
                          <c:v>2022-01</c:v>
                        </c:pt>
                        <c:pt idx="85">
                          <c:v>2022-02</c:v>
                        </c:pt>
                        <c:pt idx="86">
                          <c:v>2022-03</c:v>
                        </c:pt>
                        <c:pt idx="87">
                          <c:v>2022-04</c:v>
                        </c:pt>
                        <c:pt idx="88">
                          <c:v>2022-05</c:v>
                        </c:pt>
                        <c:pt idx="89">
                          <c:v>2022-06</c:v>
                        </c:pt>
                        <c:pt idx="90">
                          <c:v>2022-07</c:v>
                        </c:pt>
                        <c:pt idx="91">
                          <c:v>2022-08</c:v>
                        </c:pt>
                        <c:pt idx="92">
                          <c:v>2022-09</c:v>
                        </c:pt>
                        <c:pt idx="93">
                          <c:v>2022-10</c:v>
                        </c:pt>
                        <c:pt idx="94">
                          <c:v>2022-11</c:v>
                        </c:pt>
                        <c:pt idx="95">
                          <c:v>2022-12</c:v>
                        </c:pt>
                        <c:pt idx="96">
                          <c:v>2023-01</c:v>
                        </c:pt>
                        <c:pt idx="97">
                          <c:v>2023-02</c:v>
                        </c:pt>
                        <c:pt idx="98">
                          <c:v>2023-03</c:v>
                        </c:pt>
                        <c:pt idx="99">
                          <c:v>2023-04</c:v>
                        </c:pt>
                        <c:pt idx="100">
                          <c:v>2023-05</c:v>
                        </c:pt>
                        <c:pt idx="101">
                          <c:v>2023-06</c:v>
                        </c:pt>
                        <c:pt idx="102">
                          <c:v>2023-07</c:v>
                        </c:pt>
                        <c:pt idx="103">
                          <c:v>2023-08</c:v>
                        </c:pt>
                        <c:pt idx="104">
                          <c:v>2023-09</c:v>
                        </c:pt>
                        <c:pt idx="105">
                          <c:v>2023-10</c:v>
                        </c:pt>
                        <c:pt idx="106">
                          <c:v>2023-11</c:v>
                        </c:pt>
                        <c:pt idx="107">
                          <c:v>2023-12</c:v>
                        </c:pt>
                        <c:pt idx="108">
                          <c:v>2024-01</c:v>
                        </c:pt>
                        <c:pt idx="109">
                          <c:v>2024-02</c:v>
                        </c:pt>
                        <c:pt idx="110">
                          <c:v>2024-03</c:v>
                        </c:pt>
                        <c:pt idx="111">
                          <c:v>2024-04</c:v>
                        </c:pt>
                        <c:pt idx="112">
                          <c:v>2024-05</c:v>
                        </c:pt>
                        <c:pt idx="113">
                          <c:v>2024-06</c:v>
                        </c:pt>
                        <c:pt idx="114">
                          <c:v>2024-07</c:v>
                        </c:pt>
                        <c:pt idx="115">
                          <c:v>2024-08</c:v>
                        </c:pt>
                        <c:pt idx="116">
                          <c:v>2024-09</c:v>
                        </c:pt>
                        <c:pt idx="117">
                          <c:v>2024-10</c:v>
                        </c:pt>
                        <c:pt idx="118">
                          <c:v>2024-11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4</c:v>
                        </c:pt>
                        <c:pt idx="2">
                          <c:v>9</c:v>
                        </c:pt>
                        <c:pt idx="3">
                          <c:v>16</c:v>
                        </c:pt>
                        <c:pt idx="4">
                          <c:v>25</c:v>
                        </c:pt>
                        <c:pt idx="5">
                          <c:v>36</c:v>
                        </c:pt>
                        <c:pt idx="6">
                          <c:v>49</c:v>
                        </c:pt>
                        <c:pt idx="7">
                          <c:v>64</c:v>
                        </c:pt>
                        <c:pt idx="8">
                          <c:v>81</c:v>
                        </c:pt>
                        <c:pt idx="9">
                          <c:v>100</c:v>
                        </c:pt>
                        <c:pt idx="10">
                          <c:v>121</c:v>
                        </c:pt>
                        <c:pt idx="11">
                          <c:v>144</c:v>
                        </c:pt>
                        <c:pt idx="12">
                          <c:v>169</c:v>
                        </c:pt>
                        <c:pt idx="13">
                          <c:v>196</c:v>
                        </c:pt>
                        <c:pt idx="14">
                          <c:v>225</c:v>
                        </c:pt>
                        <c:pt idx="15">
                          <c:v>256</c:v>
                        </c:pt>
                        <c:pt idx="16">
                          <c:v>289</c:v>
                        </c:pt>
                        <c:pt idx="17">
                          <c:v>324</c:v>
                        </c:pt>
                        <c:pt idx="18">
                          <c:v>361</c:v>
                        </c:pt>
                        <c:pt idx="19">
                          <c:v>400</c:v>
                        </c:pt>
                        <c:pt idx="20">
                          <c:v>441</c:v>
                        </c:pt>
                        <c:pt idx="21">
                          <c:v>484</c:v>
                        </c:pt>
                        <c:pt idx="22">
                          <c:v>529</c:v>
                        </c:pt>
                        <c:pt idx="23">
                          <c:v>576</c:v>
                        </c:pt>
                        <c:pt idx="24">
                          <c:v>625</c:v>
                        </c:pt>
                        <c:pt idx="25">
                          <c:v>676</c:v>
                        </c:pt>
                        <c:pt idx="26">
                          <c:v>729</c:v>
                        </c:pt>
                        <c:pt idx="27">
                          <c:v>784</c:v>
                        </c:pt>
                        <c:pt idx="28">
                          <c:v>841</c:v>
                        </c:pt>
                        <c:pt idx="29">
                          <c:v>900</c:v>
                        </c:pt>
                        <c:pt idx="30">
                          <c:v>961</c:v>
                        </c:pt>
                        <c:pt idx="31">
                          <c:v>1024</c:v>
                        </c:pt>
                        <c:pt idx="32">
                          <c:v>1089</c:v>
                        </c:pt>
                        <c:pt idx="33">
                          <c:v>1156</c:v>
                        </c:pt>
                        <c:pt idx="34">
                          <c:v>1225</c:v>
                        </c:pt>
                        <c:pt idx="35">
                          <c:v>1296</c:v>
                        </c:pt>
                        <c:pt idx="36">
                          <c:v>1369</c:v>
                        </c:pt>
                        <c:pt idx="37">
                          <c:v>1444</c:v>
                        </c:pt>
                        <c:pt idx="38">
                          <c:v>1521</c:v>
                        </c:pt>
                        <c:pt idx="39">
                          <c:v>1600</c:v>
                        </c:pt>
                        <c:pt idx="40">
                          <c:v>1681</c:v>
                        </c:pt>
                        <c:pt idx="41">
                          <c:v>1764</c:v>
                        </c:pt>
                        <c:pt idx="42">
                          <c:v>1849</c:v>
                        </c:pt>
                        <c:pt idx="43">
                          <c:v>1936</c:v>
                        </c:pt>
                        <c:pt idx="44">
                          <c:v>2025</c:v>
                        </c:pt>
                        <c:pt idx="45">
                          <c:v>2116</c:v>
                        </c:pt>
                        <c:pt idx="46">
                          <c:v>2209</c:v>
                        </c:pt>
                        <c:pt idx="47">
                          <c:v>2304</c:v>
                        </c:pt>
                        <c:pt idx="48">
                          <c:v>2401</c:v>
                        </c:pt>
                        <c:pt idx="49">
                          <c:v>2500</c:v>
                        </c:pt>
                        <c:pt idx="50">
                          <c:v>2601</c:v>
                        </c:pt>
                        <c:pt idx="51">
                          <c:v>2704</c:v>
                        </c:pt>
                        <c:pt idx="52">
                          <c:v>2809</c:v>
                        </c:pt>
                        <c:pt idx="53">
                          <c:v>2916</c:v>
                        </c:pt>
                        <c:pt idx="54">
                          <c:v>3025</c:v>
                        </c:pt>
                        <c:pt idx="55">
                          <c:v>3136</c:v>
                        </c:pt>
                        <c:pt idx="56">
                          <c:v>3249</c:v>
                        </c:pt>
                        <c:pt idx="57">
                          <c:v>3364</c:v>
                        </c:pt>
                        <c:pt idx="58">
                          <c:v>3481</c:v>
                        </c:pt>
                        <c:pt idx="59">
                          <c:v>3600</c:v>
                        </c:pt>
                        <c:pt idx="60">
                          <c:v>3721</c:v>
                        </c:pt>
                        <c:pt idx="61">
                          <c:v>3844</c:v>
                        </c:pt>
                        <c:pt idx="62">
                          <c:v>3969</c:v>
                        </c:pt>
                        <c:pt idx="63">
                          <c:v>4096</c:v>
                        </c:pt>
                        <c:pt idx="64">
                          <c:v>4225</c:v>
                        </c:pt>
                        <c:pt idx="65">
                          <c:v>4356</c:v>
                        </c:pt>
                        <c:pt idx="66">
                          <c:v>4489</c:v>
                        </c:pt>
                        <c:pt idx="67">
                          <c:v>4624</c:v>
                        </c:pt>
                        <c:pt idx="68">
                          <c:v>4761</c:v>
                        </c:pt>
                        <c:pt idx="69">
                          <c:v>4900</c:v>
                        </c:pt>
                        <c:pt idx="70">
                          <c:v>5041</c:v>
                        </c:pt>
                        <c:pt idx="71">
                          <c:v>5184</c:v>
                        </c:pt>
                        <c:pt idx="72">
                          <c:v>5329</c:v>
                        </c:pt>
                        <c:pt idx="73">
                          <c:v>5476</c:v>
                        </c:pt>
                        <c:pt idx="74">
                          <c:v>5625</c:v>
                        </c:pt>
                        <c:pt idx="75">
                          <c:v>5776</c:v>
                        </c:pt>
                        <c:pt idx="76">
                          <c:v>5929</c:v>
                        </c:pt>
                        <c:pt idx="77">
                          <c:v>6084</c:v>
                        </c:pt>
                        <c:pt idx="78">
                          <c:v>6241</c:v>
                        </c:pt>
                        <c:pt idx="79">
                          <c:v>6400</c:v>
                        </c:pt>
                        <c:pt idx="80">
                          <c:v>6561</c:v>
                        </c:pt>
                        <c:pt idx="81">
                          <c:v>6724</c:v>
                        </c:pt>
                        <c:pt idx="82">
                          <c:v>6889</c:v>
                        </c:pt>
                        <c:pt idx="83">
                          <c:v>7056</c:v>
                        </c:pt>
                        <c:pt idx="84">
                          <c:v>7225</c:v>
                        </c:pt>
                        <c:pt idx="85">
                          <c:v>7396</c:v>
                        </c:pt>
                        <c:pt idx="86">
                          <c:v>7569</c:v>
                        </c:pt>
                        <c:pt idx="87">
                          <c:v>7744</c:v>
                        </c:pt>
                        <c:pt idx="88">
                          <c:v>7921</c:v>
                        </c:pt>
                        <c:pt idx="89">
                          <c:v>8100</c:v>
                        </c:pt>
                        <c:pt idx="90">
                          <c:v>8281</c:v>
                        </c:pt>
                        <c:pt idx="91">
                          <c:v>8464</c:v>
                        </c:pt>
                        <c:pt idx="92">
                          <c:v>8649</c:v>
                        </c:pt>
                        <c:pt idx="93">
                          <c:v>8836</c:v>
                        </c:pt>
                        <c:pt idx="94">
                          <c:v>9025</c:v>
                        </c:pt>
                        <c:pt idx="95">
                          <c:v>9216</c:v>
                        </c:pt>
                        <c:pt idx="96">
                          <c:v>9409</c:v>
                        </c:pt>
                        <c:pt idx="97">
                          <c:v>9604</c:v>
                        </c:pt>
                        <c:pt idx="98">
                          <c:v>9801</c:v>
                        </c:pt>
                        <c:pt idx="99">
                          <c:v>10000</c:v>
                        </c:pt>
                        <c:pt idx="100">
                          <c:v>10201</c:v>
                        </c:pt>
                        <c:pt idx="101">
                          <c:v>10404</c:v>
                        </c:pt>
                        <c:pt idx="102">
                          <c:v>10609</c:v>
                        </c:pt>
                        <c:pt idx="103">
                          <c:v>10816</c:v>
                        </c:pt>
                        <c:pt idx="104">
                          <c:v>11025</c:v>
                        </c:pt>
                        <c:pt idx="105">
                          <c:v>11236</c:v>
                        </c:pt>
                        <c:pt idx="106">
                          <c:v>11449</c:v>
                        </c:pt>
                        <c:pt idx="107">
                          <c:v>11664</c:v>
                        </c:pt>
                        <c:pt idx="108">
                          <c:v>11881</c:v>
                        </c:pt>
                        <c:pt idx="109">
                          <c:v>12100</c:v>
                        </c:pt>
                        <c:pt idx="110">
                          <c:v>12321</c:v>
                        </c:pt>
                        <c:pt idx="111">
                          <c:v>12544</c:v>
                        </c:pt>
                        <c:pt idx="112">
                          <c:v>12769</c:v>
                        </c:pt>
                        <c:pt idx="113">
                          <c:v>12996</c:v>
                        </c:pt>
                        <c:pt idx="114">
                          <c:v>13225</c:v>
                        </c:pt>
                        <c:pt idx="115">
                          <c:v>13456</c:v>
                        </c:pt>
                        <c:pt idx="116">
                          <c:v>13689</c:v>
                        </c:pt>
                        <c:pt idx="117">
                          <c:v>13924</c:v>
                        </c:pt>
                        <c:pt idx="118">
                          <c:v>14161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  <c:pt idx="21">
                          <c:v>22</c:v>
                        </c:pt>
                        <c:pt idx="22">
                          <c:v>23</c:v>
                        </c:pt>
                        <c:pt idx="23">
                          <c:v>24</c:v>
                        </c:pt>
                        <c:pt idx="24">
                          <c:v>25</c:v>
                        </c:pt>
                        <c:pt idx="25">
                          <c:v>26</c:v>
                        </c:pt>
                        <c:pt idx="26">
                          <c:v>27</c:v>
                        </c:pt>
                        <c:pt idx="27">
                          <c:v>28</c:v>
                        </c:pt>
                        <c:pt idx="28">
                          <c:v>29</c:v>
                        </c:pt>
                        <c:pt idx="29">
                          <c:v>30</c:v>
                        </c:pt>
                        <c:pt idx="30">
                          <c:v>31</c:v>
                        </c:pt>
                        <c:pt idx="31">
                          <c:v>32</c:v>
                        </c:pt>
                        <c:pt idx="32">
                          <c:v>33</c:v>
                        </c:pt>
                        <c:pt idx="33">
                          <c:v>34</c:v>
                        </c:pt>
                        <c:pt idx="34">
                          <c:v>35</c:v>
                        </c:pt>
                        <c:pt idx="35">
                          <c:v>36</c:v>
                        </c:pt>
                        <c:pt idx="36">
                          <c:v>37</c:v>
                        </c:pt>
                        <c:pt idx="37">
                          <c:v>38</c:v>
                        </c:pt>
                        <c:pt idx="38">
                          <c:v>39</c:v>
                        </c:pt>
                        <c:pt idx="39">
                          <c:v>40</c:v>
                        </c:pt>
                        <c:pt idx="40">
                          <c:v>41</c:v>
                        </c:pt>
                        <c:pt idx="41">
                          <c:v>42</c:v>
                        </c:pt>
                        <c:pt idx="42">
                          <c:v>43</c:v>
                        </c:pt>
                        <c:pt idx="43">
                          <c:v>44</c:v>
                        </c:pt>
                        <c:pt idx="44">
                          <c:v>45</c:v>
                        </c:pt>
                        <c:pt idx="45">
                          <c:v>46</c:v>
                        </c:pt>
                        <c:pt idx="46">
                          <c:v>47</c:v>
                        </c:pt>
                        <c:pt idx="47">
                          <c:v>48</c:v>
                        </c:pt>
                        <c:pt idx="48">
                          <c:v>49</c:v>
                        </c:pt>
                        <c:pt idx="49">
                          <c:v>50</c:v>
                        </c:pt>
                        <c:pt idx="50">
                          <c:v>51</c:v>
                        </c:pt>
                        <c:pt idx="51">
                          <c:v>52</c:v>
                        </c:pt>
                        <c:pt idx="52">
                          <c:v>53</c:v>
                        </c:pt>
                        <c:pt idx="53">
                          <c:v>54</c:v>
                        </c:pt>
                        <c:pt idx="54">
                          <c:v>55</c:v>
                        </c:pt>
                        <c:pt idx="55">
                          <c:v>56</c:v>
                        </c:pt>
                        <c:pt idx="56">
                          <c:v>57</c:v>
                        </c:pt>
                        <c:pt idx="57">
                          <c:v>58</c:v>
                        </c:pt>
                        <c:pt idx="58">
                          <c:v>59</c:v>
                        </c:pt>
                        <c:pt idx="59">
                          <c:v>60</c:v>
                        </c:pt>
                        <c:pt idx="60">
                          <c:v>61</c:v>
                        </c:pt>
                        <c:pt idx="61">
                          <c:v>62</c:v>
                        </c:pt>
                        <c:pt idx="62">
                          <c:v>63</c:v>
                        </c:pt>
                        <c:pt idx="63">
                          <c:v>64</c:v>
                        </c:pt>
                        <c:pt idx="64">
                          <c:v>65</c:v>
                        </c:pt>
                        <c:pt idx="65">
                          <c:v>66</c:v>
                        </c:pt>
                        <c:pt idx="66">
                          <c:v>67</c:v>
                        </c:pt>
                        <c:pt idx="67">
                          <c:v>68</c:v>
                        </c:pt>
                        <c:pt idx="68">
                          <c:v>69</c:v>
                        </c:pt>
                        <c:pt idx="69">
                          <c:v>70</c:v>
                        </c:pt>
                        <c:pt idx="70">
                          <c:v>71</c:v>
                        </c:pt>
                        <c:pt idx="71">
                          <c:v>72</c:v>
                        </c:pt>
                        <c:pt idx="72">
                          <c:v>73</c:v>
                        </c:pt>
                        <c:pt idx="73">
                          <c:v>74</c:v>
                        </c:pt>
                        <c:pt idx="74">
                          <c:v>75</c:v>
                        </c:pt>
                        <c:pt idx="75">
                          <c:v>76</c:v>
                        </c:pt>
                        <c:pt idx="76">
                          <c:v>77</c:v>
                        </c:pt>
                        <c:pt idx="77">
                          <c:v>78</c:v>
                        </c:pt>
                        <c:pt idx="78">
                          <c:v>79</c:v>
                        </c:pt>
                        <c:pt idx="79">
                          <c:v>80</c:v>
                        </c:pt>
                        <c:pt idx="80">
                          <c:v>81</c:v>
                        </c:pt>
                        <c:pt idx="81">
                          <c:v>82</c:v>
                        </c:pt>
                        <c:pt idx="82">
                          <c:v>83</c:v>
                        </c:pt>
                        <c:pt idx="83">
                          <c:v>84</c:v>
                        </c:pt>
                        <c:pt idx="84">
                          <c:v>85</c:v>
                        </c:pt>
                        <c:pt idx="85">
                          <c:v>86</c:v>
                        </c:pt>
                        <c:pt idx="86">
                          <c:v>87</c:v>
                        </c:pt>
                        <c:pt idx="87">
                          <c:v>88</c:v>
                        </c:pt>
                        <c:pt idx="88">
                          <c:v>89</c:v>
                        </c:pt>
                        <c:pt idx="89">
                          <c:v>90</c:v>
                        </c:pt>
                        <c:pt idx="90">
                          <c:v>91</c:v>
                        </c:pt>
                        <c:pt idx="91">
                          <c:v>92</c:v>
                        </c:pt>
                        <c:pt idx="92">
                          <c:v>93</c:v>
                        </c:pt>
                        <c:pt idx="93">
                          <c:v>94</c:v>
                        </c:pt>
                        <c:pt idx="94">
                          <c:v>95</c:v>
                        </c:pt>
                        <c:pt idx="95">
                          <c:v>96</c:v>
                        </c:pt>
                        <c:pt idx="96">
                          <c:v>97</c:v>
                        </c:pt>
                        <c:pt idx="97">
                          <c:v>98</c:v>
                        </c:pt>
                        <c:pt idx="98">
                          <c:v>99</c:v>
                        </c:pt>
                        <c:pt idx="99">
                          <c:v>100</c:v>
                        </c:pt>
                        <c:pt idx="100">
                          <c:v>101</c:v>
                        </c:pt>
                        <c:pt idx="101">
                          <c:v>102</c:v>
                        </c:pt>
                        <c:pt idx="102">
                          <c:v>103</c:v>
                        </c:pt>
                        <c:pt idx="103">
                          <c:v>104</c:v>
                        </c:pt>
                        <c:pt idx="104">
                          <c:v>105</c:v>
                        </c:pt>
                        <c:pt idx="105">
                          <c:v>106</c:v>
                        </c:pt>
                        <c:pt idx="106">
                          <c:v>107</c:v>
                        </c:pt>
                        <c:pt idx="107">
                          <c:v>108</c:v>
                        </c:pt>
                        <c:pt idx="108">
                          <c:v>109</c:v>
                        </c:pt>
                        <c:pt idx="109">
                          <c:v>110</c:v>
                        </c:pt>
                        <c:pt idx="110">
                          <c:v>111</c:v>
                        </c:pt>
                        <c:pt idx="111">
                          <c:v>112</c:v>
                        </c:pt>
                        <c:pt idx="112">
                          <c:v>113</c:v>
                        </c:pt>
                        <c:pt idx="113">
                          <c:v>114</c:v>
                        </c:pt>
                        <c:pt idx="114">
                          <c:v>115</c:v>
                        </c:pt>
                        <c:pt idx="115">
                          <c:v>116</c:v>
                        </c:pt>
                        <c:pt idx="116">
                          <c:v>117</c:v>
                        </c:pt>
                        <c:pt idx="117">
                          <c:v>118</c:v>
                        </c:pt>
                        <c:pt idx="118">
                          <c:v>119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Feuil1!$P$2:$P$120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4.4231901188283906</c:v>
                      </c:pt>
                      <c:pt idx="1">
                        <c:v>4.4231901188283906</c:v>
                      </c:pt>
                      <c:pt idx="2">
                        <c:v>4.4231901188283906</c:v>
                      </c:pt>
                      <c:pt idx="3">
                        <c:v>4.4332106487687595</c:v>
                      </c:pt>
                      <c:pt idx="4">
                        <c:v>4.4380126580026253</c:v>
                      </c:pt>
                      <c:pt idx="5">
                        <c:v>4.4128923146170624</c:v>
                      </c:pt>
                      <c:pt idx="6">
                        <c:v>4.4032225960611164</c:v>
                      </c:pt>
                      <c:pt idx="7">
                        <c:v>4.3851970767224246</c:v>
                      </c:pt>
                      <c:pt idx="8">
                        <c:v>4.3573126363075607</c:v>
                      </c:pt>
                      <c:pt idx="9">
                        <c:v>4.3538414349780501</c:v>
                      </c:pt>
                      <c:pt idx="10">
                        <c:v>4.3418355692358164</c:v>
                      </c:pt>
                      <c:pt idx="11">
                        <c:v>4.3487219538366455</c:v>
                      </c:pt>
                      <c:pt idx="12">
                        <c:v>4.369086354275769</c:v>
                      </c:pt>
                      <c:pt idx="13">
                        <c:v>4.3903080261713194</c:v>
                      </c:pt>
                      <c:pt idx="14">
                        <c:v>4.4195235821744223</c:v>
                      </c:pt>
                      <c:pt idx="15">
                        <c:v>4.4345853066589722</c:v>
                      </c:pt>
                      <c:pt idx="16">
                        <c:v>4.4324508249674794</c:v>
                      </c:pt>
                      <c:pt idx="17">
                        <c:v>4.4453011635572697</c:v>
                      </c:pt>
                      <c:pt idx="18">
                        <c:v>4.4455791149665185</c:v>
                      </c:pt>
                      <c:pt idx="19">
                        <c:v>4.4288994235671399</c:v>
                      </c:pt>
                      <c:pt idx="20">
                        <c:v>4.4275363185989471</c:v>
                      </c:pt>
                      <c:pt idx="21">
                        <c:v>4.419494185183833</c:v>
                      </c:pt>
                      <c:pt idx="22">
                        <c:v>4.4191126087266941</c:v>
                      </c:pt>
                      <c:pt idx="23">
                        <c:v>4.3830772340877209</c:v>
                      </c:pt>
                      <c:pt idx="24">
                        <c:v>4.3778567677943938</c:v>
                      </c:pt>
                      <c:pt idx="25">
                        <c:v>4.3980360145958253</c:v>
                      </c:pt>
                      <c:pt idx="26">
                        <c:v>4.4146872664407377</c:v>
                      </c:pt>
                      <c:pt idx="27">
                        <c:v>4.4223042266888442</c:v>
                      </c:pt>
                      <c:pt idx="28">
                        <c:v>4.4230520313953043</c:v>
                      </c:pt>
                      <c:pt idx="29">
                        <c:v>4.4207644072963515</c:v>
                      </c:pt>
                      <c:pt idx="30">
                        <c:v>4.4218036260458788</c:v>
                      </c:pt>
                      <c:pt idx="31">
                        <c:v>4.4271105672144735</c:v>
                      </c:pt>
                      <c:pt idx="32">
                        <c:v>4.4297126520393224</c:v>
                      </c:pt>
                      <c:pt idx="33">
                        <c:v>4.4314161796399825</c:v>
                      </c:pt>
                      <c:pt idx="34">
                        <c:v>4.4282896447359068</c:v>
                      </c:pt>
                      <c:pt idx="35">
                        <c:v>4.4298389371496176</c:v>
                      </c:pt>
                      <c:pt idx="36">
                        <c:v>4.4337091298473457</c:v>
                      </c:pt>
                      <c:pt idx="37">
                        <c:v>4.4412619894333094</c:v>
                      </c:pt>
                      <c:pt idx="38">
                        <c:v>4.4540193614013965</c:v>
                      </c:pt>
                      <c:pt idx="39">
                        <c:v>4.4592294714109251</c:v>
                      </c:pt>
                      <c:pt idx="40">
                        <c:v>4.4574751121690221</c:v>
                      </c:pt>
                      <c:pt idx="41">
                        <c:v>4.4522988768034875</c:v>
                      </c:pt>
                      <c:pt idx="42">
                        <c:v>4.4606081681801779</c:v>
                      </c:pt>
                      <c:pt idx="43">
                        <c:v>4.4701703462028028</c:v>
                      </c:pt>
                      <c:pt idx="44">
                        <c:v>4.4769125971599664</c:v>
                      </c:pt>
                      <c:pt idx="45">
                        <c:v>4.4771684714538909</c:v>
                      </c:pt>
                      <c:pt idx="46">
                        <c:v>4.4810362175888931</c:v>
                      </c:pt>
                      <c:pt idx="47">
                        <c:v>4.4842177008446162</c:v>
                      </c:pt>
                      <c:pt idx="48">
                        <c:v>4.4825640585964681</c:v>
                      </c:pt>
                      <c:pt idx="49">
                        <c:v>4.4786383437394521</c:v>
                      </c:pt>
                      <c:pt idx="50">
                        <c:v>4.4762491134458005</c:v>
                      </c:pt>
                      <c:pt idx="51">
                        <c:v>4.4764006425652267</c:v>
                      </c:pt>
                      <c:pt idx="52">
                        <c:v>4.468164474421366</c:v>
                      </c:pt>
                      <c:pt idx="53">
                        <c:v>4.4536545289064877</c:v>
                      </c:pt>
                      <c:pt idx="54">
                        <c:v>4.4450655806849113</c:v>
                      </c:pt>
                      <c:pt idx="55">
                        <c:v>4.4650163502750777</c:v>
                      </c:pt>
                      <c:pt idx="56">
                        <c:v>4.495853660299467</c:v>
                      </c:pt>
                      <c:pt idx="57">
                        <c:v>4.5314152969622317</c:v>
                      </c:pt>
                      <c:pt idx="58">
                        <c:v>4.5523820092326437</c:v>
                      </c:pt>
                      <c:pt idx="59">
                        <c:v>4.5669508990129239</c:v>
                      </c:pt>
                      <c:pt idx="60">
                        <c:v>4.5677705887797702</c:v>
                      </c:pt>
                      <c:pt idx="61">
                        <c:v>4.5646126645476635</c:v>
                      </c:pt>
                      <c:pt idx="62">
                        <c:v>4.5608547609483603</c:v>
                      </c:pt>
                      <c:pt idx="63">
                        <c:v>4.5643389186929442</c:v>
                      </c:pt>
                      <c:pt idx="64">
                        <c:v>4.563090413148382</c:v>
                      </c:pt>
                      <c:pt idx="65">
                        <c:v>4.559756088432243</c:v>
                      </c:pt>
                      <c:pt idx="66">
                        <c:v>4.5616153224007689</c:v>
                      </c:pt>
                      <c:pt idx="67">
                        <c:v>4.5624346160367342</c:v>
                      </c:pt>
                      <c:pt idx="68">
                        <c:v>4.5636158167875935</c:v>
                      </c:pt>
                      <c:pt idx="69">
                        <c:v>4.5652134206247128</c:v>
                      </c:pt>
                      <c:pt idx="70">
                        <c:v>4.5760679220668505</c:v>
                      </c:pt>
                      <c:pt idx="71">
                        <c:v>4.582480505939559</c:v>
                      </c:pt>
                      <c:pt idx="72">
                        <c:v>4.5840403000701393</c:v>
                      </c:pt>
                      <c:pt idx="73">
                        <c:v>4.5835262115562507</c:v>
                      </c:pt>
                      <c:pt idx="74">
                        <c:v>4.5880281705830797</c:v>
                      </c:pt>
                      <c:pt idx="75">
                        <c:v>4.5923368775395863</c:v>
                      </c:pt>
                      <c:pt idx="76">
                        <c:v>4.5922771467439123</c:v>
                      </c:pt>
                      <c:pt idx="77">
                        <c:v>4.5861201306894213</c:v>
                      </c:pt>
                      <c:pt idx="78">
                        <c:v>4.5854210751542555</c:v>
                      </c:pt>
                      <c:pt idx="79">
                        <c:v>4.5918645482610811</c:v>
                      </c:pt>
                      <c:pt idx="80">
                        <c:v>4.6014186026315045</c:v>
                      </c:pt>
                      <c:pt idx="81">
                        <c:v>4.6089494545301344</c:v>
                      </c:pt>
                      <c:pt idx="82">
                        <c:v>4.6155661198694471</c:v>
                      </c:pt>
                      <c:pt idx="83">
                        <c:v>4.622091603866739</c:v>
                      </c:pt>
                      <c:pt idx="84">
                        <c:v>4.620963871142604</c:v>
                      </c:pt>
                      <c:pt idx="85">
                        <c:v>4.6139728514004297</c:v>
                      </c:pt>
                      <c:pt idx="86">
                        <c:v>4.6087781629188012</c:v>
                      </c:pt>
                      <c:pt idx="87">
                        <c:v>4.5771076649365021</c:v>
                      </c:pt>
                      <c:pt idx="88">
                        <c:v>4.5921098444461199</c:v>
                      </c:pt>
                      <c:pt idx="89">
                        <c:v>4.6304090150787012</c:v>
                      </c:pt>
                      <c:pt idx="90">
                        <c:v>4.6582566946855932</c:v>
                      </c:pt>
                      <c:pt idx="91">
                        <c:v>4.675885815694814</c:v>
                      </c:pt>
                      <c:pt idx="92">
                        <c:v>4.6874479364728669</c:v>
                      </c:pt>
                      <c:pt idx="93">
                        <c:v>4.6842034841816877</c:v>
                      </c:pt>
                      <c:pt idx="94">
                        <c:v>4.6829762646423125</c:v>
                      </c:pt>
                      <c:pt idx="95">
                        <c:v>4.6940586022273534</c:v>
                      </c:pt>
                      <c:pt idx="96">
                        <c:v>4.7028423838187798</c:v>
                      </c:pt>
                      <c:pt idx="97">
                        <c:v>4.7041577000094792</c:v>
                      </c:pt>
                      <c:pt idx="98">
                        <c:v>4.6991600821119279</c:v>
                      </c:pt>
                      <c:pt idx="99">
                        <c:v>4.7078072066953993</c:v>
                      </c:pt>
                      <c:pt idx="100">
                        <c:v>4.7326507023682973</c:v>
                      </c:pt>
                      <c:pt idx="101">
                        <c:v>4.7615674693024026</c:v>
                      </c:pt>
                      <c:pt idx="102">
                        <c:v>4.7809540350014359</c:v>
                      </c:pt>
                      <c:pt idx="103">
                        <c:v>4.7910268669524783</c:v>
                      </c:pt>
                      <c:pt idx="104">
                        <c:v>4.8035814346987369</c:v>
                      </c:pt>
                      <c:pt idx="105">
                        <c:v>4.816554871737627</c:v>
                      </c:pt>
                      <c:pt idx="106">
                        <c:v>4.8355331944793951</c:v>
                      </c:pt>
                      <c:pt idx="107">
                        <c:v>4.8666459735148262</c:v>
                      </c:pt>
                      <c:pt idx="108">
                        <c:v>4.8855909322788946</c:v>
                      </c:pt>
                      <c:pt idx="109">
                        <c:v>4.8971486143027381</c:v>
                      </c:pt>
                      <c:pt idx="110">
                        <c:v>4.8992296538102913</c:v>
                      </c:pt>
                      <c:pt idx="111">
                        <c:v>4.9361135219051473</c:v>
                      </c:pt>
                      <c:pt idx="112">
                        <c:v>4.9588412151794685</c:v>
                      </c:pt>
                      <c:pt idx="113">
                        <c:v>4.9605035297106115</c:v>
                      </c:pt>
                      <c:pt idx="114">
                        <c:v>4.9608476027694852</c:v>
                      </c:pt>
                      <c:pt idx="115">
                        <c:v>4.9587700044466141</c:v>
                      </c:pt>
                      <c:pt idx="116">
                        <c:v>4.955681811796202</c:v>
                      </c:pt>
                      <c:pt idx="117">
                        <c:v>4.94781682016845</c:v>
                      </c:pt>
                      <c:pt idx="118">
                        <c:v>4.9450676723864584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Feuil1!$Q$1</c15:sqref>
                        </c15:formulaRef>
                      </c:ext>
                    </c:extLst>
                    <c:strCache>
                      <c:ptCount val="1"/>
                      <c:pt idx="0">
                        <c:v>a LED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Feuil1!$A$2:$D$120</c15:sqref>
                        </c15:formulaRef>
                      </c:ext>
                    </c:extLst>
                    <c:multiLvlStrCache>
                      <c:ptCount val="119"/>
                      <c:lvl>
                        <c:pt idx="0">
                          <c:v>01</c:v>
                        </c:pt>
                        <c:pt idx="1">
                          <c:v>02</c:v>
                        </c:pt>
                        <c:pt idx="2">
                          <c:v>03</c:v>
                        </c:pt>
                        <c:pt idx="3">
                          <c:v>04</c:v>
                        </c:pt>
                        <c:pt idx="4">
                          <c:v>05</c:v>
                        </c:pt>
                        <c:pt idx="5">
                          <c:v>06</c:v>
                        </c:pt>
                        <c:pt idx="6">
                          <c:v>07</c:v>
                        </c:pt>
                        <c:pt idx="7">
                          <c:v>08</c:v>
                        </c:pt>
                        <c:pt idx="8">
                          <c:v>09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01</c:v>
                        </c:pt>
                        <c:pt idx="13">
                          <c:v>02</c:v>
                        </c:pt>
                        <c:pt idx="14">
                          <c:v>03</c:v>
                        </c:pt>
                        <c:pt idx="15">
                          <c:v>04</c:v>
                        </c:pt>
                        <c:pt idx="16">
                          <c:v>05</c:v>
                        </c:pt>
                        <c:pt idx="17">
                          <c:v>06</c:v>
                        </c:pt>
                        <c:pt idx="18">
                          <c:v>07</c:v>
                        </c:pt>
                        <c:pt idx="19">
                          <c:v>08</c:v>
                        </c:pt>
                        <c:pt idx="20">
                          <c:v>09</c:v>
                        </c:pt>
                        <c:pt idx="21">
                          <c:v>10</c:v>
                        </c:pt>
                        <c:pt idx="22">
                          <c:v>11</c:v>
                        </c:pt>
                        <c:pt idx="23">
                          <c:v>12</c:v>
                        </c:pt>
                        <c:pt idx="24">
                          <c:v>01</c:v>
                        </c:pt>
                        <c:pt idx="25">
                          <c:v>02</c:v>
                        </c:pt>
                        <c:pt idx="26">
                          <c:v>03</c:v>
                        </c:pt>
                        <c:pt idx="27">
                          <c:v>04</c:v>
                        </c:pt>
                        <c:pt idx="28">
                          <c:v>05</c:v>
                        </c:pt>
                        <c:pt idx="29">
                          <c:v>06</c:v>
                        </c:pt>
                        <c:pt idx="30">
                          <c:v>07</c:v>
                        </c:pt>
                        <c:pt idx="31">
                          <c:v>08</c:v>
                        </c:pt>
                        <c:pt idx="32">
                          <c:v>09</c:v>
                        </c:pt>
                        <c:pt idx="33">
                          <c:v>10</c:v>
                        </c:pt>
                        <c:pt idx="34">
                          <c:v>11</c:v>
                        </c:pt>
                        <c:pt idx="35">
                          <c:v>12</c:v>
                        </c:pt>
                        <c:pt idx="36">
                          <c:v>01</c:v>
                        </c:pt>
                        <c:pt idx="37">
                          <c:v>02</c:v>
                        </c:pt>
                        <c:pt idx="38">
                          <c:v>03</c:v>
                        </c:pt>
                        <c:pt idx="39">
                          <c:v>04</c:v>
                        </c:pt>
                        <c:pt idx="40">
                          <c:v>05</c:v>
                        </c:pt>
                        <c:pt idx="41">
                          <c:v>06</c:v>
                        </c:pt>
                        <c:pt idx="42">
                          <c:v>07</c:v>
                        </c:pt>
                        <c:pt idx="43">
                          <c:v>08</c:v>
                        </c:pt>
                        <c:pt idx="44">
                          <c:v>09</c:v>
                        </c:pt>
                        <c:pt idx="45">
                          <c:v>10</c:v>
                        </c:pt>
                        <c:pt idx="46">
                          <c:v>11</c:v>
                        </c:pt>
                        <c:pt idx="47">
                          <c:v>12</c:v>
                        </c:pt>
                        <c:pt idx="48">
                          <c:v>01</c:v>
                        </c:pt>
                        <c:pt idx="49">
                          <c:v>02</c:v>
                        </c:pt>
                        <c:pt idx="50">
                          <c:v>03</c:v>
                        </c:pt>
                        <c:pt idx="51">
                          <c:v>04</c:v>
                        </c:pt>
                        <c:pt idx="52">
                          <c:v>05</c:v>
                        </c:pt>
                        <c:pt idx="53">
                          <c:v>06</c:v>
                        </c:pt>
                        <c:pt idx="54">
                          <c:v>07</c:v>
                        </c:pt>
                        <c:pt idx="55">
                          <c:v>08</c:v>
                        </c:pt>
                        <c:pt idx="56">
                          <c:v>09</c:v>
                        </c:pt>
                        <c:pt idx="57">
                          <c:v>10</c:v>
                        </c:pt>
                        <c:pt idx="58">
                          <c:v>11</c:v>
                        </c:pt>
                        <c:pt idx="59">
                          <c:v>12</c:v>
                        </c:pt>
                        <c:pt idx="60">
                          <c:v>01</c:v>
                        </c:pt>
                        <c:pt idx="61">
                          <c:v>02</c:v>
                        </c:pt>
                        <c:pt idx="62">
                          <c:v>03</c:v>
                        </c:pt>
                        <c:pt idx="63">
                          <c:v>04</c:v>
                        </c:pt>
                        <c:pt idx="64">
                          <c:v>05</c:v>
                        </c:pt>
                        <c:pt idx="65">
                          <c:v>06</c:v>
                        </c:pt>
                        <c:pt idx="66">
                          <c:v>07</c:v>
                        </c:pt>
                        <c:pt idx="67">
                          <c:v>08</c:v>
                        </c:pt>
                        <c:pt idx="68">
                          <c:v>09</c:v>
                        </c:pt>
                        <c:pt idx="69">
                          <c:v>10</c:v>
                        </c:pt>
                        <c:pt idx="70">
                          <c:v>11</c:v>
                        </c:pt>
                        <c:pt idx="71">
                          <c:v>12</c:v>
                        </c:pt>
                        <c:pt idx="72">
                          <c:v>01</c:v>
                        </c:pt>
                        <c:pt idx="73">
                          <c:v>02</c:v>
                        </c:pt>
                        <c:pt idx="74">
                          <c:v>03</c:v>
                        </c:pt>
                        <c:pt idx="75">
                          <c:v>04</c:v>
                        </c:pt>
                        <c:pt idx="76">
                          <c:v>05</c:v>
                        </c:pt>
                        <c:pt idx="77">
                          <c:v>06</c:v>
                        </c:pt>
                        <c:pt idx="78">
                          <c:v>07</c:v>
                        </c:pt>
                        <c:pt idx="79">
                          <c:v>08</c:v>
                        </c:pt>
                        <c:pt idx="80">
                          <c:v>09</c:v>
                        </c:pt>
                        <c:pt idx="81">
                          <c:v>10</c:v>
                        </c:pt>
                        <c:pt idx="82">
                          <c:v>11</c:v>
                        </c:pt>
                        <c:pt idx="83">
                          <c:v>12</c:v>
                        </c:pt>
                        <c:pt idx="84">
                          <c:v>01</c:v>
                        </c:pt>
                        <c:pt idx="85">
                          <c:v>02</c:v>
                        </c:pt>
                        <c:pt idx="86">
                          <c:v>03</c:v>
                        </c:pt>
                        <c:pt idx="87">
                          <c:v>04</c:v>
                        </c:pt>
                        <c:pt idx="88">
                          <c:v>05</c:v>
                        </c:pt>
                        <c:pt idx="89">
                          <c:v>06</c:v>
                        </c:pt>
                        <c:pt idx="90">
                          <c:v>07</c:v>
                        </c:pt>
                        <c:pt idx="91">
                          <c:v>08</c:v>
                        </c:pt>
                        <c:pt idx="92">
                          <c:v>09</c:v>
                        </c:pt>
                        <c:pt idx="93">
                          <c:v>10</c:v>
                        </c:pt>
                        <c:pt idx="94">
                          <c:v>11</c:v>
                        </c:pt>
                        <c:pt idx="95">
                          <c:v>12</c:v>
                        </c:pt>
                        <c:pt idx="96">
                          <c:v>01</c:v>
                        </c:pt>
                        <c:pt idx="97">
                          <c:v>02</c:v>
                        </c:pt>
                        <c:pt idx="98">
                          <c:v>03</c:v>
                        </c:pt>
                        <c:pt idx="99">
                          <c:v>04</c:v>
                        </c:pt>
                        <c:pt idx="100">
                          <c:v>05</c:v>
                        </c:pt>
                        <c:pt idx="101">
                          <c:v>06</c:v>
                        </c:pt>
                        <c:pt idx="102">
                          <c:v>07</c:v>
                        </c:pt>
                        <c:pt idx="103">
                          <c:v>08</c:v>
                        </c:pt>
                        <c:pt idx="104">
                          <c:v>09</c:v>
                        </c:pt>
                        <c:pt idx="105">
                          <c:v>10</c:v>
                        </c:pt>
                        <c:pt idx="106">
                          <c:v>11</c:v>
                        </c:pt>
                        <c:pt idx="107">
                          <c:v>12</c:v>
                        </c:pt>
                        <c:pt idx="108">
                          <c:v>01</c:v>
                        </c:pt>
                        <c:pt idx="109">
                          <c:v>02</c:v>
                        </c:pt>
                        <c:pt idx="110">
                          <c:v>03</c:v>
                        </c:pt>
                        <c:pt idx="111">
                          <c:v>04</c:v>
                        </c:pt>
                        <c:pt idx="112">
                          <c:v>05</c:v>
                        </c:pt>
                        <c:pt idx="113">
                          <c:v>06</c:v>
                        </c:pt>
                        <c:pt idx="114">
                          <c:v>07</c:v>
                        </c:pt>
                        <c:pt idx="115">
                          <c:v>08</c:v>
                        </c:pt>
                        <c:pt idx="116">
                          <c:v>09</c:v>
                        </c:pt>
                        <c:pt idx="117">
                          <c:v>10</c:v>
                        </c:pt>
                        <c:pt idx="118">
                          <c:v>11</c:v>
                        </c:pt>
                      </c:lvl>
                      <c:lvl>
                        <c:pt idx="0">
                          <c:v>2015-01</c:v>
                        </c:pt>
                        <c:pt idx="1">
                          <c:v>2015-02</c:v>
                        </c:pt>
                        <c:pt idx="2">
                          <c:v>2015-03</c:v>
                        </c:pt>
                        <c:pt idx="3">
                          <c:v>2015-04</c:v>
                        </c:pt>
                        <c:pt idx="4">
                          <c:v>2015-05</c:v>
                        </c:pt>
                        <c:pt idx="5">
                          <c:v>2015-06</c:v>
                        </c:pt>
                        <c:pt idx="6">
                          <c:v>2015-07</c:v>
                        </c:pt>
                        <c:pt idx="7">
                          <c:v>2015-08</c:v>
                        </c:pt>
                        <c:pt idx="8">
                          <c:v>2015-09</c:v>
                        </c:pt>
                        <c:pt idx="9">
                          <c:v>2015-10</c:v>
                        </c:pt>
                        <c:pt idx="10">
                          <c:v>2015-11</c:v>
                        </c:pt>
                        <c:pt idx="11">
                          <c:v>2015-12</c:v>
                        </c:pt>
                        <c:pt idx="12">
                          <c:v>2016-01</c:v>
                        </c:pt>
                        <c:pt idx="13">
                          <c:v>2016-02</c:v>
                        </c:pt>
                        <c:pt idx="14">
                          <c:v>2016-03</c:v>
                        </c:pt>
                        <c:pt idx="15">
                          <c:v>2016-04</c:v>
                        </c:pt>
                        <c:pt idx="16">
                          <c:v>2016-05</c:v>
                        </c:pt>
                        <c:pt idx="17">
                          <c:v>2016-06</c:v>
                        </c:pt>
                        <c:pt idx="18">
                          <c:v>2016-07</c:v>
                        </c:pt>
                        <c:pt idx="19">
                          <c:v>2016-08</c:v>
                        </c:pt>
                        <c:pt idx="20">
                          <c:v>2016-09</c:v>
                        </c:pt>
                        <c:pt idx="21">
                          <c:v>2016-10</c:v>
                        </c:pt>
                        <c:pt idx="22">
                          <c:v>2016-11</c:v>
                        </c:pt>
                        <c:pt idx="23">
                          <c:v>2016-12</c:v>
                        </c:pt>
                        <c:pt idx="24">
                          <c:v>2017-01</c:v>
                        </c:pt>
                        <c:pt idx="25">
                          <c:v>2017-02</c:v>
                        </c:pt>
                        <c:pt idx="26">
                          <c:v>2017-03</c:v>
                        </c:pt>
                        <c:pt idx="27">
                          <c:v>2017-04</c:v>
                        </c:pt>
                        <c:pt idx="28">
                          <c:v>2017-05</c:v>
                        </c:pt>
                        <c:pt idx="29">
                          <c:v>2017-06</c:v>
                        </c:pt>
                        <c:pt idx="30">
                          <c:v>2017-07</c:v>
                        </c:pt>
                        <c:pt idx="31">
                          <c:v>2017-08</c:v>
                        </c:pt>
                        <c:pt idx="32">
                          <c:v>2017-09</c:v>
                        </c:pt>
                        <c:pt idx="33">
                          <c:v>2017-10</c:v>
                        </c:pt>
                        <c:pt idx="34">
                          <c:v>2017-11</c:v>
                        </c:pt>
                        <c:pt idx="35">
                          <c:v>2017-12</c:v>
                        </c:pt>
                        <c:pt idx="36">
                          <c:v>2018-01</c:v>
                        </c:pt>
                        <c:pt idx="37">
                          <c:v>2018-02</c:v>
                        </c:pt>
                        <c:pt idx="38">
                          <c:v>2018-03</c:v>
                        </c:pt>
                        <c:pt idx="39">
                          <c:v>2018-04</c:v>
                        </c:pt>
                        <c:pt idx="40">
                          <c:v>2018-05</c:v>
                        </c:pt>
                        <c:pt idx="41">
                          <c:v>2018-06</c:v>
                        </c:pt>
                        <c:pt idx="42">
                          <c:v>2018-07</c:v>
                        </c:pt>
                        <c:pt idx="43">
                          <c:v>2018-08</c:v>
                        </c:pt>
                        <c:pt idx="44">
                          <c:v>2018-09</c:v>
                        </c:pt>
                        <c:pt idx="45">
                          <c:v>2018-10</c:v>
                        </c:pt>
                        <c:pt idx="46">
                          <c:v>2018-11</c:v>
                        </c:pt>
                        <c:pt idx="47">
                          <c:v>2018-12</c:v>
                        </c:pt>
                        <c:pt idx="48">
                          <c:v>2019-01</c:v>
                        </c:pt>
                        <c:pt idx="49">
                          <c:v>2019-02</c:v>
                        </c:pt>
                        <c:pt idx="50">
                          <c:v>2019-03</c:v>
                        </c:pt>
                        <c:pt idx="51">
                          <c:v>2019-04</c:v>
                        </c:pt>
                        <c:pt idx="52">
                          <c:v>2019-05</c:v>
                        </c:pt>
                        <c:pt idx="53">
                          <c:v>2019-06</c:v>
                        </c:pt>
                        <c:pt idx="54">
                          <c:v>2019-07</c:v>
                        </c:pt>
                        <c:pt idx="55">
                          <c:v>2019-08</c:v>
                        </c:pt>
                        <c:pt idx="56">
                          <c:v>2019-09</c:v>
                        </c:pt>
                        <c:pt idx="57">
                          <c:v>2019-10</c:v>
                        </c:pt>
                        <c:pt idx="58">
                          <c:v>2019-11</c:v>
                        </c:pt>
                        <c:pt idx="59">
                          <c:v>2019-12</c:v>
                        </c:pt>
                        <c:pt idx="60">
                          <c:v>2020-01</c:v>
                        </c:pt>
                        <c:pt idx="61">
                          <c:v>2020-02</c:v>
                        </c:pt>
                        <c:pt idx="62">
                          <c:v>2020-03</c:v>
                        </c:pt>
                        <c:pt idx="63">
                          <c:v>2020-04</c:v>
                        </c:pt>
                        <c:pt idx="64">
                          <c:v>2020-05</c:v>
                        </c:pt>
                        <c:pt idx="65">
                          <c:v>2020-06</c:v>
                        </c:pt>
                        <c:pt idx="66">
                          <c:v>2020-07</c:v>
                        </c:pt>
                        <c:pt idx="67">
                          <c:v>2020-08</c:v>
                        </c:pt>
                        <c:pt idx="68">
                          <c:v>2020-09</c:v>
                        </c:pt>
                        <c:pt idx="69">
                          <c:v>2020-10</c:v>
                        </c:pt>
                        <c:pt idx="70">
                          <c:v>2020-11</c:v>
                        </c:pt>
                        <c:pt idx="71">
                          <c:v>2020-12</c:v>
                        </c:pt>
                        <c:pt idx="72">
                          <c:v>2021-01</c:v>
                        </c:pt>
                        <c:pt idx="73">
                          <c:v>2021-02</c:v>
                        </c:pt>
                        <c:pt idx="74">
                          <c:v>2021-03</c:v>
                        </c:pt>
                        <c:pt idx="75">
                          <c:v>2021-04</c:v>
                        </c:pt>
                        <c:pt idx="76">
                          <c:v>2021-05</c:v>
                        </c:pt>
                        <c:pt idx="77">
                          <c:v>2021-06</c:v>
                        </c:pt>
                        <c:pt idx="78">
                          <c:v>2021-07</c:v>
                        </c:pt>
                        <c:pt idx="79">
                          <c:v>2021-08</c:v>
                        </c:pt>
                        <c:pt idx="80">
                          <c:v>2021-09</c:v>
                        </c:pt>
                        <c:pt idx="81">
                          <c:v>2021-10</c:v>
                        </c:pt>
                        <c:pt idx="82">
                          <c:v>2021-11</c:v>
                        </c:pt>
                        <c:pt idx="83">
                          <c:v>2021-12</c:v>
                        </c:pt>
                        <c:pt idx="84">
                          <c:v>2022-01</c:v>
                        </c:pt>
                        <c:pt idx="85">
                          <c:v>2022-02</c:v>
                        </c:pt>
                        <c:pt idx="86">
                          <c:v>2022-03</c:v>
                        </c:pt>
                        <c:pt idx="87">
                          <c:v>2022-04</c:v>
                        </c:pt>
                        <c:pt idx="88">
                          <c:v>2022-05</c:v>
                        </c:pt>
                        <c:pt idx="89">
                          <c:v>2022-06</c:v>
                        </c:pt>
                        <c:pt idx="90">
                          <c:v>2022-07</c:v>
                        </c:pt>
                        <c:pt idx="91">
                          <c:v>2022-08</c:v>
                        </c:pt>
                        <c:pt idx="92">
                          <c:v>2022-09</c:v>
                        </c:pt>
                        <c:pt idx="93">
                          <c:v>2022-10</c:v>
                        </c:pt>
                        <c:pt idx="94">
                          <c:v>2022-11</c:v>
                        </c:pt>
                        <c:pt idx="95">
                          <c:v>2022-12</c:v>
                        </c:pt>
                        <c:pt idx="96">
                          <c:v>2023-01</c:v>
                        </c:pt>
                        <c:pt idx="97">
                          <c:v>2023-02</c:v>
                        </c:pt>
                        <c:pt idx="98">
                          <c:v>2023-03</c:v>
                        </c:pt>
                        <c:pt idx="99">
                          <c:v>2023-04</c:v>
                        </c:pt>
                        <c:pt idx="100">
                          <c:v>2023-05</c:v>
                        </c:pt>
                        <c:pt idx="101">
                          <c:v>2023-06</c:v>
                        </c:pt>
                        <c:pt idx="102">
                          <c:v>2023-07</c:v>
                        </c:pt>
                        <c:pt idx="103">
                          <c:v>2023-08</c:v>
                        </c:pt>
                        <c:pt idx="104">
                          <c:v>2023-09</c:v>
                        </c:pt>
                        <c:pt idx="105">
                          <c:v>2023-10</c:v>
                        </c:pt>
                        <c:pt idx="106">
                          <c:v>2023-11</c:v>
                        </c:pt>
                        <c:pt idx="107">
                          <c:v>2023-12</c:v>
                        </c:pt>
                        <c:pt idx="108">
                          <c:v>2024-01</c:v>
                        </c:pt>
                        <c:pt idx="109">
                          <c:v>2024-02</c:v>
                        </c:pt>
                        <c:pt idx="110">
                          <c:v>2024-03</c:v>
                        </c:pt>
                        <c:pt idx="111">
                          <c:v>2024-04</c:v>
                        </c:pt>
                        <c:pt idx="112">
                          <c:v>2024-05</c:v>
                        </c:pt>
                        <c:pt idx="113">
                          <c:v>2024-06</c:v>
                        </c:pt>
                        <c:pt idx="114">
                          <c:v>2024-07</c:v>
                        </c:pt>
                        <c:pt idx="115">
                          <c:v>2024-08</c:v>
                        </c:pt>
                        <c:pt idx="116">
                          <c:v>2024-09</c:v>
                        </c:pt>
                        <c:pt idx="117">
                          <c:v>2024-10</c:v>
                        </c:pt>
                        <c:pt idx="118">
                          <c:v>2024-11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4</c:v>
                        </c:pt>
                        <c:pt idx="2">
                          <c:v>9</c:v>
                        </c:pt>
                        <c:pt idx="3">
                          <c:v>16</c:v>
                        </c:pt>
                        <c:pt idx="4">
                          <c:v>25</c:v>
                        </c:pt>
                        <c:pt idx="5">
                          <c:v>36</c:v>
                        </c:pt>
                        <c:pt idx="6">
                          <c:v>49</c:v>
                        </c:pt>
                        <c:pt idx="7">
                          <c:v>64</c:v>
                        </c:pt>
                        <c:pt idx="8">
                          <c:v>81</c:v>
                        </c:pt>
                        <c:pt idx="9">
                          <c:v>100</c:v>
                        </c:pt>
                        <c:pt idx="10">
                          <c:v>121</c:v>
                        </c:pt>
                        <c:pt idx="11">
                          <c:v>144</c:v>
                        </c:pt>
                        <c:pt idx="12">
                          <c:v>169</c:v>
                        </c:pt>
                        <c:pt idx="13">
                          <c:v>196</c:v>
                        </c:pt>
                        <c:pt idx="14">
                          <c:v>225</c:v>
                        </c:pt>
                        <c:pt idx="15">
                          <c:v>256</c:v>
                        </c:pt>
                        <c:pt idx="16">
                          <c:v>289</c:v>
                        </c:pt>
                        <c:pt idx="17">
                          <c:v>324</c:v>
                        </c:pt>
                        <c:pt idx="18">
                          <c:v>361</c:v>
                        </c:pt>
                        <c:pt idx="19">
                          <c:v>400</c:v>
                        </c:pt>
                        <c:pt idx="20">
                          <c:v>441</c:v>
                        </c:pt>
                        <c:pt idx="21">
                          <c:v>484</c:v>
                        </c:pt>
                        <c:pt idx="22">
                          <c:v>529</c:v>
                        </c:pt>
                        <c:pt idx="23">
                          <c:v>576</c:v>
                        </c:pt>
                        <c:pt idx="24">
                          <c:v>625</c:v>
                        </c:pt>
                        <c:pt idx="25">
                          <c:v>676</c:v>
                        </c:pt>
                        <c:pt idx="26">
                          <c:v>729</c:v>
                        </c:pt>
                        <c:pt idx="27">
                          <c:v>784</c:v>
                        </c:pt>
                        <c:pt idx="28">
                          <c:v>841</c:v>
                        </c:pt>
                        <c:pt idx="29">
                          <c:v>900</c:v>
                        </c:pt>
                        <c:pt idx="30">
                          <c:v>961</c:v>
                        </c:pt>
                        <c:pt idx="31">
                          <c:v>1024</c:v>
                        </c:pt>
                        <c:pt idx="32">
                          <c:v>1089</c:v>
                        </c:pt>
                        <c:pt idx="33">
                          <c:v>1156</c:v>
                        </c:pt>
                        <c:pt idx="34">
                          <c:v>1225</c:v>
                        </c:pt>
                        <c:pt idx="35">
                          <c:v>1296</c:v>
                        </c:pt>
                        <c:pt idx="36">
                          <c:v>1369</c:v>
                        </c:pt>
                        <c:pt idx="37">
                          <c:v>1444</c:v>
                        </c:pt>
                        <c:pt idx="38">
                          <c:v>1521</c:v>
                        </c:pt>
                        <c:pt idx="39">
                          <c:v>1600</c:v>
                        </c:pt>
                        <c:pt idx="40">
                          <c:v>1681</c:v>
                        </c:pt>
                        <c:pt idx="41">
                          <c:v>1764</c:v>
                        </c:pt>
                        <c:pt idx="42">
                          <c:v>1849</c:v>
                        </c:pt>
                        <c:pt idx="43">
                          <c:v>1936</c:v>
                        </c:pt>
                        <c:pt idx="44">
                          <c:v>2025</c:v>
                        </c:pt>
                        <c:pt idx="45">
                          <c:v>2116</c:v>
                        </c:pt>
                        <c:pt idx="46">
                          <c:v>2209</c:v>
                        </c:pt>
                        <c:pt idx="47">
                          <c:v>2304</c:v>
                        </c:pt>
                        <c:pt idx="48">
                          <c:v>2401</c:v>
                        </c:pt>
                        <c:pt idx="49">
                          <c:v>2500</c:v>
                        </c:pt>
                        <c:pt idx="50">
                          <c:v>2601</c:v>
                        </c:pt>
                        <c:pt idx="51">
                          <c:v>2704</c:v>
                        </c:pt>
                        <c:pt idx="52">
                          <c:v>2809</c:v>
                        </c:pt>
                        <c:pt idx="53">
                          <c:v>2916</c:v>
                        </c:pt>
                        <c:pt idx="54">
                          <c:v>3025</c:v>
                        </c:pt>
                        <c:pt idx="55">
                          <c:v>3136</c:v>
                        </c:pt>
                        <c:pt idx="56">
                          <c:v>3249</c:v>
                        </c:pt>
                        <c:pt idx="57">
                          <c:v>3364</c:v>
                        </c:pt>
                        <c:pt idx="58">
                          <c:v>3481</c:v>
                        </c:pt>
                        <c:pt idx="59">
                          <c:v>3600</c:v>
                        </c:pt>
                        <c:pt idx="60">
                          <c:v>3721</c:v>
                        </c:pt>
                        <c:pt idx="61">
                          <c:v>3844</c:v>
                        </c:pt>
                        <c:pt idx="62">
                          <c:v>3969</c:v>
                        </c:pt>
                        <c:pt idx="63">
                          <c:v>4096</c:v>
                        </c:pt>
                        <c:pt idx="64">
                          <c:v>4225</c:v>
                        </c:pt>
                        <c:pt idx="65">
                          <c:v>4356</c:v>
                        </c:pt>
                        <c:pt idx="66">
                          <c:v>4489</c:v>
                        </c:pt>
                        <c:pt idx="67">
                          <c:v>4624</c:v>
                        </c:pt>
                        <c:pt idx="68">
                          <c:v>4761</c:v>
                        </c:pt>
                        <c:pt idx="69">
                          <c:v>4900</c:v>
                        </c:pt>
                        <c:pt idx="70">
                          <c:v>5041</c:v>
                        </c:pt>
                        <c:pt idx="71">
                          <c:v>5184</c:v>
                        </c:pt>
                        <c:pt idx="72">
                          <c:v>5329</c:v>
                        </c:pt>
                        <c:pt idx="73">
                          <c:v>5476</c:v>
                        </c:pt>
                        <c:pt idx="74">
                          <c:v>5625</c:v>
                        </c:pt>
                        <c:pt idx="75">
                          <c:v>5776</c:v>
                        </c:pt>
                        <c:pt idx="76">
                          <c:v>5929</c:v>
                        </c:pt>
                        <c:pt idx="77">
                          <c:v>6084</c:v>
                        </c:pt>
                        <c:pt idx="78">
                          <c:v>6241</c:v>
                        </c:pt>
                        <c:pt idx="79">
                          <c:v>6400</c:v>
                        </c:pt>
                        <c:pt idx="80">
                          <c:v>6561</c:v>
                        </c:pt>
                        <c:pt idx="81">
                          <c:v>6724</c:v>
                        </c:pt>
                        <c:pt idx="82">
                          <c:v>6889</c:v>
                        </c:pt>
                        <c:pt idx="83">
                          <c:v>7056</c:v>
                        </c:pt>
                        <c:pt idx="84">
                          <c:v>7225</c:v>
                        </c:pt>
                        <c:pt idx="85">
                          <c:v>7396</c:v>
                        </c:pt>
                        <c:pt idx="86">
                          <c:v>7569</c:v>
                        </c:pt>
                        <c:pt idx="87">
                          <c:v>7744</c:v>
                        </c:pt>
                        <c:pt idx="88">
                          <c:v>7921</c:v>
                        </c:pt>
                        <c:pt idx="89">
                          <c:v>8100</c:v>
                        </c:pt>
                        <c:pt idx="90">
                          <c:v>8281</c:v>
                        </c:pt>
                        <c:pt idx="91">
                          <c:v>8464</c:v>
                        </c:pt>
                        <c:pt idx="92">
                          <c:v>8649</c:v>
                        </c:pt>
                        <c:pt idx="93">
                          <c:v>8836</c:v>
                        </c:pt>
                        <c:pt idx="94">
                          <c:v>9025</c:v>
                        </c:pt>
                        <c:pt idx="95">
                          <c:v>9216</c:v>
                        </c:pt>
                        <c:pt idx="96">
                          <c:v>9409</c:v>
                        </c:pt>
                        <c:pt idx="97">
                          <c:v>9604</c:v>
                        </c:pt>
                        <c:pt idx="98">
                          <c:v>9801</c:v>
                        </c:pt>
                        <c:pt idx="99">
                          <c:v>10000</c:v>
                        </c:pt>
                        <c:pt idx="100">
                          <c:v>10201</c:v>
                        </c:pt>
                        <c:pt idx="101">
                          <c:v>10404</c:v>
                        </c:pt>
                        <c:pt idx="102">
                          <c:v>10609</c:v>
                        </c:pt>
                        <c:pt idx="103">
                          <c:v>10816</c:v>
                        </c:pt>
                        <c:pt idx="104">
                          <c:v>11025</c:v>
                        </c:pt>
                        <c:pt idx="105">
                          <c:v>11236</c:v>
                        </c:pt>
                        <c:pt idx="106">
                          <c:v>11449</c:v>
                        </c:pt>
                        <c:pt idx="107">
                          <c:v>11664</c:v>
                        </c:pt>
                        <c:pt idx="108">
                          <c:v>11881</c:v>
                        </c:pt>
                        <c:pt idx="109">
                          <c:v>12100</c:v>
                        </c:pt>
                        <c:pt idx="110">
                          <c:v>12321</c:v>
                        </c:pt>
                        <c:pt idx="111">
                          <c:v>12544</c:v>
                        </c:pt>
                        <c:pt idx="112">
                          <c:v>12769</c:v>
                        </c:pt>
                        <c:pt idx="113">
                          <c:v>12996</c:v>
                        </c:pt>
                        <c:pt idx="114">
                          <c:v>13225</c:v>
                        </c:pt>
                        <c:pt idx="115">
                          <c:v>13456</c:v>
                        </c:pt>
                        <c:pt idx="116">
                          <c:v>13689</c:v>
                        </c:pt>
                        <c:pt idx="117">
                          <c:v>13924</c:v>
                        </c:pt>
                        <c:pt idx="118">
                          <c:v>14161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  <c:pt idx="21">
                          <c:v>22</c:v>
                        </c:pt>
                        <c:pt idx="22">
                          <c:v>23</c:v>
                        </c:pt>
                        <c:pt idx="23">
                          <c:v>24</c:v>
                        </c:pt>
                        <c:pt idx="24">
                          <c:v>25</c:v>
                        </c:pt>
                        <c:pt idx="25">
                          <c:v>26</c:v>
                        </c:pt>
                        <c:pt idx="26">
                          <c:v>27</c:v>
                        </c:pt>
                        <c:pt idx="27">
                          <c:v>28</c:v>
                        </c:pt>
                        <c:pt idx="28">
                          <c:v>29</c:v>
                        </c:pt>
                        <c:pt idx="29">
                          <c:v>30</c:v>
                        </c:pt>
                        <c:pt idx="30">
                          <c:v>31</c:v>
                        </c:pt>
                        <c:pt idx="31">
                          <c:v>32</c:v>
                        </c:pt>
                        <c:pt idx="32">
                          <c:v>33</c:v>
                        </c:pt>
                        <c:pt idx="33">
                          <c:v>34</c:v>
                        </c:pt>
                        <c:pt idx="34">
                          <c:v>35</c:v>
                        </c:pt>
                        <c:pt idx="35">
                          <c:v>36</c:v>
                        </c:pt>
                        <c:pt idx="36">
                          <c:v>37</c:v>
                        </c:pt>
                        <c:pt idx="37">
                          <c:v>38</c:v>
                        </c:pt>
                        <c:pt idx="38">
                          <c:v>39</c:v>
                        </c:pt>
                        <c:pt idx="39">
                          <c:v>40</c:v>
                        </c:pt>
                        <c:pt idx="40">
                          <c:v>41</c:v>
                        </c:pt>
                        <c:pt idx="41">
                          <c:v>42</c:v>
                        </c:pt>
                        <c:pt idx="42">
                          <c:v>43</c:v>
                        </c:pt>
                        <c:pt idx="43">
                          <c:v>44</c:v>
                        </c:pt>
                        <c:pt idx="44">
                          <c:v>45</c:v>
                        </c:pt>
                        <c:pt idx="45">
                          <c:v>46</c:v>
                        </c:pt>
                        <c:pt idx="46">
                          <c:v>47</c:v>
                        </c:pt>
                        <c:pt idx="47">
                          <c:v>48</c:v>
                        </c:pt>
                        <c:pt idx="48">
                          <c:v>49</c:v>
                        </c:pt>
                        <c:pt idx="49">
                          <c:v>50</c:v>
                        </c:pt>
                        <c:pt idx="50">
                          <c:v>51</c:v>
                        </c:pt>
                        <c:pt idx="51">
                          <c:v>52</c:v>
                        </c:pt>
                        <c:pt idx="52">
                          <c:v>53</c:v>
                        </c:pt>
                        <c:pt idx="53">
                          <c:v>54</c:v>
                        </c:pt>
                        <c:pt idx="54">
                          <c:v>55</c:v>
                        </c:pt>
                        <c:pt idx="55">
                          <c:v>56</c:v>
                        </c:pt>
                        <c:pt idx="56">
                          <c:v>57</c:v>
                        </c:pt>
                        <c:pt idx="57">
                          <c:v>58</c:v>
                        </c:pt>
                        <c:pt idx="58">
                          <c:v>59</c:v>
                        </c:pt>
                        <c:pt idx="59">
                          <c:v>60</c:v>
                        </c:pt>
                        <c:pt idx="60">
                          <c:v>61</c:v>
                        </c:pt>
                        <c:pt idx="61">
                          <c:v>62</c:v>
                        </c:pt>
                        <c:pt idx="62">
                          <c:v>63</c:v>
                        </c:pt>
                        <c:pt idx="63">
                          <c:v>64</c:v>
                        </c:pt>
                        <c:pt idx="64">
                          <c:v>65</c:v>
                        </c:pt>
                        <c:pt idx="65">
                          <c:v>66</c:v>
                        </c:pt>
                        <c:pt idx="66">
                          <c:v>67</c:v>
                        </c:pt>
                        <c:pt idx="67">
                          <c:v>68</c:v>
                        </c:pt>
                        <c:pt idx="68">
                          <c:v>69</c:v>
                        </c:pt>
                        <c:pt idx="69">
                          <c:v>70</c:v>
                        </c:pt>
                        <c:pt idx="70">
                          <c:v>71</c:v>
                        </c:pt>
                        <c:pt idx="71">
                          <c:v>72</c:v>
                        </c:pt>
                        <c:pt idx="72">
                          <c:v>73</c:v>
                        </c:pt>
                        <c:pt idx="73">
                          <c:v>74</c:v>
                        </c:pt>
                        <c:pt idx="74">
                          <c:v>75</c:v>
                        </c:pt>
                        <c:pt idx="75">
                          <c:v>76</c:v>
                        </c:pt>
                        <c:pt idx="76">
                          <c:v>77</c:v>
                        </c:pt>
                        <c:pt idx="77">
                          <c:v>78</c:v>
                        </c:pt>
                        <c:pt idx="78">
                          <c:v>79</c:v>
                        </c:pt>
                        <c:pt idx="79">
                          <c:v>80</c:v>
                        </c:pt>
                        <c:pt idx="80">
                          <c:v>81</c:v>
                        </c:pt>
                        <c:pt idx="81">
                          <c:v>82</c:v>
                        </c:pt>
                        <c:pt idx="82">
                          <c:v>83</c:v>
                        </c:pt>
                        <c:pt idx="83">
                          <c:v>84</c:v>
                        </c:pt>
                        <c:pt idx="84">
                          <c:v>85</c:v>
                        </c:pt>
                        <c:pt idx="85">
                          <c:v>86</c:v>
                        </c:pt>
                        <c:pt idx="86">
                          <c:v>87</c:v>
                        </c:pt>
                        <c:pt idx="87">
                          <c:v>88</c:v>
                        </c:pt>
                        <c:pt idx="88">
                          <c:v>89</c:v>
                        </c:pt>
                        <c:pt idx="89">
                          <c:v>90</c:v>
                        </c:pt>
                        <c:pt idx="90">
                          <c:v>91</c:v>
                        </c:pt>
                        <c:pt idx="91">
                          <c:v>92</c:v>
                        </c:pt>
                        <c:pt idx="92">
                          <c:v>93</c:v>
                        </c:pt>
                        <c:pt idx="93">
                          <c:v>94</c:v>
                        </c:pt>
                        <c:pt idx="94">
                          <c:v>95</c:v>
                        </c:pt>
                        <c:pt idx="95">
                          <c:v>96</c:v>
                        </c:pt>
                        <c:pt idx="96">
                          <c:v>97</c:v>
                        </c:pt>
                        <c:pt idx="97">
                          <c:v>98</c:v>
                        </c:pt>
                        <c:pt idx="98">
                          <c:v>99</c:v>
                        </c:pt>
                        <c:pt idx="99">
                          <c:v>100</c:v>
                        </c:pt>
                        <c:pt idx="100">
                          <c:v>101</c:v>
                        </c:pt>
                        <c:pt idx="101">
                          <c:v>102</c:v>
                        </c:pt>
                        <c:pt idx="102">
                          <c:v>103</c:v>
                        </c:pt>
                        <c:pt idx="103">
                          <c:v>104</c:v>
                        </c:pt>
                        <c:pt idx="104">
                          <c:v>105</c:v>
                        </c:pt>
                        <c:pt idx="105">
                          <c:v>106</c:v>
                        </c:pt>
                        <c:pt idx="106">
                          <c:v>107</c:v>
                        </c:pt>
                        <c:pt idx="107">
                          <c:v>108</c:v>
                        </c:pt>
                        <c:pt idx="108">
                          <c:v>109</c:v>
                        </c:pt>
                        <c:pt idx="109">
                          <c:v>110</c:v>
                        </c:pt>
                        <c:pt idx="110">
                          <c:v>111</c:v>
                        </c:pt>
                        <c:pt idx="111">
                          <c:v>112</c:v>
                        </c:pt>
                        <c:pt idx="112">
                          <c:v>113</c:v>
                        </c:pt>
                        <c:pt idx="113">
                          <c:v>114</c:v>
                        </c:pt>
                        <c:pt idx="114">
                          <c:v>115</c:v>
                        </c:pt>
                        <c:pt idx="115">
                          <c:v>116</c:v>
                        </c:pt>
                        <c:pt idx="116">
                          <c:v>117</c:v>
                        </c:pt>
                        <c:pt idx="117">
                          <c:v>118</c:v>
                        </c:pt>
                        <c:pt idx="118">
                          <c:v>119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Feuil1!$Q$2:$Q$120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1">
                        <c:v>2.0450061102794237E-2</c:v>
                      </c:pt>
                      <c:pt idx="2">
                        <c:v>1.5905603079950674E-3</c:v>
                      </c:pt>
                      <c:pt idx="3">
                        <c:v>7.6222368791532954E-4</c:v>
                      </c:pt>
                      <c:pt idx="4">
                        <c:v>-3.9873560929465481E-3</c:v>
                      </c:pt>
                      <c:pt idx="5">
                        <c:v>-1.5348759612613266E-3</c:v>
                      </c:pt>
                      <c:pt idx="6">
                        <c:v>-2.8611935458240359E-3</c:v>
                      </c:pt>
                      <c:pt idx="7">
                        <c:v>-4.4261016531529475E-3</c:v>
                      </c:pt>
                      <c:pt idx="8">
                        <c:v>-5.5098433801751634E-4</c:v>
                      </c:pt>
                      <c:pt idx="9">
                        <c:v>-1.9056929749576347E-3</c:v>
                      </c:pt>
                      <c:pt idx="10">
                        <c:v>1.0930769207665567E-3</c:v>
                      </c:pt>
                      <c:pt idx="11">
                        <c:v>3.2324445141466512E-3</c:v>
                      </c:pt>
                      <c:pt idx="12">
                        <c:v>3.3685193485001432E-3</c:v>
                      </c:pt>
                      <c:pt idx="13">
                        <c:v>4.6373898417624033E-3</c:v>
                      </c:pt>
                      <c:pt idx="14">
                        <c:v>2.3907499181825792E-3</c:v>
                      </c:pt>
                      <c:pt idx="15">
                        <c:v>-3.388066176972514E-4</c:v>
                      </c:pt>
                      <c:pt idx="16">
                        <c:v>2.0397362840937436E-3</c:v>
                      </c:pt>
                      <c:pt idx="17">
                        <c:v>4.4119271309403812E-5</c:v>
                      </c:pt>
                      <c:pt idx="18">
                        <c:v>-2.6475700633933458E-3</c:v>
                      </c:pt>
                      <c:pt idx="19">
                        <c:v>-2.1636586796702767E-4</c:v>
                      </c:pt>
                      <c:pt idx="20">
                        <c:v>-1.2765291135101715E-3</c:v>
                      </c:pt>
                      <c:pt idx="21">
                        <c:v>-6.0567691609373718E-5</c:v>
                      </c:pt>
                      <c:pt idx="22">
                        <c:v>-5.7199007363448965E-3</c:v>
                      </c:pt>
                      <c:pt idx="23">
                        <c:v>-8.2864544338523394E-4</c:v>
                      </c:pt>
                      <c:pt idx="24">
                        <c:v>3.2030550478463473E-3</c:v>
                      </c:pt>
                      <c:pt idx="25">
                        <c:v>2.6430558483988434E-3</c:v>
                      </c:pt>
                      <c:pt idx="26">
                        <c:v>1.2090413092233413E-3</c:v>
                      </c:pt>
                      <c:pt idx="27">
                        <c:v>1.1869915975568384E-4</c:v>
                      </c:pt>
                      <c:pt idx="28">
                        <c:v>-3.6311493634174247E-4</c:v>
                      </c:pt>
                      <c:pt idx="29">
                        <c:v>1.649553570678542E-4</c:v>
                      </c:pt>
                      <c:pt idx="30">
                        <c:v>8.4237161406264228E-4</c:v>
                      </c:pt>
                      <c:pt idx="31">
                        <c:v>4.1302933727769018E-4</c:v>
                      </c:pt>
                      <c:pt idx="32">
                        <c:v>2.7040120645397764E-4</c:v>
                      </c:pt>
                      <c:pt idx="33">
                        <c:v>-4.9627538159925481E-4</c:v>
                      </c:pt>
                      <c:pt idx="34">
                        <c:v>2.4591943074773554E-4</c:v>
                      </c:pt>
                      <c:pt idx="35">
                        <c:v>6.1431630122675681E-4</c:v>
                      </c:pt>
                      <c:pt idx="36">
                        <c:v>1.1988666009467386E-3</c:v>
                      </c:pt>
                      <c:pt idx="37">
                        <c:v>2.0249796774742313E-3</c:v>
                      </c:pt>
                      <c:pt idx="38">
                        <c:v>8.2700158881405291E-4</c:v>
                      </c:pt>
                      <c:pt idx="39">
                        <c:v>-2.7846972093698626E-4</c:v>
                      </c:pt>
                      <c:pt idx="40">
                        <c:v>-8.2162466119584088E-4</c:v>
                      </c:pt>
                      <c:pt idx="41">
                        <c:v>1.318935139157299E-3</c:v>
                      </c:pt>
                      <c:pt idx="42">
                        <c:v>1.5178060353374034E-3</c:v>
                      </c:pt>
                      <c:pt idx="43">
                        <c:v>1.0701985646291864E-3</c:v>
                      </c:pt>
                      <c:pt idx="44">
                        <c:v>4.0614967289600801E-5</c:v>
                      </c:pt>
                      <c:pt idx="45">
                        <c:v>6.1392795793688575E-4</c:v>
                      </c:pt>
                      <c:pt idx="46">
                        <c:v>5.0499734217831105E-4</c:v>
                      </c:pt>
                      <c:pt idx="47">
                        <c:v>-2.6248289653146227E-4</c:v>
                      </c:pt>
                      <c:pt idx="48">
                        <c:v>-6.2312934238346093E-4</c:v>
                      </c:pt>
                      <c:pt idx="49">
                        <c:v>-3.7924290375417817E-4</c:v>
                      </c:pt>
                      <c:pt idx="50">
                        <c:v>2.4052241178789609E-5</c:v>
                      </c:pt>
                      <c:pt idx="51">
                        <c:v>-1.3073282768031938E-3</c:v>
                      </c:pt>
                      <c:pt idx="52">
                        <c:v>-2.3031659547425825E-3</c:v>
                      </c:pt>
                      <c:pt idx="53">
                        <c:v>-1.3633251145358388E-3</c:v>
                      </c:pt>
                      <c:pt idx="54">
                        <c:v>3.1667888238359064E-3</c:v>
                      </c:pt>
                      <c:pt idx="55">
                        <c:v>4.8948111149824652E-3</c:v>
                      </c:pt>
                      <c:pt idx="56">
                        <c:v>5.6447042321848689E-3</c:v>
                      </c:pt>
                      <c:pt idx="57">
                        <c:v>3.3280495667321226E-3</c:v>
                      </c:pt>
                      <c:pt idx="58">
                        <c:v>2.3125221873461707E-3</c:v>
                      </c:pt>
                      <c:pt idx="59">
                        <c:v>1.3010948680097157E-4</c:v>
                      </c:pt>
                      <c:pt idx="60">
                        <c:v>-5.0125781462008294E-4</c:v>
                      </c:pt>
                      <c:pt idx="61">
                        <c:v>-5.9649263480999852E-4</c:v>
                      </c:pt>
                      <c:pt idx="62">
                        <c:v>5.5304091183878176E-4</c:v>
                      </c:pt>
                      <c:pt idx="63">
                        <c:v>-1.9817548326381577E-4</c:v>
                      </c:pt>
                      <c:pt idx="64">
                        <c:v>-5.2925789145064062E-4</c:v>
                      </c:pt>
                      <c:pt idx="65">
                        <c:v>2.9511650294061152E-4</c:v>
                      </c:pt>
                      <c:pt idx="66">
                        <c:v>1.3004660888348157E-4</c:v>
                      </c:pt>
                      <c:pt idx="67">
                        <c:v>1.874921826761324E-4</c:v>
                      </c:pt>
                      <c:pt idx="68">
                        <c:v>2.5358791065392211E-4</c:v>
                      </c:pt>
                      <c:pt idx="69">
                        <c:v>1.7229367368473008E-3</c:v>
                      </c:pt>
                      <c:pt idx="70">
                        <c:v>1.0178704559854598E-3</c:v>
                      </c:pt>
                      <c:pt idx="71">
                        <c:v>2.4758636993343284E-4</c:v>
                      </c:pt>
                      <c:pt idx="72">
                        <c:v>-8.1601351410911743E-5</c:v>
                      </c:pt>
                      <c:pt idx="73">
                        <c:v>7.1459667092533923E-4</c:v>
                      </c:pt>
                      <c:pt idx="74">
                        <c:v>6.839217391281236E-4</c:v>
                      </c:pt>
                      <c:pt idx="75">
                        <c:v>-9.4810786783996679E-6</c:v>
                      </c:pt>
                      <c:pt idx="76">
                        <c:v>-9.7730413563349773E-4</c:v>
                      </c:pt>
                      <c:pt idx="77">
                        <c:v>-1.1096119605803599E-4</c:v>
                      </c:pt>
                      <c:pt idx="78">
                        <c:v>1.0227735090199508E-3</c:v>
                      </c:pt>
                      <c:pt idx="79">
                        <c:v>1.5165165667339049E-3</c:v>
                      </c:pt>
                      <c:pt idx="80">
                        <c:v>1.1953733172428546E-3</c:v>
                      </c:pt>
                      <c:pt idx="81">
                        <c:v>1.0502643395734598E-3</c:v>
                      </c:pt>
                      <c:pt idx="82">
                        <c:v>1.0357911106813546E-3</c:v>
                      </c:pt>
                      <c:pt idx="83">
                        <c:v>-1.7900519430716041E-4</c:v>
                      </c:pt>
                      <c:pt idx="84">
                        <c:v>-1.1096856733609306E-3</c:v>
                      </c:pt>
                      <c:pt idx="85">
                        <c:v>-8.2455372724263569E-4</c:v>
                      </c:pt>
                      <c:pt idx="86">
                        <c:v>-5.0270631717934406E-3</c:v>
                      </c:pt>
                      <c:pt idx="87">
                        <c:v>2.381298334859967E-3</c:v>
                      </c:pt>
                      <c:pt idx="88">
                        <c:v>6.079233433743168E-3</c:v>
                      </c:pt>
                      <c:pt idx="89">
                        <c:v>4.4202666042685778E-3</c:v>
                      </c:pt>
                      <c:pt idx="90">
                        <c:v>2.7982731760667584E-3</c:v>
                      </c:pt>
                      <c:pt idx="91">
                        <c:v>1.8352572663576552E-3</c:v>
                      </c:pt>
                      <c:pt idx="92">
                        <c:v>-5.1499242717125923E-4</c:v>
                      </c:pt>
                      <c:pt idx="93">
                        <c:v>-1.9479675228170927E-4</c:v>
                      </c:pt>
                      <c:pt idx="94">
                        <c:v>1.7591012039747229E-3</c:v>
                      </c:pt>
                      <c:pt idx="95">
                        <c:v>1.3942510462582936E-3</c:v>
                      </c:pt>
                      <c:pt idx="96">
                        <c:v>2.0878034773009875E-4</c:v>
                      </c:pt>
                      <c:pt idx="97">
                        <c:v>-7.9327268215095197E-4</c:v>
                      </c:pt>
                      <c:pt idx="98">
                        <c:v>1.3725594576939272E-3</c:v>
                      </c:pt>
                      <c:pt idx="99">
                        <c:v>3.9434120115711116E-3</c:v>
                      </c:pt>
                      <c:pt idx="100">
                        <c:v>4.5899630054135627E-3</c:v>
                      </c:pt>
                      <c:pt idx="101">
                        <c:v>3.077232650640205E-3</c:v>
                      </c:pt>
                      <c:pt idx="102">
                        <c:v>1.598862214451182E-3</c:v>
                      </c:pt>
                      <c:pt idx="103">
                        <c:v>1.9927885311522187E-3</c:v>
                      </c:pt>
                      <c:pt idx="104">
                        <c:v>2.0592757204588425E-3</c:v>
                      </c:pt>
                      <c:pt idx="105">
                        <c:v>3.0124321812331355E-3</c:v>
                      </c:pt>
                      <c:pt idx="106">
                        <c:v>4.938536354830287E-3</c:v>
                      </c:pt>
                      <c:pt idx="107">
                        <c:v>3.0071363117568505E-3</c:v>
                      </c:pt>
                      <c:pt idx="108">
                        <c:v>1.8345527021973568E-3</c:v>
                      </c:pt>
                      <c:pt idx="109">
                        <c:v>3.3032373135771158E-4</c:v>
                      </c:pt>
                      <c:pt idx="110">
                        <c:v>5.8545822372787848E-3</c:v>
                      </c:pt>
                      <c:pt idx="111">
                        <c:v>3.6075703610034524E-3</c:v>
                      </c:pt>
                      <c:pt idx="112">
                        <c:v>2.6385944938785611E-4</c:v>
                      </c:pt>
                      <c:pt idx="113">
                        <c:v>5.46147712498563E-5</c:v>
                      </c:pt>
                      <c:pt idx="114">
                        <c:v>-3.2977751156673354E-4</c:v>
                      </c:pt>
                      <c:pt idx="115">
                        <c:v>-4.9018930958924186E-4</c:v>
                      </c:pt>
                      <c:pt idx="116">
                        <c:v>-1.2484113694844166E-3</c:v>
                      </c:pt>
                      <c:pt idx="117">
                        <c:v>-4.3637266380811294E-4</c:v>
                      </c:pt>
                      <c:pt idx="118">
                        <c:v>1.0651643881345561E-3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Feuil1!$R$1</c15:sqref>
                        </c15:formulaRef>
                      </c:ext>
                    </c:extLst>
                    <c:strCache>
                      <c:ptCount val="1"/>
                      <c:pt idx="0">
                        <c:v>b LED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Feuil1!$A$2:$D$120</c15:sqref>
                        </c15:formulaRef>
                      </c:ext>
                    </c:extLst>
                    <c:multiLvlStrCache>
                      <c:ptCount val="119"/>
                      <c:lvl>
                        <c:pt idx="0">
                          <c:v>01</c:v>
                        </c:pt>
                        <c:pt idx="1">
                          <c:v>02</c:v>
                        </c:pt>
                        <c:pt idx="2">
                          <c:v>03</c:v>
                        </c:pt>
                        <c:pt idx="3">
                          <c:v>04</c:v>
                        </c:pt>
                        <c:pt idx="4">
                          <c:v>05</c:v>
                        </c:pt>
                        <c:pt idx="5">
                          <c:v>06</c:v>
                        </c:pt>
                        <c:pt idx="6">
                          <c:v>07</c:v>
                        </c:pt>
                        <c:pt idx="7">
                          <c:v>08</c:v>
                        </c:pt>
                        <c:pt idx="8">
                          <c:v>09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01</c:v>
                        </c:pt>
                        <c:pt idx="13">
                          <c:v>02</c:v>
                        </c:pt>
                        <c:pt idx="14">
                          <c:v>03</c:v>
                        </c:pt>
                        <c:pt idx="15">
                          <c:v>04</c:v>
                        </c:pt>
                        <c:pt idx="16">
                          <c:v>05</c:v>
                        </c:pt>
                        <c:pt idx="17">
                          <c:v>06</c:v>
                        </c:pt>
                        <c:pt idx="18">
                          <c:v>07</c:v>
                        </c:pt>
                        <c:pt idx="19">
                          <c:v>08</c:v>
                        </c:pt>
                        <c:pt idx="20">
                          <c:v>09</c:v>
                        </c:pt>
                        <c:pt idx="21">
                          <c:v>10</c:v>
                        </c:pt>
                        <c:pt idx="22">
                          <c:v>11</c:v>
                        </c:pt>
                        <c:pt idx="23">
                          <c:v>12</c:v>
                        </c:pt>
                        <c:pt idx="24">
                          <c:v>01</c:v>
                        </c:pt>
                        <c:pt idx="25">
                          <c:v>02</c:v>
                        </c:pt>
                        <c:pt idx="26">
                          <c:v>03</c:v>
                        </c:pt>
                        <c:pt idx="27">
                          <c:v>04</c:v>
                        </c:pt>
                        <c:pt idx="28">
                          <c:v>05</c:v>
                        </c:pt>
                        <c:pt idx="29">
                          <c:v>06</c:v>
                        </c:pt>
                        <c:pt idx="30">
                          <c:v>07</c:v>
                        </c:pt>
                        <c:pt idx="31">
                          <c:v>08</c:v>
                        </c:pt>
                        <c:pt idx="32">
                          <c:v>09</c:v>
                        </c:pt>
                        <c:pt idx="33">
                          <c:v>10</c:v>
                        </c:pt>
                        <c:pt idx="34">
                          <c:v>11</c:v>
                        </c:pt>
                        <c:pt idx="35">
                          <c:v>12</c:v>
                        </c:pt>
                        <c:pt idx="36">
                          <c:v>01</c:v>
                        </c:pt>
                        <c:pt idx="37">
                          <c:v>02</c:v>
                        </c:pt>
                        <c:pt idx="38">
                          <c:v>03</c:v>
                        </c:pt>
                        <c:pt idx="39">
                          <c:v>04</c:v>
                        </c:pt>
                        <c:pt idx="40">
                          <c:v>05</c:v>
                        </c:pt>
                        <c:pt idx="41">
                          <c:v>06</c:v>
                        </c:pt>
                        <c:pt idx="42">
                          <c:v>07</c:v>
                        </c:pt>
                        <c:pt idx="43">
                          <c:v>08</c:v>
                        </c:pt>
                        <c:pt idx="44">
                          <c:v>09</c:v>
                        </c:pt>
                        <c:pt idx="45">
                          <c:v>10</c:v>
                        </c:pt>
                        <c:pt idx="46">
                          <c:v>11</c:v>
                        </c:pt>
                        <c:pt idx="47">
                          <c:v>12</c:v>
                        </c:pt>
                        <c:pt idx="48">
                          <c:v>01</c:v>
                        </c:pt>
                        <c:pt idx="49">
                          <c:v>02</c:v>
                        </c:pt>
                        <c:pt idx="50">
                          <c:v>03</c:v>
                        </c:pt>
                        <c:pt idx="51">
                          <c:v>04</c:v>
                        </c:pt>
                        <c:pt idx="52">
                          <c:v>05</c:v>
                        </c:pt>
                        <c:pt idx="53">
                          <c:v>06</c:v>
                        </c:pt>
                        <c:pt idx="54">
                          <c:v>07</c:v>
                        </c:pt>
                        <c:pt idx="55">
                          <c:v>08</c:v>
                        </c:pt>
                        <c:pt idx="56">
                          <c:v>09</c:v>
                        </c:pt>
                        <c:pt idx="57">
                          <c:v>10</c:v>
                        </c:pt>
                        <c:pt idx="58">
                          <c:v>11</c:v>
                        </c:pt>
                        <c:pt idx="59">
                          <c:v>12</c:v>
                        </c:pt>
                        <c:pt idx="60">
                          <c:v>01</c:v>
                        </c:pt>
                        <c:pt idx="61">
                          <c:v>02</c:v>
                        </c:pt>
                        <c:pt idx="62">
                          <c:v>03</c:v>
                        </c:pt>
                        <c:pt idx="63">
                          <c:v>04</c:v>
                        </c:pt>
                        <c:pt idx="64">
                          <c:v>05</c:v>
                        </c:pt>
                        <c:pt idx="65">
                          <c:v>06</c:v>
                        </c:pt>
                        <c:pt idx="66">
                          <c:v>07</c:v>
                        </c:pt>
                        <c:pt idx="67">
                          <c:v>08</c:v>
                        </c:pt>
                        <c:pt idx="68">
                          <c:v>09</c:v>
                        </c:pt>
                        <c:pt idx="69">
                          <c:v>10</c:v>
                        </c:pt>
                        <c:pt idx="70">
                          <c:v>11</c:v>
                        </c:pt>
                        <c:pt idx="71">
                          <c:v>12</c:v>
                        </c:pt>
                        <c:pt idx="72">
                          <c:v>01</c:v>
                        </c:pt>
                        <c:pt idx="73">
                          <c:v>02</c:v>
                        </c:pt>
                        <c:pt idx="74">
                          <c:v>03</c:v>
                        </c:pt>
                        <c:pt idx="75">
                          <c:v>04</c:v>
                        </c:pt>
                        <c:pt idx="76">
                          <c:v>05</c:v>
                        </c:pt>
                        <c:pt idx="77">
                          <c:v>06</c:v>
                        </c:pt>
                        <c:pt idx="78">
                          <c:v>07</c:v>
                        </c:pt>
                        <c:pt idx="79">
                          <c:v>08</c:v>
                        </c:pt>
                        <c:pt idx="80">
                          <c:v>09</c:v>
                        </c:pt>
                        <c:pt idx="81">
                          <c:v>10</c:v>
                        </c:pt>
                        <c:pt idx="82">
                          <c:v>11</c:v>
                        </c:pt>
                        <c:pt idx="83">
                          <c:v>12</c:v>
                        </c:pt>
                        <c:pt idx="84">
                          <c:v>01</c:v>
                        </c:pt>
                        <c:pt idx="85">
                          <c:v>02</c:v>
                        </c:pt>
                        <c:pt idx="86">
                          <c:v>03</c:v>
                        </c:pt>
                        <c:pt idx="87">
                          <c:v>04</c:v>
                        </c:pt>
                        <c:pt idx="88">
                          <c:v>05</c:v>
                        </c:pt>
                        <c:pt idx="89">
                          <c:v>06</c:v>
                        </c:pt>
                        <c:pt idx="90">
                          <c:v>07</c:v>
                        </c:pt>
                        <c:pt idx="91">
                          <c:v>08</c:v>
                        </c:pt>
                        <c:pt idx="92">
                          <c:v>09</c:v>
                        </c:pt>
                        <c:pt idx="93">
                          <c:v>10</c:v>
                        </c:pt>
                        <c:pt idx="94">
                          <c:v>11</c:v>
                        </c:pt>
                        <c:pt idx="95">
                          <c:v>12</c:v>
                        </c:pt>
                        <c:pt idx="96">
                          <c:v>01</c:v>
                        </c:pt>
                        <c:pt idx="97">
                          <c:v>02</c:v>
                        </c:pt>
                        <c:pt idx="98">
                          <c:v>03</c:v>
                        </c:pt>
                        <c:pt idx="99">
                          <c:v>04</c:v>
                        </c:pt>
                        <c:pt idx="100">
                          <c:v>05</c:v>
                        </c:pt>
                        <c:pt idx="101">
                          <c:v>06</c:v>
                        </c:pt>
                        <c:pt idx="102">
                          <c:v>07</c:v>
                        </c:pt>
                        <c:pt idx="103">
                          <c:v>08</c:v>
                        </c:pt>
                        <c:pt idx="104">
                          <c:v>09</c:v>
                        </c:pt>
                        <c:pt idx="105">
                          <c:v>10</c:v>
                        </c:pt>
                        <c:pt idx="106">
                          <c:v>11</c:v>
                        </c:pt>
                        <c:pt idx="107">
                          <c:v>12</c:v>
                        </c:pt>
                        <c:pt idx="108">
                          <c:v>01</c:v>
                        </c:pt>
                        <c:pt idx="109">
                          <c:v>02</c:v>
                        </c:pt>
                        <c:pt idx="110">
                          <c:v>03</c:v>
                        </c:pt>
                        <c:pt idx="111">
                          <c:v>04</c:v>
                        </c:pt>
                        <c:pt idx="112">
                          <c:v>05</c:v>
                        </c:pt>
                        <c:pt idx="113">
                          <c:v>06</c:v>
                        </c:pt>
                        <c:pt idx="114">
                          <c:v>07</c:v>
                        </c:pt>
                        <c:pt idx="115">
                          <c:v>08</c:v>
                        </c:pt>
                        <c:pt idx="116">
                          <c:v>09</c:v>
                        </c:pt>
                        <c:pt idx="117">
                          <c:v>10</c:v>
                        </c:pt>
                        <c:pt idx="118">
                          <c:v>11</c:v>
                        </c:pt>
                      </c:lvl>
                      <c:lvl>
                        <c:pt idx="0">
                          <c:v>2015-01</c:v>
                        </c:pt>
                        <c:pt idx="1">
                          <c:v>2015-02</c:v>
                        </c:pt>
                        <c:pt idx="2">
                          <c:v>2015-03</c:v>
                        </c:pt>
                        <c:pt idx="3">
                          <c:v>2015-04</c:v>
                        </c:pt>
                        <c:pt idx="4">
                          <c:v>2015-05</c:v>
                        </c:pt>
                        <c:pt idx="5">
                          <c:v>2015-06</c:v>
                        </c:pt>
                        <c:pt idx="6">
                          <c:v>2015-07</c:v>
                        </c:pt>
                        <c:pt idx="7">
                          <c:v>2015-08</c:v>
                        </c:pt>
                        <c:pt idx="8">
                          <c:v>2015-09</c:v>
                        </c:pt>
                        <c:pt idx="9">
                          <c:v>2015-10</c:v>
                        </c:pt>
                        <c:pt idx="10">
                          <c:v>2015-11</c:v>
                        </c:pt>
                        <c:pt idx="11">
                          <c:v>2015-12</c:v>
                        </c:pt>
                        <c:pt idx="12">
                          <c:v>2016-01</c:v>
                        </c:pt>
                        <c:pt idx="13">
                          <c:v>2016-02</c:v>
                        </c:pt>
                        <c:pt idx="14">
                          <c:v>2016-03</c:v>
                        </c:pt>
                        <c:pt idx="15">
                          <c:v>2016-04</c:v>
                        </c:pt>
                        <c:pt idx="16">
                          <c:v>2016-05</c:v>
                        </c:pt>
                        <c:pt idx="17">
                          <c:v>2016-06</c:v>
                        </c:pt>
                        <c:pt idx="18">
                          <c:v>2016-07</c:v>
                        </c:pt>
                        <c:pt idx="19">
                          <c:v>2016-08</c:v>
                        </c:pt>
                        <c:pt idx="20">
                          <c:v>2016-09</c:v>
                        </c:pt>
                        <c:pt idx="21">
                          <c:v>2016-10</c:v>
                        </c:pt>
                        <c:pt idx="22">
                          <c:v>2016-11</c:v>
                        </c:pt>
                        <c:pt idx="23">
                          <c:v>2016-12</c:v>
                        </c:pt>
                        <c:pt idx="24">
                          <c:v>2017-01</c:v>
                        </c:pt>
                        <c:pt idx="25">
                          <c:v>2017-02</c:v>
                        </c:pt>
                        <c:pt idx="26">
                          <c:v>2017-03</c:v>
                        </c:pt>
                        <c:pt idx="27">
                          <c:v>2017-04</c:v>
                        </c:pt>
                        <c:pt idx="28">
                          <c:v>2017-05</c:v>
                        </c:pt>
                        <c:pt idx="29">
                          <c:v>2017-06</c:v>
                        </c:pt>
                        <c:pt idx="30">
                          <c:v>2017-07</c:v>
                        </c:pt>
                        <c:pt idx="31">
                          <c:v>2017-08</c:v>
                        </c:pt>
                        <c:pt idx="32">
                          <c:v>2017-09</c:v>
                        </c:pt>
                        <c:pt idx="33">
                          <c:v>2017-10</c:v>
                        </c:pt>
                        <c:pt idx="34">
                          <c:v>2017-11</c:v>
                        </c:pt>
                        <c:pt idx="35">
                          <c:v>2017-12</c:v>
                        </c:pt>
                        <c:pt idx="36">
                          <c:v>2018-01</c:v>
                        </c:pt>
                        <c:pt idx="37">
                          <c:v>2018-02</c:v>
                        </c:pt>
                        <c:pt idx="38">
                          <c:v>2018-03</c:v>
                        </c:pt>
                        <c:pt idx="39">
                          <c:v>2018-04</c:v>
                        </c:pt>
                        <c:pt idx="40">
                          <c:v>2018-05</c:v>
                        </c:pt>
                        <c:pt idx="41">
                          <c:v>2018-06</c:v>
                        </c:pt>
                        <c:pt idx="42">
                          <c:v>2018-07</c:v>
                        </c:pt>
                        <c:pt idx="43">
                          <c:v>2018-08</c:v>
                        </c:pt>
                        <c:pt idx="44">
                          <c:v>2018-09</c:v>
                        </c:pt>
                        <c:pt idx="45">
                          <c:v>2018-10</c:v>
                        </c:pt>
                        <c:pt idx="46">
                          <c:v>2018-11</c:v>
                        </c:pt>
                        <c:pt idx="47">
                          <c:v>2018-12</c:v>
                        </c:pt>
                        <c:pt idx="48">
                          <c:v>2019-01</c:v>
                        </c:pt>
                        <c:pt idx="49">
                          <c:v>2019-02</c:v>
                        </c:pt>
                        <c:pt idx="50">
                          <c:v>2019-03</c:v>
                        </c:pt>
                        <c:pt idx="51">
                          <c:v>2019-04</c:v>
                        </c:pt>
                        <c:pt idx="52">
                          <c:v>2019-05</c:v>
                        </c:pt>
                        <c:pt idx="53">
                          <c:v>2019-06</c:v>
                        </c:pt>
                        <c:pt idx="54">
                          <c:v>2019-07</c:v>
                        </c:pt>
                        <c:pt idx="55">
                          <c:v>2019-08</c:v>
                        </c:pt>
                        <c:pt idx="56">
                          <c:v>2019-09</c:v>
                        </c:pt>
                        <c:pt idx="57">
                          <c:v>2019-10</c:v>
                        </c:pt>
                        <c:pt idx="58">
                          <c:v>2019-11</c:v>
                        </c:pt>
                        <c:pt idx="59">
                          <c:v>2019-12</c:v>
                        </c:pt>
                        <c:pt idx="60">
                          <c:v>2020-01</c:v>
                        </c:pt>
                        <c:pt idx="61">
                          <c:v>2020-02</c:v>
                        </c:pt>
                        <c:pt idx="62">
                          <c:v>2020-03</c:v>
                        </c:pt>
                        <c:pt idx="63">
                          <c:v>2020-04</c:v>
                        </c:pt>
                        <c:pt idx="64">
                          <c:v>2020-05</c:v>
                        </c:pt>
                        <c:pt idx="65">
                          <c:v>2020-06</c:v>
                        </c:pt>
                        <c:pt idx="66">
                          <c:v>2020-07</c:v>
                        </c:pt>
                        <c:pt idx="67">
                          <c:v>2020-08</c:v>
                        </c:pt>
                        <c:pt idx="68">
                          <c:v>2020-09</c:v>
                        </c:pt>
                        <c:pt idx="69">
                          <c:v>2020-10</c:v>
                        </c:pt>
                        <c:pt idx="70">
                          <c:v>2020-11</c:v>
                        </c:pt>
                        <c:pt idx="71">
                          <c:v>2020-12</c:v>
                        </c:pt>
                        <c:pt idx="72">
                          <c:v>2021-01</c:v>
                        </c:pt>
                        <c:pt idx="73">
                          <c:v>2021-02</c:v>
                        </c:pt>
                        <c:pt idx="74">
                          <c:v>2021-03</c:v>
                        </c:pt>
                        <c:pt idx="75">
                          <c:v>2021-04</c:v>
                        </c:pt>
                        <c:pt idx="76">
                          <c:v>2021-05</c:v>
                        </c:pt>
                        <c:pt idx="77">
                          <c:v>2021-06</c:v>
                        </c:pt>
                        <c:pt idx="78">
                          <c:v>2021-07</c:v>
                        </c:pt>
                        <c:pt idx="79">
                          <c:v>2021-08</c:v>
                        </c:pt>
                        <c:pt idx="80">
                          <c:v>2021-09</c:v>
                        </c:pt>
                        <c:pt idx="81">
                          <c:v>2021-10</c:v>
                        </c:pt>
                        <c:pt idx="82">
                          <c:v>2021-11</c:v>
                        </c:pt>
                        <c:pt idx="83">
                          <c:v>2021-12</c:v>
                        </c:pt>
                        <c:pt idx="84">
                          <c:v>2022-01</c:v>
                        </c:pt>
                        <c:pt idx="85">
                          <c:v>2022-02</c:v>
                        </c:pt>
                        <c:pt idx="86">
                          <c:v>2022-03</c:v>
                        </c:pt>
                        <c:pt idx="87">
                          <c:v>2022-04</c:v>
                        </c:pt>
                        <c:pt idx="88">
                          <c:v>2022-05</c:v>
                        </c:pt>
                        <c:pt idx="89">
                          <c:v>2022-06</c:v>
                        </c:pt>
                        <c:pt idx="90">
                          <c:v>2022-07</c:v>
                        </c:pt>
                        <c:pt idx="91">
                          <c:v>2022-08</c:v>
                        </c:pt>
                        <c:pt idx="92">
                          <c:v>2022-09</c:v>
                        </c:pt>
                        <c:pt idx="93">
                          <c:v>2022-10</c:v>
                        </c:pt>
                        <c:pt idx="94">
                          <c:v>2022-11</c:v>
                        </c:pt>
                        <c:pt idx="95">
                          <c:v>2022-12</c:v>
                        </c:pt>
                        <c:pt idx="96">
                          <c:v>2023-01</c:v>
                        </c:pt>
                        <c:pt idx="97">
                          <c:v>2023-02</c:v>
                        </c:pt>
                        <c:pt idx="98">
                          <c:v>2023-03</c:v>
                        </c:pt>
                        <c:pt idx="99">
                          <c:v>2023-04</c:v>
                        </c:pt>
                        <c:pt idx="100">
                          <c:v>2023-05</c:v>
                        </c:pt>
                        <c:pt idx="101">
                          <c:v>2023-06</c:v>
                        </c:pt>
                        <c:pt idx="102">
                          <c:v>2023-07</c:v>
                        </c:pt>
                        <c:pt idx="103">
                          <c:v>2023-08</c:v>
                        </c:pt>
                        <c:pt idx="104">
                          <c:v>2023-09</c:v>
                        </c:pt>
                        <c:pt idx="105">
                          <c:v>2023-10</c:v>
                        </c:pt>
                        <c:pt idx="106">
                          <c:v>2023-11</c:v>
                        </c:pt>
                        <c:pt idx="107">
                          <c:v>2023-12</c:v>
                        </c:pt>
                        <c:pt idx="108">
                          <c:v>2024-01</c:v>
                        </c:pt>
                        <c:pt idx="109">
                          <c:v>2024-02</c:v>
                        </c:pt>
                        <c:pt idx="110">
                          <c:v>2024-03</c:v>
                        </c:pt>
                        <c:pt idx="111">
                          <c:v>2024-04</c:v>
                        </c:pt>
                        <c:pt idx="112">
                          <c:v>2024-05</c:v>
                        </c:pt>
                        <c:pt idx="113">
                          <c:v>2024-06</c:v>
                        </c:pt>
                        <c:pt idx="114">
                          <c:v>2024-07</c:v>
                        </c:pt>
                        <c:pt idx="115">
                          <c:v>2024-08</c:v>
                        </c:pt>
                        <c:pt idx="116">
                          <c:v>2024-09</c:v>
                        </c:pt>
                        <c:pt idx="117">
                          <c:v>2024-10</c:v>
                        </c:pt>
                        <c:pt idx="118">
                          <c:v>2024-11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4</c:v>
                        </c:pt>
                        <c:pt idx="2">
                          <c:v>9</c:v>
                        </c:pt>
                        <c:pt idx="3">
                          <c:v>16</c:v>
                        </c:pt>
                        <c:pt idx="4">
                          <c:v>25</c:v>
                        </c:pt>
                        <c:pt idx="5">
                          <c:v>36</c:v>
                        </c:pt>
                        <c:pt idx="6">
                          <c:v>49</c:v>
                        </c:pt>
                        <c:pt idx="7">
                          <c:v>64</c:v>
                        </c:pt>
                        <c:pt idx="8">
                          <c:v>81</c:v>
                        </c:pt>
                        <c:pt idx="9">
                          <c:v>100</c:v>
                        </c:pt>
                        <c:pt idx="10">
                          <c:v>121</c:v>
                        </c:pt>
                        <c:pt idx="11">
                          <c:v>144</c:v>
                        </c:pt>
                        <c:pt idx="12">
                          <c:v>169</c:v>
                        </c:pt>
                        <c:pt idx="13">
                          <c:v>196</c:v>
                        </c:pt>
                        <c:pt idx="14">
                          <c:v>225</c:v>
                        </c:pt>
                        <c:pt idx="15">
                          <c:v>256</c:v>
                        </c:pt>
                        <c:pt idx="16">
                          <c:v>289</c:v>
                        </c:pt>
                        <c:pt idx="17">
                          <c:v>324</c:v>
                        </c:pt>
                        <c:pt idx="18">
                          <c:v>361</c:v>
                        </c:pt>
                        <c:pt idx="19">
                          <c:v>400</c:v>
                        </c:pt>
                        <c:pt idx="20">
                          <c:v>441</c:v>
                        </c:pt>
                        <c:pt idx="21">
                          <c:v>484</c:v>
                        </c:pt>
                        <c:pt idx="22">
                          <c:v>529</c:v>
                        </c:pt>
                        <c:pt idx="23">
                          <c:v>576</c:v>
                        </c:pt>
                        <c:pt idx="24">
                          <c:v>625</c:v>
                        </c:pt>
                        <c:pt idx="25">
                          <c:v>676</c:v>
                        </c:pt>
                        <c:pt idx="26">
                          <c:v>729</c:v>
                        </c:pt>
                        <c:pt idx="27">
                          <c:v>784</c:v>
                        </c:pt>
                        <c:pt idx="28">
                          <c:v>841</c:v>
                        </c:pt>
                        <c:pt idx="29">
                          <c:v>900</c:v>
                        </c:pt>
                        <c:pt idx="30">
                          <c:v>961</c:v>
                        </c:pt>
                        <c:pt idx="31">
                          <c:v>1024</c:v>
                        </c:pt>
                        <c:pt idx="32">
                          <c:v>1089</c:v>
                        </c:pt>
                        <c:pt idx="33">
                          <c:v>1156</c:v>
                        </c:pt>
                        <c:pt idx="34">
                          <c:v>1225</c:v>
                        </c:pt>
                        <c:pt idx="35">
                          <c:v>1296</c:v>
                        </c:pt>
                        <c:pt idx="36">
                          <c:v>1369</c:v>
                        </c:pt>
                        <c:pt idx="37">
                          <c:v>1444</c:v>
                        </c:pt>
                        <c:pt idx="38">
                          <c:v>1521</c:v>
                        </c:pt>
                        <c:pt idx="39">
                          <c:v>1600</c:v>
                        </c:pt>
                        <c:pt idx="40">
                          <c:v>1681</c:v>
                        </c:pt>
                        <c:pt idx="41">
                          <c:v>1764</c:v>
                        </c:pt>
                        <c:pt idx="42">
                          <c:v>1849</c:v>
                        </c:pt>
                        <c:pt idx="43">
                          <c:v>1936</c:v>
                        </c:pt>
                        <c:pt idx="44">
                          <c:v>2025</c:v>
                        </c:pt>
                        <c:pt idx="45">
                          <c:v>2116</c:v>
                        </c:pt>
                        <c:pt idx="46">
                          <c:v>2209</c:v>
                        </c:pt>
                        <c:pt idx="47">
                          <c:v>2304</c:v>
                        </c:pt>
                        <c:pt idx="48">
                          <c:v>2401</c:v>
                        </c:pt>
                        <c:pt idx="49">
                          <c:v>2500</c:v>
                        </c:pt>
                        <c:pt idx="50">
                          <c:v>2601</c:v>
                        </c:pt>
                        <c:pt idx="51">
                          <c:v>2704</c:v>
                        </c:pt>
                        <c:pt idx="52">
                          <c:v>2809</c:v>
                        </c:pt>
                        <c:pt idx="53">
                          <c:v>2916</c:v>
                        </c:pt>
                        <c:pt idx="54">
                          <c:v>3025</c:v>
                        </c:pt>
                        <c:pt idx="55">
                          <c:v>3136</c:v>
                        </c:pt>
                        <c:pt idx="56">
                          <c:v>3249</c:v>
                        </c:pt>
                        <c:pt idx="57">
                          <c:v>3364</c:v>
                        </c:pt>
                        <c:pt idx="58">
                          <c:v>3481</c:v>
                        </c:pt>
                        <c:pt idx="59">
                          <c:v>3600</c:v>
                        </c:pt>
                        <c:pt idx="60">
                          <c:v>3721</c:v>
                        </c:pt>
                        <c:pt idx="61">
                          <c:v>3844</c:v>
                        </c:pt>
                        <c:pt idx="62">
                          <c:v>3969</c:v>
                        </c:pt>
                        <c:pt idx="63">
                          <c:v>4096</c:v>
                        </c:pt>
                        <c:pt idx="64">
                          <c:v>4225</c:v>
                        </c:pt>
                        <c:pt idx="65">
                          <c:v>4356</c:v>
                        </c:pt>
                        <c:pt idx="66">
                          <c:v>4489</c:v>
                        </c:pt>
                        <c:pt idx="67">
                          <c:v>4624</c:v>
                        </c:pt>
                        <c:pt idx="68">
                          <c:v>4761</c:v>
                        </c:pt>
                        <c:pt idx="69">
                          <c:v>4900</c:v>
                        </c:pt>
                        <c:pt idx="70">
                          <c:v>5041</c:v>
                        </c:pt>
                        <c:pt idx="71">
                          <c:v>5184</c:v>
                        </c:pt>
                        <c:pt idx="72">
                          <c:v>5329</c:v>
                        </c:pt>
                        <c:pt idx="73">
                          <c:v>5476</c:v>
                        </c:pt>
                        <c:pt idx="74">
                          <c:v>5625</c:v>
                        </c:pt>
                        <c:pt idx="75">
                          <c:v>5776</c:v>
                        </c:pt>
                        <c:pt idx="76">
                          <c:v>5929</c:v>
                        </c:pt>
                        <c:pt idx="77">
                          <c:v>6084</c:v>
                        </c:pt>
                        <c:pt idx="78">
                          <c:v>6241</c:v>
                        </c:pt>
                        <c:pt idx="79">
                          <c:v>6400</c:v>
                        </c:pt>
                        <c:pt idx="80">
                          <c:v>6561</c:v>
                        </c:pt>
                        <c:pt idx="81">
                          <c:v>6724</c:v>
                        </c:pt>
                        <c:pt idx="82">
                          <c:v>6889</c:v>
                        </c:pt>
                        <c:pt idx="83">
                          <c:v>7056</c:v>
                        </c:pt>
                        <c:pt idx="84">
                          <c:v>7225</c:v>
                        </c:pt>
                        <c:pt idx="85">
                          <c:v>7396</c:v>
                        </c:pt>
                        <c:pt idx="86">
                          <c:v>7569</c:v>
                        </c:pt>
                        <c:pt idx="87">
                          <c:v>7744</c:v>
                        </c:pt>
                        <c:pt idx="88">
                          <c:v>7921</c:v>
                        </c:pt>
                        <c:pt idx="89">
                          <c:v>8100</c:v>
                        </c:pt>
                        <c:pt idx="90">
                          <c:v>8281</c:v>
                        </c:pt>
                        <c:pt idx="91">
                          <c:v>8464</c:v>
                        </c:pt>
                        <c:pt idx="92">
                          <c:v>8649</c:v>
                        </c:pt>
                        <c:pt idx="93">
                          <c:v>8836</c:v>
                        </c:pt>
                        <c:pt idx="94">
                          <c:v>9025</c:v>
                        </c:pt>
                        <c:pt idx="95">
                          <c:v>9216</c:v>
                        </c:pt>
                        <c:pt idx="96">
                          <c:v>9409</c:v>
                        </c:pt>
                        <c:pt idx="97">
                          <c:v>9604</c:v>
                        </c:pt>
                        <c:pt idx="98">
                          <c:v>9801</c:v>
                        </c:pt>
                        <c:pt idx="99">
                          <c:v>10000</c:v>
                        </c:pt>
                        <c:pt idx="100">
                          <c:v>10201</c:v>
                        </c:pt>
                        <c:pt idx="101">
                          <c:v>10404</c:v>
                        </c:pt>
                        <c:pt idx="102">
                          <c:v>10609</c:v>
                        </c:pt>
                        <c:pt idx="103">
                          <c:v>10816</c:v>
                        </c:pt>
                        <c:pt idx="104">
                          <c:v>11025</c:v>
                        </c:pt>
                        <c:pt idx="105">
                          <c:v>11236</c:v>
                        </c:pt>
                        <c:pt idx="106">
                          <c:v>11449</c:v>
                        </c:pt>
                        <c:pt idx="107">
                          <c:v>11664</c:v>
                        </c:pt>
                        <c:pt idx="108">
                          <c:v>11881</c:v>
                        </c:pt>
                        <c:pt idx="109">
                          <c:v>12100</c:v>
                        </c:pt>
                        <c:pt idx="110">
                          <c:v>12321</c:v>
                        </c:pt>
                        <c:pt idx="111">
                          <c:v>12544</c:v>
                        </c:pt>
                        <c:pt idx="112">
                          <c:v>12769</c:v>
                        </c:pt>
                        <c:pt idx="113">
                          <c:v>12996</c:v>
                        </c:pt>
                        <c:pt idx="114">
                          <c:v>13225</c:v>
                        </c:pt>
                        <c:pt idx="115">
                          <c:v>13456</c:v>
                        </c:pt>
                        <c:pt idx="116">
                          <c:v>13689</c:v>
                        </c:pt>
                        <c:pt idx="117">
                          <c:v>13924</c:v>
                        </c:pt>
                        <c:pt idx="118">
                          <c:v>14161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  <c:pt idx="21">
                          <c:v>22</c:v>
                        </c:pt>
                        <c:pt idx="22">
                          <c:v>23</c:v>
                        </c:pt>
                        <c:pt idx="23">
                          <c:v>24</c:v>
                        </c:pt>
                        <c:pt idx="24">
                          <c:v>25</c:v>
                        </c:pt>
                        <c:pt idx="25">
                          <c:v>26</c:v>
                        </c:pt>
                        <c:pt idx="26">
                          <c:v>27</c:v>
                        </c:pt>
                        <c:pt idx="27">
                          <c:v>28</c:v>
                        </c:pt>
                        <c:pt idx="28">
                          <c:v>29</c:v>
                        </c:pt>
                        <c:pt idx="29">
                          <c:v>30</c:v>
                        </c:pt>
                        <c:pt idx="30">
                          <c:v>31</c:v>
                        </c:pt>
                        <c:pt idx="31">
                          <c:v>32</c:v>
                        </c:pt>
                        <c:pt idx="32">
                          <c:v>33</c:v>
                        </c:pt>
                        <c:pt idx="33">
                          <c:v>34</c:v>
                        </c:pt>
                        <c:pt idx="34">
                          <c:v>35</c:v>
                        </c:pt>
                        <c:pt idx="35">
                          <c:v>36</c:v>
                        </c:pt>
                        <c:pt idx="36">
                          <c:v>37</c:v>
                        </c:pt>
                        <c:pt idx="37">
                          <c:v>38</c:v>
                        </c:pt>
                        <c:pt idx="38">
                          <c:v>39</c:v>
                        </c:pt>
                        <c:pt idx="39">
                          <c:v>40</c:v>
                        </c:pt>
                        <c:pt idx="40">
                          <c:v>41</c:v>
                        </c:pt>
                        <c:pt idx="41">
                          <c:v>42</c:v>
                        </c:pt>
                        <c:pt idx="42">
                          <c:v>43</c:v>
                        </c:pt>
                        <c:pt idx="43">
                          <c:v>44</c:v>
                        </c:pt>
                        <c:pt idx="44">
                          <c:v>45</c:v>
                        </c:pt>
                        <c:pt idx="45">
                          <c:v>46</c:v>
                        </c:pt>
                        <c:pt idx="46">
                          <c:v>47</c:v>
                        </c:pt>
                        <c:pt idx="47">
                          <c:v>48</c:v>
                        </c:pt>
                        <c:pt idx="48">
                          <c:v>49</c:v>
                        </c:pt>
                        <c:pt idx="49">
                          <c:v>50</c:v>
                        </c:pt>
                        <c:pt idx="50">
                          <c:v>51</c:v>
                        </c:pt>
                        <c:pt idx="51">
                          <c:v>52</c:v>
                        </c:pt>
                        <c:pt idx="52">
                          <c:v>53</c:v>
                        </c:pt>
                        <c:pt idx="53">
                          <c:v>54</c:v>
                        </c:pt>
                        <c:pt idx="54">
                          <c:v>55</c:v>
                        </c:pt>
                        <c:pt idx="55">
                          <c:v>56</c:v>
                        </c:pt>
                        <c:pt idx="56">
                          <c:v>57</c:v>
                        </c:pt>
                        <c:pt idx="57">
                          <c:v>58</c:v>
                        </c:pt>
                        <c:pt idx="58">
                          <c:v>59</c:v>
                        </c:pt>
                        <c:pt idx="59">
                          <c:v>60</c:v>
                        </c:pt>
                        <c:pt idx="60">
                          <c:v>61</c:v>
                        </c:pt>
                        <c:pt idx="61">
                          <c:v>62</c:v>
                        </c:pt>
                        <c:pt idx="62">
                          <c:v>63</c:v>
                        </c:pt>
                        <c:pt idx="63">
                          <c:v>64</c:v>
                        </c:pt>
                        <c:pt idx="64">
                          <c:v>65</c:v>
                        </c:pt>
                        <c:pt idx="65">
                          <c:v>66</c:v>
                        </c:pt>
                        <c:pt idx="66">
                          <c:v>67</c:v>
                        </c:pt>
                        <c:pt idx="67">
                          <c:v>68</c:v>
                        </c:pt>
                        <c:pt idx="68">
                          <c:v>69</c:v>
                        </c:pt>
                        <c:pt idx="69">
                          <c:v>70</c:v>
                        </c:pt>
                        <c:pt idx="70">
                          <c:v>71</c:v>
                        </c:pt>
                        <c:pt idx="71">
                          <c:v>72</c:v>
                        </c:pt>
                        <c:pt idx="72">
                          <c:v>73</c:v>
                        </c:pt>
                        <c:pt idx="73">
                          <c:v>74</c:v>
                        </c:pt>
                        <c:pt idx="74">
                          <c:v>75</c:v>
                        </c:pt>
                        <c:pt idx="75">
                          <c:v>76</c:v>
                        </c:pt>
                        <c:pt idx="76">
                          <c:v>77</c:v>
                        </c:pt>
                        <c:pt idx="77">
                          <c:v>78</c:v>
                        </c:pt>
                        <c:pt idx="78">
                          <c:v>79</c:v>
                        </c:pt>
                        <c:pt idx="79">
                          <c:v>80</c:v>
                        </c:pt>
                        <c:pt idx="80">
                          <c:v>81</c:v>
                        </c:pt>
                        <c:pt idx="81">
                          <c:v>82</c:v>
                        </c:pt>
                        <c:pt idx="82">
                          <c:v>83</c:v>
                        </c:pt>
                        <c:pt idx="83">
                          <c:v>84</c:v>
                        </c:pt>
                        <c:pt idx="84">
                          <c:v>85</c:v>
                        </c:pt>
                        <c:pt idx="85">
                          <c:v>86</c:v>
                        </c:pt>
                        <c:pt idx="86">
                          <c:v>87</c:v>
                        </c:pt>
                        <c:pt idx="87">
                          <c:v>88</c:v>
                        </c:pt>
                        <c:pt idx="88">
                          <c:v>89</c:v>
                        </c:pt>
                        <c:pt idx="89">
                          <c:v>90</c:v>
                        </c:pt>
                        <c:pt idx="90">
                          <c:v>91</c:v>
                        </c:pt>
                        <c:pt idx="91">
                          <c:v>92</c:v>
                        </c:pt>
                        <c:pt idx="92">
                          <c:v>93</c:v>
                        </c:pt>
                        <c:pt idx="93">
                          <c:v>94</c:v>
                        </c:pt>
                        <c:pt idx="94">
                          <c:v>95</c:v>
                        </c:pt>
                        <c:pt idx="95">
                          <c:v>96</c:v>
                        </c:pt>
                        <c:pt idx="96">
                          <c:v>97</c:v>
                        </c:pt>
                        <c:pt idx="97">
                          <c:v>98</c:v>
                        </c:pt>
                        <c:pt idx="98">
                          <c:v>99</c:v>
                        </c:pt>
                        <c:pt idx="99">
                          <c:v>100</c:v>
                        </c:pt>
                        <c:pt idx="100">
                          <c:v>101</c:v>
                        </c:pt>
                        <c:pt idx="101">
                          <c:v>102</c:v>
                        </c:pt>
                        <c:pt idx="102">
                          <c:v>103</c:v>
                        </c:pt>
                        <c:pt idx="103">
                          <c:v>104</c:v>
                        </c:pt>
                        <c:pt idx="104">
                          <c:v>105</c:v>
                        </c:pt>
                        <c:pt idx="105">
                          <c:v>106</c:v>
                        </c:pt>
                        <c:pt idx="106">
                          <c:v>107</c:v>
                        </c:pt>
                        <c:pt idx="107">
                          <c:v>108</c:v>
                        </c:pt>
                        <c:pt idx="108">
                          <c:v>109</c:v>
                        </c:pt>
                        <c:pt idx="109">
                          <c:v>110</c:v>
                        </c:pt>
                        <c:pt idx="110">
                          <c:v>111</c:v>
                        </c:pt>
                        <c:pt idx="111">
                          <c:v>112</c:v>
                        </c:pt>
                        <c:pt idx="112">
                          <c:v>113</c:v>
                        </c:pt>
                        <c:pt idx="113">
                          <c:v>114</c:v>
                        </c:pt>
                        <c:pt idx="114">
                          <c:v>115</c:v>
                        </c:pt>
                        <c:pt idx="115">
                          <c:v>116</c:v>
                        </c:pt>
                        <c:pt idx="116">
                          <c:v>117</c:v>
                        </c:pt>
                        <c:pt idx="117">
                          <c:v>118</c:v>
                        </c:pt>
                        <c:pt idx="118">
                          <c:v>119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Feuil1!$R$2:$R$120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1">
                        <c:v>4.4436401799311849</c:v>
                      </c:pt>
                      <c:pt idx="2">
                        <c:v>4.4518202043723019</c:v>
                      </c:pt>
                      <c:pt idx="3">
                        <c:v>4.4469306751512354</c:v>
                      </c:pt>
                      <c:pt idx="4">
                        <c:v>4.3662402483295875</c:v>
                      </c:pt>
                      <c:pt idx="5">
                        <c:v>4.3852645473143586</c:v>
                      </c:pt>
                      <c:pt idx="6">
                        <c:v>4.3517211122362838</c:v>
                      </c:pt>
                      <c:pt idx="7">
                        <c:v>4.3055272469656716</c:v>
                      </c:pt>
                      <c:pt idx="8">
                        <c:v>4.3473949182232454</c:v>
                      </c:pt>
                      <c:pt idx="9">
                        <c:v>4.3195389614288127</c:v>
                      </c:pt>
                      <c:pt idx="10">
                        <c:v>4.3615109538096144</c:v>
                      </c:pt>
                      <c:pt idx="11">
                        <c:v>4.4069059550912852</c:v>
                      </c:pt>
                      <c:pt idx="12">
                        <c:v>4.4297197025487716</c:v>
                      </c:pt>
                      <c:pt idx="13">
                        <c:v>4.4737810433230427</c:v>
                      </c:pt>
                      <c:pt idx="14">
                        <c:v>4.4625570807017088</c:v>
                      </c:pt>
                      <c:pt idx="15">
                        <c:v>4.4284867875404217</c:v>
                      </c:pt>
                      <c:pt idx="16">
                        <c:v>4.4691660780811668</c:v>
                      </c:pt>
                      <c:pt idx="17">
                        <c:v>4.4460953104408389</c:v>
                      </c:pt>
                      <c:pt idx="18">
                        <c:v>4.3979228538254382</c:v>
                      </c:pt>
                      <c:pt idx="19">
                        <c:v>4.4250048379437334</c:v>
                      </c:pt>
                      <c:pt idx="20">
                        <c:v>4.404558794555764</c:v>
                      </c:pt>
                      <c:pt idx="21">
                        <c:v>4.4184039667348642</c:v>
                      </c:pt>
                      <c:pt idx="22">
                        <c:v>4.3161543954724859</c:v>
                      </c:pt>
                      <c:pt idx="23">
                        <c:v>4.3681616161067867</c:v>
                      </c:pt>
                      <c:pt idx="24">
                        <c:v>4.4355117586556281</c:v>
                      </c:pt>
                      <c:pt idx="25">
                        <c:v>4.4456110198670045</c:v>
                      </c:pt>
                      <c:pt idx="26">
                        <c:v>4.4364500100067579</c:v>
                      </c:pt>
                      <c:pt idx="27">
                        <c:v>4.4244408115644465</c:v>
                      </c:pt>
                      <c:pt idx="28">
                        <c:v>4.416515962541153</c:v>
                      </c:pt>
                      <c:pt idx="29">
                        <c:v>4.4237336037235728</c:v>
                      </c:pt>
                      <c:pt idx="30">
                        <c:v>4.4369663150990064</c:v>
                      </c:pt>
                      <c:pt idx="31">
                        <c:v>4.4345450952854719</c:v>
                      </c:pt>
                      <c:pt idx="32">
                        <c:v>4.434579873755494</c:v>
                      </c:pt>
                      <c:pt idx="33">
                        <c:v>4.4224832227711959</c:v>
                      </c:pt>
                      <c:pt idx="34">
                        <c:v>4.432716194489366</c:v>
                      </c:pt>
                      <c:pt idx="35">
                        <c:v>4.4408966305716993</c:v>
                      </c:pt>
                      <c:pt idx="36">
                        <c:v>4.455288728664387</c:v>
                      </c:pt>
                      <c:pt idx="37">
                        <c:v>4.4777116236278456</c:v>
                      </c:pt>
                      <c:pt idx="38">
                        <c:v>4.4689053900000495</c:v>
                      </c:pt>
                      <c:pt idx="39">
                        <c:v>4.4542170164340593</c:v>
                      </c:pt>
                      <c:pt idx="40">
                        <c:v>4.442685868267497</c:v>
                      </c:pt>
                      <c:pt idx="41">
                        <c:v>4.4760397093083188</c:v>
                      </c:pt>
                      <c:pt idx="42">
                        <c:v>4.4879286768162512</c:v>
                      </c:pt>
                      <c:pt idx="43">
                        <c:v>4.4894339203661282</c:v>
                      </c:pt>
                      <c:pt idx="44">
                        <c:v>4.4776436665711792</c:v>
                      </c:pt>
                      <c:pt idx="45">
                        <c:v>4.4882191746967548</c:v>
                      </c:pt>
                      <c:pt idx="46">
                        <c:v>4.4901261697481027</c:v>
                      </c:pt>
                      <c:pt idx="47">
                        <c:v>4.4794930087070499</c:v>
                      </c:pt>
                      <c:pt idx="48">
                        <c:v>4.4713477304335658</c:v>
                      </c:pt>
                      <c:pt idx="49">
                        <c:v>4.4718119714718769</c:v>
                      </c:pt>
                      <c:pt idx="50">
                        <c:v>4.4766820537870187</c:v>
                      </c:pt>
                      <c:pt idx="51">
                        <c:v>4.4528687335827692</c:v>
                      </c:pt>
                      <c:pt idx="52">
                        <c:v>4.4267074872359995</c:v>
                      </c:pt>
                      <c:pt idx="53">
                        <c:v>4.4291146768448426</c:v>
                      </c:pt>
                      <c:pt idx="54">
                        <c:v>4.5020677795139576</c:v>
                      </c:pt>
                      <c:pt idx="55">
                        <c:v>4.5531229503447621</c:v>
                      </c:pt>
                      <c:pt idx="56">
                        <c:v>4.5974583364787946</c:v>
                      </c:pt>
                      <c:pt idx="57">
                        <c:v>4.5913201891634099</c:v>
                      </c:pt>
                      <c:pt idx="58">
                        <c:v>4.5940074086048748</c:v>
                      </c:pt>
                      <c:pt idx="59">
                        <c:v>4.5692928697753414</c:v>
                      </c:pt>
                      <c:pt idx="60">
                        <c:v>4.5587479481166087</c:v>
                      </c:pt>
                      <c:pt idx="61">
                        <c:v>4.5538757971210835</c:v>
                      </c:pt>
                      <c:pt idx="62">
                        <c:v>4.5708094973614584</c:v>
                      </c:pt>
                      <c:pt idx="63">
                        <c:v>4.5607717599941955</c:v>
                      </c:pt>
                      <c:pt idx="64">
                        <c:v>4.5535637711022705</c:v>
                      </c:pt>
                      <c:pt idx="65">
                        <c:v>4.565068185485174</c:v>
                      </c:pt>
                      <c:pt idx="66">
                        <c:v>4.5639561613606716</c:v>
                      </c:pt>
                      <c:pt idx="67">
                        <c:v>4.5658094753249046</c:v>
                      </c:pt>
                      <c:pt idx="68">
                        <c:v>4.5681803991793641</c:v>
                      </c:pt>
                      <c:pt idx="69">
                        <c:v>4.5962262818879642</c:v>
                      </c:pt>
                      <c:pt idx="70">
                        <c:v>4.5943895902745888</c:v>
                      </c:pt>
                      <c:pt idx="71">
                        <c:v>4.5869370605983608</c:v>
                      </c:pt>
                      <c:pt idx="72">
                        <c:v>4.5825714757447429</c:v>
                      </c:pt>
                      <c:pt idx="73">
                        <c:v>4.5963889516329068</c:v>
                      </c:pt>
                      <c:pt idx="74">
                        <c:v>4.6003387618873859</c:v>
                      </c:pt>
                      <c:pt idx="75">
                        <c:v>4.5921662181233751</c:v>
                      </c:pt>
                      <c:pt idx="76">
                        <c:v>4.5746856723025093</c:v>
                      </c:pt>
                      <c:pt idx="77">
                        <c:v>4.5841228291603766</c:v>
                      </c:pt>
                      <c:pt idx="78">
                        <c:v>4.6038309983166146</c:v>
                      </c:pt>
                      <c:pt idx="79">
                        <c:v>4.6191618464622914</c:v>
                      </c:pt>
                      <c:pt idx="80">
                        <c:v>4.6229353223418759</c:v>
                      </c:pt>
                      <c:pt idx="81">
                        <c:v>4.6278542126424567</c:v>
                      </c:pt>
                      <c:pt idx="82">
                        <c:v>4.6342103598617115</c:v>
                      </c:pt>
                      <c:pt idx="83">
                        <c:v>4.6188695103692101</c:v>
                      </c:pt>
                      <c:pt idx="84">
                        <c:v>4.6009895290221072</c:v>
                      </c:pt>
                      <c:pt idx="85">
                        <c:v>4.5991308843100622</c:v>
                      </c:pt>
                      <c:pt idx="86">
                        <c:v>4.5182910258265192</c:v>
                      </c:pt>
                      <c:pt idx="87">
                        <c:v>4.6199710349639815</c:v>
                      </c:pt>
                      <c:pt idx="88">
                        <c:v>4.701536046253497</c:v>
                      </c:pt>
                      <c:pt idx="89">
                        <c:v>4.7099738139555356</c:v>
                      </c:pt>
                      <c:pt idx="90">
                        <c:v>4.7086256118547949</c:v>
                      </c:pt>
                      <c:pt idx="91">
                        <c:v>4.7089204464892518</c:v>
                      </c:pt>
                      <c:pt idx="92">
                        <c:v>4.6781780727837843</c:v>
                      </c:pt>
                      <c:pt idx="93">
                        <c:v>4.680697142640617</c:v>
                      </c:pt>
                      <c:pt idx="94">
                        <c:v>4.7146400863138576</c:v>
                      </c:pt>
                      <c:pt idx="95">
                        <c:v>4.7191551210600027</c:v>
                      </c:pt>
                      <c:pt idx="96">
                        <c:v>4.7066004300779216</c:v>
                      </c:pt>
                      <c:pt idx="97">
                        <c:v>4.6898787917307621</c:v>
                      </c:pt>
                      <c:pt idx="98">
                        <c:v>4.7238661523504186</c:v>
                      </c:pt>
                      <c:pt idx="99">
                        <c:v>4.7787886229036793</c:v>
                      </c:pt>
                      <c:pt idx="100">
                        <c:v>4.8152700364657415</c:v>
                      </c:pt>
                      <c:pt idx="101">
                        <c:v>4.8169576570139263</c:v>
                      </c:pt>
                      <c:pt idx="102">
                        <c:v>4.8097335548615572</c:v>
                      </c:pt>
                      <c:pt idx="103">
                        <c:v>4.8268970605132182</c:v>
                      </c:pt>
                      <c:pt idx="104">
                        <c:v>4.8406483976669961</c:v>
                      </c:pt>
                      <c:pt idx="105">
                        <c:v>4.8707786509998234</c:v>
                      </c:pt>
                      <c:pt idx="106">
                        <c:v>4.9244268488663403</c:v>
                      </c:pt>
                      <c:pt idx="107">
                        <c:v>4.9207744271264495</c:v>
                      </c:pt>
                      <c:pt idx="108">
                        <c:v>4.9186128809184471</c:v>
                      </c:pt>
                      <c:pt idx="109">
                        <c:v>4.9030944414671769</c:v>
                      </c:pt>
                      <c:pt idx="110">
                        <c:v>5.0046121340813094</c:v>
                      </c:pt>
                      <c:pt idx="111">
                        <c:v>5.0010497884032095</c:v>
                      </c:pt>
                      <c:pt idx="112">
                        <c:v>4.9635906852684499</c:v>
                      </c:pt>
                      <c:pt idx="113">
                        <c:v>4.9614865955931089</c:v>
                      </c:pt>
                      <c:pt idx="114">
                        <c:v>4.954911607561284</c:v>
                      </c:pt>
                      <c:pt idx="115">
                        <c:v>4.9499465968740077</c:v>
                      </c:pt>
                      <c:pt idx="116">
                        <c:v>4.9332104071454825</c:v>
                      </c:pt>
                      <c:pt idx="117">
                        <c:v>4.939962112219904</c:v>
                      </c:pt>
                      <c:pt idx="118">
                        <c:v>4.9642406313728804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Feuil1!$T$1</c15:sqref>
                        </c15:formulaRef>
                      </c:ext>
                    </c:extLst>
                    <c:strCache>
                      <c:ptCount val="1"/>
                      <c:pt idx="0">
                        <c:v>composante de saisonalité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Feuil1!$A$2:$D$120</c15:sqref>
                        </c15:formulaRef>
                      </c:ext>
                    </c:extLst>
                    <c:multiLvlStrCache>
                      <c:ptCount val="119"/>
                      <c:lvl>
                        <c:pt idx="0">
                          <c:v>01</c:v>
                        </c:pt>
                        <c:pt idx="1">
                          <c:v>02</c:v>
                        </c:pt>
                        <c:pt idx="2">
                          <c:v>03</c:v>
                        </c:pt>
                        <c:pt idx="3">
                          <c:v>04</c:v>
                        </c:pt>
                        <c:pt idx="4">
                          <c:v>05</c:v>
                        </c:pt>
                        <c:pt idx="5">
                          <c:v>06</c:v>
                        </c:pt>
                        <c:pt idx="6">
                          <c:v>07</c:v>
                        </c:pt>
                        <c:pt idx="7">
                          <c:v>08</c:v>
                        </c:pt>
                        <c:pt idx="8">
                          <c:v>09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01</c:v>
                        </c:pt>
                        <c:pt idx="13">
                          <c:v>02</c:v>
                        </c:pt>
                        <c:pt idx="14">
                          <c:v>03</c:v>
                        </c:pt>
                        <c:pt idx="15">
                          <c:v>04</c:v>
                        </c:pt>
                        <c:pt idx="16">
                          <c:v>05</c:v>
                        </c:pt>
                        <c:pt idx="17">
                          <c:v>06</c:v>
                        </c:pt>
                        <c:pt idx="18">
                          <c:v>07</c:v>
                        </c:pt>
                        <c:pt idx="19">
                          <c:v>08</c:v>
                        </c:pt>
                        <c:pt idx="20">
                          <c:v>09</c:v>
                        </c:pt>
                        <c:pt idx="21">
                          <c:v>10</c:v>
                        </c:pt>
                        <c:pt idx="22">
                          <c:v>11</c:v>
                        </c:pt>
                        <c:pt idx="23">
                          <c:v>12</c:v>
                        </c:pt>
                        <c:pt idx="24">
                          <c:v>01</c:v>
                        </c:pt>
                        <c:pt idx="25">
                          <c:v>02</c:v>
                        </c:pt>
                        <c:pt idx="26">
                          <c:v>03</c:v>
                        </c:pt>
                        <c:pt idx="27">
                          <c:v>04</c:v>
                        </c:pt>
                        <c:pt idx="28">
                          <c:v>05</c:v>
                        </c:pt>
                        <c:pt idx="29">
                          <c:v>06</c:v>
                        </c:pt>
                        <c:pt idx="30">
                          <c:v>07</c:v>
                        </c:pt>
                        <c:pt idx="31">
                          <c:v>08</c:v>
                        </c:pt>
                        <c:pt idx="32">
                          <c:v>09</c:v>
                        </c:pt>
                        <c:pt idx="33">
                          <c:v>10</c:v>
                        </c:pt>
                        <c:pt idx="34">
                          <c:v>11</c:v>
                        </c:pt>
                        <c:pt idx="35">
                          <c:v>12</c:v>
                        </c:pt>
                        <c:pt idx="36">
                          <c:v>01</c:v>
                        </c:pt>
                        <c:pt idx="37">
                          <c:v>02</c:v>
                        </c:pt>
                        <c:pt idx="38">
                          <c:v>03</c:v>
                        </c:pt>
                        <c:pt idx="39">
                          <c:v>04</c:v>
                        </c:pt>
                        <c:pt idx="40">
                          <c:v>05</c:v>
                        </c:pt>
                        <c:pt idx="41">
                          <c:v>06</c:v>
                        </c:pt>
                        <c:pt idx="42">
                          <c:v>07</c:v>
                        </c:pt>
                        <c:pt idx="43">
                          <c:v>08</c:v>
                        </c:pt>
                        <c:pt idx="44">
                          <c:v>09</c:v>
                        </c:pt>
                        <c:pt idx="45">
                          <c:v>10</c:v>
                        </c:pt>
                        <c:pt idx="46">
                          <c:v>11</c:v>
                        </c:pt>
                        <c:pt idx="47">
                          <c:v>12</c:v>
                        </c:pt>
                        <c:pt idx="48">
                          <c:v>01</c:v>
                        </c:pt>
                        <c:pt idx="49">
                          <c:v>02</c:v>
                        </c:pt>
                        <c:pt idx="50">
                          <c:v>03</c:v>
                        </c:pt>
                        <c:pt idx="51">
                          <c:v>04</c:v>
                        </c:pt>
                        <c:pt idx="52">
                          <c:v>05</c:v>
                        </c:pt>
                        <c:pt idx="53">
                          <c:v>06</c:v>
                        </c:pt>
                        <c:pt idx="54">
                          <c:v>07</c:v>
                        </c:pt>
                        <c:pt idx="55">
                          <c:v>08</c:v>
                        </c:pt>
                        <c:pt idx="56">
                          <c:v>09</c:v>
                        </c:pt>
                        <c:pt idx="57">
                          <c:v>10</c:v>
                        </c:pt>
                        <c:pt idx="58">
                          <c:v>11</c:v>
                        </c:pt>
                        <c:pt idx="59">
                          <c:v>12</c:v>
                        </c:pt>
                        <c:pt idx="60">
                          <c:v>01</c:v>
                        </c:pt>
                        <c:pt idx="61">
                          <c:v>02</c:v>
                        </c:pt>
                        <c:pt idx="62">
                          <c:v>03</c:v>
                        </c:pt>
                        <c:pt idx="63">
                          <c:v>04</c:v>
                        </c:pt>
                        <c:pt idx="64">
                          <c:v>05</c:v>
                        </c:pt>
                        <c:pt idx="65">
                          <c:v>06</c:v>
                        </c:pt>
                        <c:pt idx="66">
                          <c:v>07</c:v>
                        </c:pt>
                        <c:pt idx="67">
                          <c:v>08</c:v>
                        </c:pt>
                        <c:pt idx="68">
                          <c:v>09</c:v>
                        </c:pt>
                        <c:pt idx="69">
                          <c:v>10</c:v>
                        </c:pt>
                        <c:pt idx="70">
                          <c:v>11</c:v>
                        </c:pt>
                        <c:pt idx="71">
                          <c:v>12</c:v>
                        </c:pt>
                        <c:pt idx="72">
                          <c:v>01</c:v>
                        </c:pt>
                        <c:pt idx="73">
                          <c:v>02</c:v>
                        </c:pt>
                        <c:pt idx="74">
                          <c:v>03</c:v>
                        </c:pt>
                        <c:pt idx="75">
                          <c:v>04</c:v>
                        </c:pt>
                        <c:pt idx="76">
                          <c:v>05</c:v>
                        </c:pt>
                        <c:pt idx="77">
                          <c:v>06</c:v>
                        </c:pt>
                        <c:pt idx="78">
                          <c:v>07</c:v>
                        </c:pt>
                        <c:pt idx="79">
                          <c:v>08</c:v>
                        </c:pt>
                        <c:pt idx="80">
                          <c:v>09</c:v>
                        </c:pt>
                        <c:pt idx="81">
                          <c:v>10</c:v>
                        </c:pt>
                        <c:pt idx="82">
                          <c:v>11</c:v>
                        </c:pt>
                        <c:pt idx="83">
                          <c:v>12</c:v>
                        </c:pt>
                        <c:pt idx="84">
                          <c:v>01</c:v>
                        </c:pt>
                        <c:pt idx="85">
                          <c:v>02</c:v>
                        </c:pt>
                        <c:pt idx="86">
                          <c:v>03</c:v>
                        </c:pt>
                        <c:pt idx="87">
                          <c:v>04</c:v>
                        </c:pt>
                        <c:pt idx="88">
                          <c:v>05</c:v>
                        </c:pt>
                        <c:pt idx="89">
                          <c:v>06</c:v>
                        </c:pt>
                        <c:pt idx="90">
                          <c:v>07</c:v>
                        </c:pt>
                        <c:pt idx="91">
                          <c:v>08</c:v>
                        </c:pt>
                        <c:pt idx="92">
                          <c:v>09</c:v>
                        </c:pt>
                        <c:pt idx="93">
                          <c:v>10</c:v>
                        </c:pt>
                        <c:pt idx="94">
                          <c:v>11</c:v>
                        </c:pt>
                        <c:pt idx="95">
                          <c:v>12</c:v>
                        </c:pt>
                        <c:pt idx="96">
                          <c:v>01</c:v>
                        </c:pt>
                        <c:pt idx="97">
                          <c:v>02</c:v>
                        </c:pt>
                        <c:pt idx="98">
                          <c:v>03</c:v>
                        </c:pt>
                        <c:pt idx="99">
                          <c:v>04</c:v>
                        </c:pt>
                        <c:pt idx="100">
                          <c:v>05</c:v>
                        </c:pt>
                        <c:pt idx="101">
                          <c:v>06</c:v>
                        </c:pt>
                        <c:pt idx="102">
                          <c:v>07</c:v>
                        </c:pt>
                        <c:pt idx="103">
                          <c:v>08</c:v>
                        </c:pt>
                        <c:pt idx="104">
                          <c:v>09</c:v>
                        </c:pt>
                        <c:pt idx="105">
                          <c:v>10</c:v>
                        </c:pt>
                        <c:pt idx="106">
                          <c:v>11</c:v>
                        </c:pt>
                        <c:pt idx="107">
                          <c:v>12</c:v>
                        </c:pt>
                        <c:pt idx="108">
                          <c:v>01</c:v>
                        </c:pt>
                        <c:pt idx="109">
                          <c:v>02</c:v>
                        </c:pt>
                        <c:pt idx="110">
                          <c:v>03</c:v>
                        </c:pt>
                        <c:pt idx="111">
                          <c:v>04</c:v>
                        </c:pt>
                        <c:pt idx="112">
                          <c:v>05</c:v>
                        </c:pt>
                        <c:pt idx="113">
                          <c:v>06</c:v>
                        </c:pt>
                        <c:pt idx="114">
                          <c:v>07</c:v>
                        </c:pt>
                        <c:pt idx="115">
                          <c:v>08</c:v>
                        </c:pt>
                        <c:pt idx="116">
                          <c:v>09</c:v>
                        </c:pt>
                        <c:pt idx="117">
                          <c:v>10</c:v>
                        </c:pt>
                        <c:pt idx="118">
                          <c:v>11</c:v>
                        </c:pt>
                      </c:lvl>
                      <c:lvl>
                        <c:pt idx="0">
                          <c:v>2015-01</c:v>
                        </c:pt>
                        <c:pt idx="1">
                          <c:v>2015-02</c:v>
                        </c:pt>
                        <c:pt idx="2">
                          <c:v>2015-03</c:v>
                        </c:pt>
                        <c:pt idx="3">
                          <c:v>2015-04</c:v>
                        </c:pt>
                        <c:pt idx="4">
                          <c:v>2015-05</c:v>
                        </c:pt>
                        <c:pt idx="5">
                          <c:v>2015-06</c:v>
                        </c:pt>
                        <c:pt idx="6">
                          <c:v>2015-07</c:v>
                        </c:pt>
                        <c:pt idx="7">
                          <c:v>2015-08</c:v>
                        </c:pt>
                        <c:pt idx="8">
                          <c:v>2015-09</c:v>
                        </c:pt>
                        <c:pt idx="9">
                          <c:v>2015-10</c:v>
                        </c:pt>
                        <c:pt idx="10">
                          <c:v>2015-11</c:v>
                        </c:pt>
                        <c:pt idx="11">
                          <c:v>2015-12</c:v>
                        </c:pt>
                        <c:pt idx="12">
                          <c:v>2016-01</c:v>
                        </c:pt>
                        <c:pt idx="13">
                          <c:v>2016-02</c:v>
                        </c:pt>
                        <c:pt idx="14">
                          <c:v>2016-03</c:v>
                        </c:pt>
                        <c:pt idx="15">
                          <c:v>2016-04</c:v>
                        </c:pt>
                        <c:pt idx="16">
                          <c:v>2016-05</c:v>
                        </c:pt>
                        <c:pt idx="17">
                          <c:v>2016-06</c:v>
                        </c:pt>
                        <c:pt idx="18">
                          <c:v>2016-07</c:v>
                        </c:pt>
                        <c:pt idx="19">
                          <c:v>2016-08</c:v>
                        </c:pt>
                        <c:pt idx="20">
                          <c:v>2016-09</c:v>
                        </c:pt>
                        <c:pt idx="21">
                          <c:v>2016-10</c:v>
                        </c:pt>
                        <c:pt idx="22">
                          <c:v>2016-11</c:v>
                        </c:pt>
                        <c:pt idx="23">
                          <c:v>2016-12</c:v>
                        </c:pt>
                        <c:pt idx="24">
                          <c:v>2017-01</c:v>
                        </c:pt>
                        <c:pt idx="25">
                          <c:v>2017-02</c:v>
                        </c:pt>
                        <c:pt idx="26">
                          <c:v>2017-03</c:v>
                        </c:pt>
                        <c:pt idx="27">
                          <c:v>2017-04</c:v>
                        </c:pt>
                        <c:pt idx="28">
                          <c:v>2017-05</c:v>
                        </c:pt>
                        <c:pt idx="29">
                          <c:v>2017-06</c:v>
                        </c:pt>
                        <c:pt idx="30">
                          <c:v>2017-07</c:v>
                        </c:pt>
                        <c:pt idx="31">
                          <c:v>2017-08</c:v>
                        </c:pt>
                        <c:pt idx="32">
                          <c:v>2017-09</c:v>
                        </c:pt>
                        <c:pt idx="33">
                          <c:v>2017-10</c:v>
                        </c:pt>
                        <c:pt idx="34">
                          <c:v>2017-11</c:v>
                        </c:pt>
                        <c:pt idx="35">
                          <c:v>2017-12</c:v>
                        </c:pt>
                        <c:pt idx="36">
                          <c:v>2018-01</c:v>
                        </c:pt>
                        <c:pt idx="37">
                          <c:v>2018-02</c:v>
                        </c:pt>
                        <c:pt idx="38">
                          <c:v>2018-03</c:v>
                        </c:pt>
                        <c:pt idx="39">
                          <c:v>2018-04</c:v>
                        </c:pt>
                        <c:pt idx="40">
                          <c:v>2018-05</c:v>
                        </c:pt>
                        <c:pt idx="41">
                          <c:v>2018-06</c:v>
                        </c:pt>
                        <c:pt idx="42">
                          <c:v>2018-07</c:v>
                        </c:pt>
                        <c:pt idx="43">
                          <c:v>2018-08</c:v>
                        </c:pt>
                        <c:pt idx="44">
                          <c:v>2018-09</c:v>
                        </c:pt>
                        <c:pt idx="45">
                          <c:v>2018-10</c:v>
                        </c:pt>
                        <c:pt idx="46">
                          <c:v>2018-11</c:v>
                        </c:pt>
                        <c:pt idx="47">
                          <c:v>2018-12</c:v>
                        </c:pt>
                        <c:pt idx="48">
                          <c:v>2019-01</c:v>
                        </c:pt>
                        <c:pt idx="49">
                          <c:v>2019-02</c:v>
                        </c:pt>
                        <c:pt idx="50">
                          <c:v>2019-03</c:v>
                        </c:pt>
                        <c:pt idx="51">
                          <c:v>2019-04</c:v>
                        </c:pt>
                        <c:pt idx="52">
                          <c:v>2019-05</c:v>
                        </c:pt>
                        <c:pt idx="53">
                          <c:v>2019-06</c:v>
                        </c:pt>
                        <c:pt idx="54">
                          <c:v>2019-07</c:v>
                        </c:pt>
                        <c:pt idx="55">
                          <c:v>2019-08</c:v>
                        </c:pt>
                        <c:pt idx="56">
                          <c:v>2019-09</c:v>
                        </c:pt>
                        <c:pt idx="57">
                          <c:v>2019-10</c:v>
                        </c:pt>
                        <c:pt idx="58">
                          <c:v>2019-11</c:v>
                        </c:pt>
                        <c:pt idx="59">
                          <c:v>2019-12</c:v>
                        </c:pt>
                        <c:pt idx="60">
                          <c:v>2020-01</c:v>
                        </c:pt>
                        <c:pt idx="61">
                          <c:v>2020-02</c:v>
                        </c:pt>
                        <c:pt idx="62">
                          <c:v>2020-03</c:v>
                        </c:pt>
                        <c:pt idx="63">
                          <c:v>2020-04</c:v>
                        </c:pt>
                        <c:pt idx="64">
                          <c:v>2020-05</c:v>
                        </c:pt>
                        <c:pt idx="65">
                          <c:v>2020-06</c:v>
                        </c:pt>
                        <c:pt idx="66">
                          <c:v>2020-07</c:v>
                        </c:pt>
                        <c:pt idx="67">
                          <c:v>2020-08</c:v>
                        </c:pt>
                        <c:pt idx="68">
                          <c:v>2020-09</c:v>
                        </c:pt>
                        <c:pt idx="69">
                          <c:v>2020-10</c:v>
                        </c:pt>
                        <c:pt idx="70">
                          <c:v>2020-11</c:v>
                        </c:pt>
                        <c:pt idx="71">
                          <c:v>2020-12</c:v>
                        </c:pt>
                        <c:pt idx="72">
                          <c:v>2021-01</c:v>
                        </c:pt>
                        <c:pt idx="73">
                          <c:v>2021-02</c:v>
                        </c:pt>
                        <c:pt idx="74">
                          <c:v>2021-03</c:v>
                        </c:pt>
                        <c:pt idx="75">
                          <c:v>2021-04</c:v>
                        </c:pt>
                        <c:pt idx="76">
                          <c:v>2021-05</c:v>
                        </c:pt>
                        <c:pt idx="77">
                          <c:v>2021-06</c:v>
                        </c:pt>
                        <c:pt idx="78">
                          <c:v>2021-07</c:v>
                        </c:pt>
                        <c:pt idx="79">
                          <c:v>2021-08</c:v>
                        </c:pt>
                        <c:pt idx="80">
                          <c:v>2021-09</c:v>
                        </c:pt>
                        <c:pt idx="81">
                          <c:v>2021-10</c:v>
                        </c:pt>
                        <c:pt idx="82">
                          <c:v>2021-11</c:v>
                        </c:pt>
                        <c:pt idx="83">
                          <c:v>2021-12</c:v>
                        </c:pt>
                        <c:pt idx="84">
                          <c:v>2022-01</c:v>
                        </c:pt>
                        <c:pt idx="85">
                          <c:v>2022-02</c:v>
                        </c:pt>
                        <c:pt idx="86">
                          <c:v>2022-03</c:v>
                        </c:pt>
                        <c:pt idx="87">
                          <c:v>2022-04</c:v>
                        </c:pt>
                        <c:pt idx="88">
                          <c:v>2022-05</c:v>
                        </c:pt>
                        <c:pt idx="89">
                          <c:v>2022-06</c:v>
                        </c:pt>
                        <c:pt idx="90">
                          <c:v>2022-07</c:v>
                        </c:pt>
                        <c:pt idx="91">
                          <c:v>2022-08</c:v>
                        </c:pt>
                        <c:pt idx="92">
                          <c:v>2022-09</c:v>
                        </c:pt>
                        <c:pt idx="93">
                          <c:v>2022-10</c:v>
                        </c:pt>
                        <c:pt idx="94">
                          <c:v>2022-11</c:v>
                        </c:pt>
                        <c:pt idx="95">
                          <c:v>2022-12</c:v>
                        </c:pt>
                        <c:pt idx="96">
                          <c:v>2023-01</c:v>
                        </c:pt>
                        <c:pt idx="97">
                          <c:v>2023-02</c:v>
                        </c:pt>
                        <c:pt idx="98">
                          <c:v>2023-03</c:v>
                        </c:pt>
                        <c:pt idx="99">
                          <c:v>2023-04</c:v>
                        </c:pt>
                        <c:pt idx="100">
                          <c:v>2023-05</c:v>
                        </c:pt>
                        <c:pt idx="101">
                          <c:v>2023-06</c:v>
                        </c:pt>
                        <c:pt idx="102">
                          <c:v>2023-07</c:v>
                        </c:pt>
                        <c:pt idx="103">
                          <c:v>2023-08</c:v>
                        </c:pt>
                        <c:pt idx="104">
                          <c:v>2023-09</c:v>
                        </c:pt>
                        <c:pt idx="105">
                          <c:v>2023-10</c:v>
                        </c:pt>
                        <c:pt idx="106">
                          <c:v>2023-11</c:v>
                        </c:pt>
                        <c:pt idx="107">
                          <c:v>2023-12</c:v>
                        </c:pt>
                        <c:pt idx="108">
                          <c:v>2024-01</c:v>
                        </c:pt>
                        <c:pt idx="109">
                          <c:v>2024-02</c:v>
                        </c:pt>
                        <c:pt idx="110">
                          <c:v>2024-03</c:v>
                        </c:pt>
                        <c:pt idx="111">
                          <c:v>2024-04</c:v>
                        </c:pt>
                        <c:pt idx="112">
                          <c:v>2024-05</c:v>
                        </c:pt>
                        <c:pt idx="113">
                          <c:v>2024-06</c:v>
                        </c:pt>
                        <c:pt idx="114">
                          <c:v>2024-07</c:v>
                        </c:pt>
                        <c:pt idx="115">
                          <c:v>2024-08</c:v>
                        </c:pt>
                        <c:pt idx="116">
                          <c:v>2024-09</c:v>
                        </c:pt>
                        <c:pt idx="117">
                          <c:v>2024-10</c:v>
                        </c:pt>
                        <c:pt idx="118">
                          <c:v>2024-11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4</c:v>
                        </c:pt>
                        <c:pt idx="2">
                          <c:v>9</c:v>
                        </c:pt>
                        <c:pt idx="3">
                          <c:v>16</c:v>
                        </c:pt>
                        <c:pt idx="4">
                          <c:v>25</c:v>
                        </c:pt>
                        <c:pt idx="5">
                          <c:v>36</c:v>
                        </c:pt>
                        <c:pt idx="6">
                          <c:v>49</c:v>
                        </c:pt>
                        <c:pt idx="7">
                          <c:v>64</c:v>
                        </c:pt>
                        <c:pt idx="8">
                          <c:v>81</c:v>
                        </c:pt>
                        <c:pt idx="9">
                          <c:v>100</c:v>
                        </c:pt>
                        <c:pt idx="10">
                          <c:v>121</c:v>
                        </c:pt>
                        <c:pt idx="11">
                          <c:v>144</c:v>
                        </c:pt>
                        <c:pt idx="12">
                          <c:v>169</c:v>
                        </c:pt>
                        <c:pt idx="13">
                          <c:v>196</c:v>
                        </c:pt>
                        <c:pt idx="14">
                          <c:v>225</c:v>
                        </c:pt>
                        <c:pt idx="15">
                          <c:v>256</c:v>
                        </c:pt>
                        <c:pt idx="16">
                          <c:v>289</c:v>
                        </c:pt>
                        <c:pt idx="17">
                          <c:v>324</c:v>
                        </c:pt>
                        <c:pt idx="18">
                          <c:v>361</c:v>
                        </c:pt>
                        <c:pt idx="19">
                          <c:v>400</c:v>
                        </c:pt>
                        <c:pt idx="20">
                          <c:v>441</c:v>
                        </c:pt>
                        <c:pt idx="21">
                          <c:v>484</c:v>
                        </c:pt>
                        <c:pt idx="22">
                          <c:v>529</c:v>
                        </c:pt>
                        <c:pt idx="23">
                          <c:v>576</c:v>
                        </c:pt>
                        <c:pt idx="24">
                          <c:v>625</c:v>
                        </c:pt>
                        <c:pt idx="25">
                          <c:v>676</c:v>
                        </c:pt>
                        <c:pt idx="26">
                          <c:v>729</c:v>
                        </c:pt>
                        <c:pt idx="27">
                          <c:v>784</c:v>
                        </c:pt>
                        <c:pt idx="28">
                          <c:v>841</c:v>
                        </c:pt>
                        <c:pt idx="29">
                          <c:v>900</c:v>
                        </c:pt>
                        <c:pt idx="30">
                          <c:v>961</c:v>
                        </c:pt>
                        <c:pt idx="31">
                          <c:v>1024</c:v>
                        </c:pt>
                        <c:pt idx="32">
                          <c:v>1089</c:v>
                        </c:pt>
                        <c:pt idx="33">
                          <c:v>1156</c:v>
                        </c:pt>
                        <c:pt idx="34">
                          <c:v>1225</c:v>
                        </c:pt>
                        <c:pt idx="35">
                          <c:v>1296</c:v>
                        </c:pt>
                        <c:pt idx="36">
                          <c:v>1369</c:v>
                        </c:pt>
                        <c:pt idx="37">
                          <c:v>1444</c:v>
                        </c:pt>
                        <c:pt idx="38">
                          <c:v>1521</c:v>
                        </c:pt>
                        <c:pt idx="39">
                          <c:v>1600</c:v>
                        </c:pt>
                        <c:pt idx="40">
                          <c:v>1681</c:v>
                        </c:pt>
                        <c:pt idx="41">
                          <c:v>1764</c:v>
                        </c:pt>
                        <c:pt idx="42">
                          <c:v>1849</c:v>
                        </c:pt>
                        <c:pt idx="43">
                          <c:v>1936</c:v>
                        </c:pt>
                        <c:pt idx="44">
                          <c:v>2025</c:v>
                        </c:pt>
                        <c:pt idx="45">
                          <c:v>2116</c:v>
                        </c:pt>
                        <c:pt idx="46">
                          <c:v>2209</c:v>
                        </c:pt>
                        <c:pt idx="47">
                          <c:v>2304</c:v>
                        </c:pt>
                        <c:pt idx="48">
                          <c:v>2401</c:v>
                        </c:pt>
                        <c:pt idx="49">
                          <c:v>2500</c:v>
                        </c:pt>
                        <c:pt idx="50">
                          <c:v>2601</c:v>
                        </c:pt>
                        <c:pt idx="51">
                          <c:v>2704</c:v>
                        </c:pt>
                        <c:pt idx="52">
                          <c:v>2809</c:v>
                        </c:pt>
                        <c:pt idx="53">
                          <c:v>2916</c:v>
                        </c:pt>
                        <c:pt idx="54">
                          <c:v>3025</c:v>
                        </c:pt>
                        <c:pt idx="55">
                          <c:v>3136</c:v>
                        </c:pt>
                        <c:pt idx="56">
                          <c:v>3249</c:v>
                        </c:pt>
                        <c:pt idx="57">
                          <c:v>3364</c:v>
                        </c:pt>
                        <c:pt idx="58">
                          <c:v>3481</c:v>
                        </c:pt>
                        <c:pt idx="59">
                          <c:v>3600</c:v>
                        </c:pt>
                        <c:pt idx="60">
                          <c:v>3721</c:v>
                        </c:pt>
                        <c:pt idx="61">
                          <c:v>3844</c:v>
                        </c:pt>
                        <c:pt idx="62">
                          <c:v>3969</c:v>
                        </c:pt>
                        <c:pt idx="63">
                          <c:v>4096</c:v>
                        </c:pt>
                        <c:pt idx="64">
                          <c:v>4225</c:v>
                        </c:pt>
                        <c:pt idx="65">
                          <c:v>4356</c:v>
                        </c:pt>
                        <c:pt idx="66">
                          <c:v>4489</c:v>
                        </c:pt>
                        <c:pt idx="67">
                          <c:v>4624</c:v>
                        </c:pt>
                        <c:pt idx="68">
                          <c:v>4761</c:v>
                        </c:pt>
                        <c:pt idx="69">
                          <c:v>4900</c:v>
                        </c:pt>
                        <c:pt idx="70">
                          <c:v>5041</c:v>
                        </c:pt>
                        <c:pt idx="71">
                          <c:v>5184</c:v>
                        </c:pt>
                        <c:pt idx="72">
                          <c:v>5329</c:v>
                        </c:pt>
                        <c:pt idx="73">
                          <c:v>5476</c:v>
                        </c:pt>
                        <c:pt idx="74">
                          <c:v>5625</c:v>
                        </c:pt>
                        <c:pt idx="75">
                          <c:v>5776</c:v>
                        </c:pt>
                        <c:pt idx="76">
                          <c:v>5929</c:v>
                        </c:pt>
                        <c:pt idx="77">
                          <c:v>6084</c:v>
                        </c:pt>
                        <c:pt idx="78">
                          <c:v>6241</c:v>
                        </c:pt>
                        <c:pt idx="79">
                          <c:v>6400</c:v>
                        </c:pt>
                        <c:pt idx="80">
                          <c:v>6561</c:v>
                        </c:pt>
                        <c:pt idx="81">
                          <c:v>6724</c:v>
                        </c:pt>
                        <c:pt idx="82">
                          <c:v>6889</c:v>
                        </c:pt>
                        <c:pt idx="83">
                          <c:v>7056</c:v>
                        </c:pt>
                        <c:pt idx="84">
                          <c:v>7225</c:v>
                        </c:pt>
                        <c:pt idx="85">
                          <c:v>7396</c:v>
                        </c:pt>
                        <c:pt idx="86">
                          <c:v>7569</c:v>
                        </c:pt>
                        <c:pt idx="87">
                          <c:v>7744</c:v>
                        </c:pt>
                        <c:pt idx="88">
                          <c:v>7921</c:v>
                        </c:pt>
                        <c:pt idx="89">
                          <c:v>8100</c:v>
                        </c:pt>
                        <c:pt idx="90">
                          <c:v>8281</c:v>
                        </c:pt>
                        <c:pt idx="91">
                          <c:v>8464</c:v>
                        </c:pt>
                        <c:pt idx="92">
                          <c:v>8649</c:v>
                        </c:pt>
                        <c:pt idx="93">
                          <c:v>8836</c:v>
                        </c:pt>
                        <c:pt idx="94">
                          <c:v>9025</c:v>
                        </c:pt>
                        <c:pt idx="95">
                          <c:v>9216</c:v>
                        </c:pt>
                        <c:pt idx="96">
                          <c:v>9409</c:v>
                        </c:pt>
                        <c:pt idx="97">
                          <c:v>9604</c:v>
                        </c:pt>
                        <c:pt idx="98">
                          <c:v>9801</c:v>
                        </c:pt>
                        <c:pt idx="99">
                          <c:v>10000</c:v>
                        </c:pt>
                        <c:pt idx="100">
                          <c:v>10201</c:v>
                        </c:pt>
                        <c:pt idx="101">
                          <c:v>10404</c:v>
                        </c:pt>
                        <c:pt idx="102">
                          <c:v>10609</c:v>
                        </c:pt>
                        <c:pt idx="103">
                          <c:v>10816</c:v>
                        </c:pt>
                        <c:pt idx="104">
                          <c:v>11025</c:v>
                        </c:pt>
                        <c:pt idx="105">
                          <c:v>11236</c:v>
                        </c:pt>
                        <c:pt idx="106">
                          <c:v>11449</c:v>
                        </c:pt>
                        <c:pt idx="107">
                          <c:v>11664</c:v>
                        </c:pt>
                        <c:pt idx="108">
                          <c:v>11881</c:v>
                        </c:pt>
                        <c:pt idx="109">
                          <c:v>12100</c:v>
                        </c:pt>
                        <c:pt idx="110">
                          <c:v>12321</c:v>
                        </c:pt>
                        <c:pt idx="111">
                          <c:v>12544</c:v>
                        </c:pt>
                        <c:pt idx="112">
                          <c:v>12769</c:v>
                        </c:pt>
                        <c:pt idx="113">
                          <c:v>12996</c:v>
                        </c:pt>
                        <c:pt idx="114">
                          <c:v>13225</c:v>
                        </c:pt>
                        <c:pt idx="115">
                          <c:v>13456</c:v>
                        </c:pt>
                        <c:pt idx="116">
                          <c:v>13689</c:v>
                        </c:pt>
                        <c:pt idx="117">
                          <c:v>13924</c:v>
                        </c:pt>
                        <c:pt idx="118">
                          <c:v>14161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  <c:pt idx="21">
                          <c:v>22</c:v>
                        </c:pt>
                        <c:pt idx="22">
                          <c:v>23</c:v>
                        </c:pt>
                        <c:pt idx="23">
                          <c:v>24</c:v>
                        </c:pt>
                        <c:pt idx="24">
                          <c:v>25</c:v>
                        </c:pt>
                        <c:pt idx="25">
                          <c:v>26</c:v>
                        </c:pt>
                        <c:pt idx="26">
                          <c:v>27</c:v>
                        </c:pt>
                        <c:pt idx="27">
                          <c:v>28</c:v>
                        </c:pt>
                        <c:pt idx="28">
                          <c:v>29</c:v>
                        </c:pt>
                        <c:pt idx="29">
                          <c:v>30</c:v>
                        </c:pt>
                        <c:pt idx="30">
                          <c:v>31</c:v>
                        </c:pt>
                        <c:pt idx="31">
                          <c:v>32</c:v>
                        </c:pt>
                        <c:pt idx="32">
                          <c:v>33</c:v>
                        </c:pt>
                        <c:pt idx="33">
                          <c:v>34</c:v>
                        </c:pt>
                        <c:pt idx="34">
                          <c:v>35</c:v>
                        </c:pt>
                        <c:pt idx="35">
                          <c:v>36</c:v>
                        </c:pt>
                        <c:pt idx="36">
                          <c:v>37</c:v>
                        </c:pt>
                        <c:pt idx="37">
                          <c:v>38</c:v>
                        </c:pt>
                        <c:pt idx="38">
                          <c:v>39</c:v>
                        </c:pt>
                        <c:pt idx="39">
                          <c:v>40</c:v>
                        </c:pt>
                        <c:pt idx="40">
                          <c:v>41</c:v>
                        </c:pt>
                        <c:pt idx="41">
                          <c:v>42</c:v>
                        </c:pt>
                        <c:pt idx="42">
                          <c:v>43</c:v>
                        </c:pt>
                        <c:pt idx="43">
                          <c:v>44</c:v>
                        </c:pt>
                        <c:pt idx="44">
                          <c:v>45</c:v>
                        </c:pt>
                        <c:pt idx="45">
                          <c:v>46</c:v>
                        </c:pt>
                        <c:pt idx="46">
                          <c:v>47</c:v>
                        </c:pt>
                        <c:pt idx="47">
                          <c:v>48</c:v>
                        </c:pt>
                        <c:pt idx="48">
                          <c:v>49</c:v>
                        </c:pt>
                        <c:pt idx="49">
                          <c:v>50</c:v>
                        </c:pt>
                        <c:pt idx="50">
                          <c:v>51</c:v>
                        </c:pt>
                        <c:pt idx="51">
                          <c:v>52</c:v>
                        </c:pt>
                        <c:pt idx="52">
                          <c:v>53</c:v>
                        </c:pt>
                        <c:pt idx="53">
                          <c:v>54</c:v>
                        </c:pt>
                        <c:pt idx="54">
                          <c:v>55</c:v>
                        </c:pt>
                        <c:pt idx="55">
                          <c:v>56</c:v>
                        </c:pt>
                        <c:pt idx="56">
                          <c:v>57</c:v>
                        </c:pt>
                        <c:pt idx="57">
                          <c:v>58</c:v>
                        </c:pt>
                        <c:pt idx="58">
                          <c:v>59</c:v>
                        </c:pt>
                        <c:pt idx="59">
                          <c:v>60</c:v>
                        </c:pt>
                        <c:pt idx="60">
                          <c:v>61</c:v>
                        </c:pt>
                        <c:pt idx="61">
                          <c:v>62</c:v>
                        </c:pt>
                        <c:pt idx="62">
                          <c:v>63</c:v>
                        </c:pt>
                        <c:pt idx="63">
                          <c:v>64</c:v>
                        </c:pt>
                        <c:pt idx="64">
                          <c:v>65</c:v>
                        </c:pt>
                        <c:pt idx="65">
                          <c:v>66</c:v>
                        </c:pt>
                        <c:pt idx="66">
                          <c:v>67</c:v>
                        </c:pt>
                        <c:pt idx="67">
                          <c:v>68</c:v>
                        </c:pt>
                        <c:pt idx="68">
                          <c:v>69</c:v>
                        </c:pt>
                        <c:pt idx="69">
                          <c:v>70</c:v>
                        </c:pt>
                        <c:pt idx="70">
                          <c:v>71</c:v>
                        </c:pt>
                        <c:pt idx="71">
                          <c:v>72</c:v>
                        </c:pt>
                        <c:pt idx="72">
                          <c:v>73</c:v>
                        </c:pt>
                        <c:pt idx="73">
                          <c:v>74</c:v>
                        </c:pt>
                        <c:pt idx="74">
                          <c:v>75</c:v>
                        </c:pt>
                        <c:pt idx="75">
                          <c:v>76</c:v>
                        </c:pt>
                        <c:pt idx="76">
                          <c:v>77</c:v>
                        </c:pt>
                        <c:pt idx="77">
                          <c:v>78</c:v>
                        </c:pt>
                        <c:pt idx="78">
                          <c:v>79</c:v>
                        </c:pt>
                        <c:pt idx="79">
                          <c:v>80</c:v>
                        </c:pt>
                        <c:pt idx="80">
                          <c:v>81</c:v>
                        </c:pt>
                        <c:pt idx="81">
                          <c:v>82</c:v>
                        </c:pt>
                        <c:pt idx="82">
                          <c:v>83</c:v>
                        </c:pt>
                        <c:pt idx="83">
                          <c:v>84</c:v>
                        </c:pt>
                        <c:pt idx="84">
                          <c:v>85</c:v>
                        </c:pt>
                        <c:pt idx="85">
                          <c:v>86</c:v>
                        </c:pt>
                        <c:pt idx="86">
                          <c:v>87</c:v>
                        </c:pt>
                        <c:pt idx="87">
                          <c:v>88</c:v>
                        </c:pt>
                        <c:pt idx="88">
                          <c:v>89</c:v>
                        </c:pt>
                        <c:pt idx="89">
                          <c:v>90</c:v>
                        </c:pt>
                        <c:pt idx="90">
                          <c:v>91</c:v>
                        </c:pt>
                        <c:pt idx="91">
                          <c:v>92</c:v>
                        </c:pt>
                        <c:pt idx="92">
                          <c:v>93</c:v>
                        </c:pt>
                        <c:pt idx="93">
                          <c:v>94</c:v>
                        </c:pt>
                        <c:pt idx="94">
                          <c:v>95</c:v>
                        </c:pt>
                        <c:pt idx="95">
                          <c:v>96</c:v>
                        </c:pt>
                        <c:pt idx="96">
                          <c:v>97</c:v>
                        </c:pt>
                        <c:pt idx="97">
                          <c:v>98</c:v>
                        </c:pt>
                        <c:pt idx="98">
                          <c:v>99</c:v>
                        </c:pt>
                        <c:pt idx="99">
                          <c:v>100</c:v>
                        </c:pt>
                        <c:pt idx="100">
                          <c:v>101</c:v>
                        </c:pt>
                        <c:pt idx="101">
                          <c:v>102</c:v>
                        </c:pt>
                        <c:pt idx="102">
                          <c:v>103</c:v>
                        </c:pt>
                        <c:pt idx="103">
                          <c:v>104</c:v>
                        </c:pt>
                        <c:pt idx="104">
                          <c:v>105</c:v>
                        </c:pt>
                        <c:pt idx="105">
                          <c:v>106</c:v>
                        </c:pt>
                        <c:pt idx="106">
                          <c:v>107</c:v>
                        </c:pt>
                        <c:pt idx="107">
                          <c:v>108</c:v>
                        </c:pt>
                        <c:pt idx="108">
                          <c:v>109</c:v>
                        </c:pt>
                        <c:pt idx="109">
                          <c:v>110</c:v>
                        </c:pt>
                        <c:pt idx="110">
                          <c:v>111</c:v>
                        </c:pt>
                        <c:pt idx="111">
                          <c:v>112</c:v>
                        </c:pt>
                        <c:pt idx="112">
                          <c:v>113</c:v>
                        </c:pt>
                        <c:pt idx="113">
                          <c:v>114</c:v>
                        </c:pt>
                        <c:pt idx="114">
                          <c:v>115</c:v>
                        </c:pt>
                        <c:pt idx="115">
                          <c:v>116</c:v>
                        </c:pt>
                        <c:pt idx="116">
                          <c:v>117</c:v>
                        </c:pt>
                        <c:pt idx="117">
                          <c:v>118</c:v>
                        </c:pt>
                        <c:pt idx="118">
                          <c:v>119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Feuil1!$T$2:$T$120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-6.7764165951688327E-2</c:v>
                      </c:pt>
                      <c:pt idx="1">
                        <c:v>-6.6626087080847718E-2</c:v>
                      </c:pt>
                      <c:pt idx="2">
                        <c:v>-4.9193196587084209E-2</c:v>
                      </c:pt>
                      <c:pt idx="3">
                        <c:v>-1.641679693027509E-2</c:v>
                      </c:pt>
                      <c:pt idx="4">
                        <c:v>-8.5688856933696655E-4</c:v>
                      </c:pt>
                      <c:pt idx="5">
                        <c:v>3.116338035279842E-2</c:v>
                      </c:pt>
                      <c:pt idx="6">
                        <c:v>5.0425769531826425E-2</c:v>
                      </c:pt>
                      <c:pt idx="7">
                        <c:v>6.709836529824198E-2</c:v>
                      </c:pt>
                      <c:pt idx="8">
                        <c:v>5.8279948676216442E-2</c:v>
                      </c:pt>
                      <c:pt idx="9">
                        <c:v>3.3882391153212232E-2</c:v>
                      </c:pt>
                      <c:pt idx="10">
                        <c:v>4.8154093093799588E-4</c:v>
                      </c:pt>
                      <c:pt idx="11">
                        <c:v>-4.0474260824001185E-2</c:v>
                      </c:pt>
                      <c:pt idx="12">
                        <c:v>-6.7764165951688327E-2</c:v>
                      </c:pt>
                      <c:pt idx="13">
                        <c:v>-6.6626087080847718E-2</c:v>
                      </c:pt>
                      <c:pt idx="14">
                        <c:v>-4.9193196587084209E-2</c:v>
                      </c:pt>
                      <c:pt idx="15">
                        <c:v>-1.641679693027509E-2</c:v>
                      </c:pt>
                      <c:pt idx="16">
                        <c:v>-8.5688856933696655E-4</c:v>
                      </c:pt>
                      <c:pt idx="17">
                        <c:v>3.116338035279842E-2</c:v>
                      </c:pt>
                      <c:pt idx="18">
                        <c:v>5.0425769531826425E-2</c:v>
                      </c:pt>
                      <c:pt idx="19">
                        <c:v>6.709836529824198E-2</c:v>
                      </c:pt>
                      <c:pt idx="20">
                        <c:v>5.8279948676216442E-2</c:v>
                      </c:pt>
                      <c:pt idx="21">
                        <c:v>3.3882391153212232E-2</c:v>
                      </c:pt>
                      <c:pt idx="22">
                        <c:v>4.8154093093799588E-4</c:v>
                      </c:pt>
                      <c:pt idx="23">
                        <c:v>-4.0474260824001185E-2</c:v>
                      </c:pt>
                      <c:pt idx="24">
                        <c:v>-6.7764165951688327E-2</c:v>
                      </c:pt>
                      <c:pt idx="25">
                        <c:v>-6.6626087080847718E-2</c:v>
                      </c:pt>
                      <c:pt idx="26">
                        <c:v>-4.9193196587084209E-2</c:v>
                      </c:pt>
                      <c:pt idx="27">
                        <c:v>-1.641679693027509E-2</c:v>
                      </c:pt>
                      <c:pt idx="28">
                        <c:v>-8.5688856933696655E-4</c:v>
                      </c:pt>
                      <c:pt idx="29">
                        <c:v>3.116338035279842E-2</c:v>
                      </c:pt>
                      <c:pt idx="30">
                        <c:v>5.0425769531826425E-2</c:v>
                      </c:pt>
                      <c:pt idx="31">
                        <c:v>6.709836529824198E-2</c:v>
                      </c:pt>
                      <c:pt idx="32">
                        <c:v>5.8279948676216442E-2</c:v>
                      </c:pt>
                      <c:pt idx="33">
                        <c:v>3.3882391153212232E-2</c:v>
                      </c:pt>
                      <c:pt idx="34">
                        <c:v>4.8154093093799588E-4</c:v>
                      </c:pt>
                      <c:pt idx="35">
                        <c:v>-4.0474260824001185E-2</c:v>
                      </c:pt>
                      <c:pt idx="36">
                        <c:v>-6.7764165951688327E-2</c:v>
                      </c:pt>
                      <c:pt idx="37">
                        <c:v>-6.6626087080847718E-2</c:v>
                      </c:pt>
                      <c:pt idx="38">
                        <c:v>-4.9193196587084209E-2</c:v>
                      </c:pt>
                      <c:pt idx="39">
                        <c:v>-1.641679693027509E-2</c:v>
                      </c:pt>
                      <c:pt idx="40">
                        <c:v>-8.5688856933696655E-4</c:v>
                      </c:pt>
                      <c:pt idx="41">
                        <c:v>3.116338035279842E-2</c:v>
                      </c:pt>
                      <c:pt idx="42">
                        <c:v>5.0425769531826425E-2</c:v>
                      </c:pt>
                      <c:pt idx="43">
                        <c:v>6.709836529824198E-2</c:v>
                      </c:pt>
                      <c:pt idx="44">
                        <c:v>5.8279948676216442E-2</c:v>
                      </c:pt>
                      <c:pt idx="45">
                        <c:v>3.3882391153212232E-2</c:v>
                      </c:pt>
                      <c:pt idx="46">
                        <c:v>4.8154093093799588E-4</c:v>
                      </c:pt>
                      <c:pt idx="47">
                        <c:v>-4.0474260824001185E-2</c:v>
                      </c:pt>
                      <c:pt idx="48">
                        <c:v>-6.7764165951688327E-2</c:v>
                      </c:pt>
                      <c:pt idx="49">
                        <c:v>-6.6626087080847718E-2</c:v>
                      </c:pt>
                      <c:pt idx="50">
                        <c:v>-4.9193196587084209E-2</c:v>
                      </c:pt>
                      <c:pt idx="51">
                        <c:v>-1.641679693027509E-2</c:v>
                      </c:pt>
                      <c:pt idx="52">
                        <c:v>-8.5688856933696655E-4</c:v>
                      </c:pt>
                      <c:pt idx="53">
                        <c:v>3.116338035279842E-2</c:v>
                      </c:pt>
                      <c:pt idx="54">
                        <c:v>5.0425769531826425E-2</c:v>
                      </c:pt>
                      <c:pt idx="55">
                        <c:v>6.709836529824198E-2</c:v>
                      </c:pt>
                      <c:pt idx="56">
                        <c:v>5.8279948676216442E-2</c:v>
                      </c:pt>
                      <c:pt idx="57">
                        <c:v>3.3882391153212232E-2</c:v>
                      </c:pt>
                      <c:pt idx="58">
                        <c:v>4.8154093093799588E-4</c:v>
                      </c:pt>
                      <c:pt idx="59">
                        <c:v>-4.0474260824001185E-2</c:v>
                      </c:pt>
                      <c:pt idx="60">
                        <c:v>-6.7764165951688327E-2</c:v>
                      </c:pt>
                      <c:pt idx="61">
                        <c:v>-6.6626087080847718E-2</c:v>
                      </c:pt>
                      <c:pt idx="62">
                        <c:v>-4.9193196587084209E-2</c:v>
                      </c:pt>
                      <c:pt idx="63">
                        <c:v>-1.641679693027509E-2</c:v>
                      </c:pt>
                      <c:pt idx="64">
                        <c:v>-8.5688856933696655E-4</c:v>
                      </c:pt>
                      <c:pt idx="65">
                        <c:v>3.116338035279842E-2</c:v>
                      </c:pt>
                      <c:pt idx="66">
                        <c:v>5.0425769531826425E-2</c:v>
                      </c:pt>
                      <c:pt idx="67">
                        <c:v>6.709836529824198E-2</c:v>
                      </c:pt>
                      <c:pt idx="68">
                        <c:v>5.8279948676216442E-2</c:v>
                      </c:pt>
                      <c:pt idx="69">
                        <c:v>3.3882391153212232E-2</c:v>
                      </c:pt>
                      <c:pt idx="70">
                        <c:v>4.8154093093799588E-4</c:v>
                      </c:pt>
                      <c:pt idx="71">
                        <c:v>-4.0474260824001185E-2</c:v>
                      </c:pt>
                      <c:pt idx="72">
                        <c:v>-6.7764165951688327E-2</c:v>
                      </c:pt>
                      <c:pt idx="73">
                        <c:v>-6.6626087080847718E-2</c:v>
                      </c:pt>
                      <c:pt idx="74">
                        <c:v>-4.9193196587084209E-2</c:v>
                      </c:pt>
                      <c:pt idx="75">
                        <c:v>-1.641679693027509E-2</c:v>
                      </c:pt>
                      <c:pt idx="76">
                        <c:v>-8.5688856933696655E-4</c:v>
                      </c:pt>
                      <c:pt idx="77">
                        <c:v>3.116338035279842E-2</c:v>
                      </c:pt>
                      <c:pt idx="78">
                        <c:v>5.0425769531826425E-2</c:v>
                      </c:pt>
                      <c:pt idx="79">
                        <c:v>6.709836529824198E-2</c:v>
                      </c:pt>
                      <c:pt idx="80">
                        <c:v>5.8279948676216442E-2</c:v>
                      </c:pt>
                      <c:pt idx="81">
                        <c:v>3.3882391153212232E-2</c:v>
                      </c:pt>
                      <c:pt idx="82">
                        <c:v>4.8154093093799588E-4</c:v>
                      </c:pt>
                      <c:pt idx="83">
                        <c:v>-4.0474260824001185E-2</c:v>
                      </c:pt>
                      <c:pt idx="84">
                        <c:v>-6.7764165951688327E-2</c:v>
                      </c:pt>
                      <c:pt idx="85">
                        <c:v>-6.6626087080847718E-2</c:v>
                      </c:pt>
                      <c:pt idx="86">
                        <c:v>-4.9193196587084209E-2</c:v>
                      </c:pt>
                      <c:pt idx="87">
                        <c:v>-1.641679693027509E-2</c:v>
                      </c:pt>
                      <c:pt idx="88">
                        <c:v>-8.5688856933696655E-4</c:v>
                      </c:pt>
                      <c:pt idx="89">
                        <c:v>3.116338035279842E-2</c:v>
                      </c:pt>
                      <c:pt idx="90">
                        <c:v>5.0425769531826425E-2</c:v>
                      </c:pt>
                      <c:pt idx="91">
                        <c:v>6.709836529824198E-2</c:v>
                      </c:pt>
                      <c:pt idx="92">
                        <c:v>5.8279948676216442E-2</c:v>
                      </c:pt>
                      <c:pt idx="93">
                        <c:v>3.3882391153212232E-2</c:v>
                      </c:pt>
                      <c:pt idx="94">
                        <c:v>4.8154093093799588E-4</c:v>
                      </c:pt>
                      <c:pt idx="95">
                        <c:v>-4.0474260824001185E-2</c:v>
                      </c:pt>
                      <c:pt idx="96">
                        <c:v>-6.7764165951688327E-2</c:v>
                      </c:pt>
                      <c:pt idx="97">
                        <c:v>-6.6626087080847718E-2</c:v>
                      </c:pt>
                      <c:pt idx="98">
                        <c:v>-4.9193196587084209E-2</c:v>
                      </c:pt>
                      <c:pt idx="99">
                        <c:v>-1.641679693027509E-2</c:v>
                      </c:pt>
                      <c:pt idx="100">
                        <c:v>-8.5688856933696655E-4</c:v>
                      </c:pt>
                      <c:pt idx="101">
                        <c:v>3.116338035279842E-2</c:v>
                      </c:pt>
                      <c:pt idx="102">
                        <c:v>5.0425769531826425E-2</c:v>
                      </c:pt>
                      <c:pt idx="103">
                        <c:v>6.709836529824198E-2</c:v>
                      </c:pt>
                      <c:pt idx="104">
                        <c:v>5.8279948676216442E-2</c:v>
                      </c:pt>
                      <c:pt idx="105">
                        <c:v>3.3882391153212232E-2</c:v>
                      </c:pt>
                      <c:pt idx="106">
                        <c:v>4.8154093093799588E-4</c:v>
                      </c:pt>
                      <c:pt idx="107">
                        <c:v>-4.0474260824001185E-2</c:v>
                      </c:pt>
                      <c:pt idx="108">
                        <c:v>-6.7764165951688327E-2</c:v>
                      </c:pt>
                      <c:pt idx="109">
                        <c:v>-6.6626087080847718E-2</c:v>
                      </c:pt>
                      <c:pt idx="110">
                        <c:v>-4.9193196587084209E-2</c:v>
                      </c:pt>
                      <c:pt idx="111">
                        <c:v>-1.641679693027509E-2</c:v>
                      </c:pt>
                      <c:pt idx="112">
                        <c:v>-8.5688856933696655E-4</c:v>
                      </c:pt>
                      <c:pt idx="113">
                        <c:v>3.116338035279842E-2</c:v>
                      </c:pt>
                      <c:pt idx="114">
                        <c:v>5.0425769531826425E-2</c:v>
                      </c:pt>
                      <c:pt idx="115">
                        <c:v>6.709836529824198E-2</c:v>
                      </c:pt>
                      <c:pt idx="116">
                        <c:v>5.8279948676216442E-2</c:v>
                      </c:pt>
                      <c:pt idx="117">
                        <c:v>3.3882391153212232E-2</c:v>
                      </c:pt>
                      <c:pt idx="118">
                        <c:v>4.8154093093799588E-4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22333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223342832"/>
        <c:crosses val="autoZero"/>
        <c:crossBetween val="midCat"/>
      </c:valAx>
      <c:valAx>
        <c:axId val="-1223342832"/>
        <c:scaling>
          <c:orientation val="minMax"/>
          <c:min val="4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22333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COMPOSANTE SAISONnIERE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Feuil1!$T$2:$T$120</c:f>
              <c:numCache>
                <c:formatCode>General</c:formatCode>
                <c:ptCount val="119"/>
                <c:pt idx="0">
                  <c:v>-6.7764165951688327E-2</c:v>
                </c:pt>
                <c:pt idx="1">
                  <c:v>-6.6626087080847718E-2</c:v>
                </c:pt>
                <c:pt idx="2">
                  <c:v>-4.9193196587084209E-2</c:v>
                </c:pt>
                <c:pt idx="3">
                  <c:v>-1.641679693027509E-2</c:v>
                </c:pt>
                <c:pt idx="4">
                  <c:v>-8.5688856933696655E-4</c:v>
                </c:pt>
                <c:pt idx="5">
                  <c:v>3.116338035279842E-2</c:v>
                </c:pt>
                <c:pt idx="6">
                  <c:v>5.0425769531826425E-2</c:v>
                </c:pt>
                <c:pt idx="7">
                  <c:v>6.709836529824198E-2</c:v>
                </c:pt>
                <c:pt idx="8">
                  <c:v>5.8279948676216442E-2</c:v>
                </c:pt>
                <c:pt idx="9">
                  <c:v>3.3882391153212232E-2</c:v>
                </c:pt>
                <c:pt idx="10">
                  <c:v>4.8154093093799588E-4</c:v>
                </c:pt>
                <c:pt idx="11">
                  <c:v>-4.0474260824001185E-2</c:v>
                </c:pt>
                <c:pt idx="12">
                  <c:v>-6.7764165951688327E-2</c:v>
                </c:pt>
                <c:pt idx="13">
                  <c:v>-6.6626087080847718E-2</c:v>
                </c:pt>
                <c:pt idx="14">
                  <c:v>-4.9193196587084209E-2</c:v>
                </c:pt>
                <c:pt idx="15">
                  <c:v>-1.641679693027509E-2</c:v>
                </c:pt>
                <c:pt idx="16">
                  <c:v>-8.5688856933696655E-4</c:v>
                </c:pt>
                <c:pt idx="17">
                  <c:v>3.116338035279842E-2</c:v>
                </c:pt>
                <c:pt idx="18">
                  <c:v>5.0425769531826425E-2</c:v>
                </c:pt>
                <c:pt idx="19">
                  <c:v>6.709836529824198E-2</c:v>
                </c:pt>
                <c:pt idx="20">
                  <c:v>5.8279948676216442E-2</c:v>
                </c:pt>
                <c:pt idx="21">
                  <c:v>3.3882391153212232E-2</c:v>
                </c:pt>
                <c:pt idx="22">
                  <c:v>4.8154093093799588E-4</c:v>
                </c:pt>
                <c:pt idx="23">
                  <c:v>-4.0474260824001185E-2</c:v>
                </c:pt>
                <c:pt idx="24">
                  <c:v>-6.7764165951688327E-2</c:v>
                </c:pt>
                <c:pt idx="25">
                  <c:v>-6.6626087080847718E-2</c:v>
                </c:pt>
                <c:pt idx="26">
                  <c:v>-4.9193196587084209E-2</c:v>
                </c:pt>
                <c:pt idx="27">
                  <c:v>-1.641679693027509E-2</c:v>
                </c:pt>
                <c:pt idx="28">
                  <c:v>-8.5688856933696655E-4</c:v>
                </c:pt>
                <c:pt idx="29">
                  <c:v>3.116338035279842E-2</c:v>
                </c:pt>
                <c:pt idx="30">
                  <c:v>5.0425769531826425E-2</c:v>
                </c:pt>
                <c:pt idx="31">
                  <c:v>6.709836529824198E-2</c:v>
                </c:pt>
                <c:pt idx="32">
                  <c:v>5.8279948676216442E-2</c:v>
                </c:pt>
                <c:pt idx="33">
                  <c:v>3.3882391153212232E-2</c:v>
                </c:pt>
                <c:pt idx="34">
                  <c:v>4.8154093093799588E-4</c:v>
                </c:pt>
                <c:pt idx="35">
                  <c:v>-4.0474260824001185E-2</c:v>
                </c:pt>
                <c:pt idx="36">
                  <c:v>-6.7764165951688327E-2</c:v>
                </c:pt>
                <c:pt idx="37">
                  <c:v>-6.6626087080847718E-2</c:v>
                </c:pt>
                <c:pt idx="38">
                  <c:v>-4.9193196587084209E-2</c:v>
                </c:pt>
                <c:pt idx="39">
                  <c:v>-1.641679693027509E-2</c:v>
                </c:pt>
                <c:pt idx="40">
                  <c:v>-8.5688856933696655E-4</c:v>
                </c:pt>
                <c:pt idx="41">
                  <c:v>3.116338035279842E-2</c:v>
                </c:pt>
                <c:pt idx="42">
                  <c:v>5.0425769531826425E-2</c:v>
                </c:pt>
                <c:pt idx="43">
                  <c:v>6.709836529824198E-2</c:v>
                </c:pt>
                <c:pt idx="44">
                  <c:v>5.8279948676216442E-2</c:v>
                </c:pt>
                <c:pt idx="45">
                  <c:v>3.3882391153212232E-2</c:v>
                </c:pt>
                <c:pt idx="46">
                  <c:v>4.8154093093799588E-4</c:v>
                </c:pt>
                <c:pt idx="47">
                  <c:v>-4.0474260824001185E-2</c:v>
                </c:pt>
                <c:pt idx="48">
                  <c:v>-6.7764165951688327E-2</c:v>
                </c:pt>
                <c:pt idx="49">
                  <c:v>-6.6626087080847718E-2</c:v>
                </c:pt>
                <c:pt idx="50">
                  <c:v>-4.9193196587084209E-2</c:v>
                </c:pt>
                <c:pt idx="51">
                  <c:v>-1.641679693027509E-2</c:v>
                </c:pt>
                <c:pt idx="52">
                  <c:v>-8.5688856933696655E-4</c:v>
                </c:pt>
                <c:pt idx="53">
                  <c:v>3.116338035279842E-2</c:v>
                </c:pt>
                <c:pt idx="54">
                  <c:v>5.0425769531826425E-2</c:v>
                </c:pt>
                <c:pt idx="55">
                  <c:v>6.709836529824198E-2</c:v>
                </c:pt>
                <c:pt idx="56">
                  <c:v>5.8279948676216442E-2</c:v>
                </c:pt>
                <c:pt idx="57">
                  <c:v>3.3882391153212232E-2</c:v>
                </c:pt>
                <c:pt idx="58">
                  <c:v>4.8154093093799588E-4</c:v>
                </c:pt>
                <c:pt idx="59">
                  <c:v>-4.0474260824001185E-2</c:v>
                </c:pt>
                <c:pt idx="60">
                  <c:v>-6.7764165951688327E-2</c:v>
                </c:pt>
                <c:pt idx="61">
                  <c:v>-6.6626087080847718E-2</c:v>
                </c:pt>
                <c:pt idx="62">
                  <c:v>-4.9193196587084209E-2</c:v>
                </c:pt>
                <c:pt idx="63">
                  <c:v>-1.641679693027509E-2</c:v>
                </c:pt>
                <c:pt idx="64">
                  <c:v>-8.5688856933696655E-4</c:v>
                </c:pt>
                <c:pt idx="65">
                  <c:v>3.116338035279842E-2</c:v>
                </c:pt>
                <c:pt idx="66">
                  <c:v>5.0425769531826425E-2</c:v>
                </c:pt>
                <c:pt idx="67">
                  <c:v>6.709836529824198E-2</c:v>
                </c:pt>
                <c:pt idx="68">
                  <c:v>5.8279948676216442E-2</c:v>
                </c:pt>
                <c:pt idx="69">
                  <c:v>3.3882391153212232E-2</c:v>
                </c:pt>
                <c:pt idx="70">
                  <c:v>4.8154093093799588E-4</c:v>
                </c:pt>
                <c:pt idx="71">
                  <c:v>-4.0474260824001185E-2</c:v>
                </c:pt>
                <c:pt idx="72">
                  <c:v>-6.7764165951688327E-2</c:v>
                </c:pt>
                <c:pt idx="73">
                  <c:v>-6.6626087080847718E-2</c:v>
                </c:pt>
                <c:pt idx="74">
                  <c:v>-4.9193196587084209E-2</c:v>
                </c:pt>
                <c:pt idx="75">
                  <c:v>-1.641679693027509E-2</c:v>
                </c:pt>
                <c:pt idx="76">
                  <c:v>-8.5688856933696655E-4</c:v>
                </c:pt>
                <c:pt idx="77">
                  <c:v>3.116338035279842E-2</c:v>
                </c:pt>
                <c:pt idx="78">
                  <c:v>5.0425769531826425E-2</c:v>
                </c:pt>
                <c:pt idx="79">
                  <c:v>6.709836529824198E-2</c:v>
                </c:pt>
                <c:pt idx="80">
                  <c:v>5.8279948676216442E-2</c:v>
                </c:pt>
                <c:pt idx="81">
                  <c:v>3.3882391153212232E-2</c:v>
                </c:pt>
                <c:pt idx="82">
                  <c:v>4.8154093093799588E-4</c:v>
                </c:pt>
                <c:pt idx="83">
                  <c:v>-4.0474260824001185E-2</c:v>
                </c:pt>
                <c:pt idx="84">
                  <c:v>-6.7764165951688327E-2</c:v>
                </c:pt>
                <c:pt idx="85">
                  <c:v>-6.6626087080847718E-2</c:v>
                </c:pt>
                <c:pt idx="86">
                  <c:v>-4.9193196587084209E-2</c:v>
                </c:pt>
                <c:pt idx="87">
                  <c:v>-1.641679693027509E-2</c:v>
                </c:pt>
                <c:pt idx="88">
                  <c:v>-8.5688856933696655E-4</c:v>
                </c:pt>
                <c:pt idx="89">
                  <c:v>3.116338035279842E-2</c:v>
                </c:pt>
                <c:pt idx="90">
                  <c:v>5.0425769531826425E-2</c:v>
                </c:pt>
                <c:pt idx="91">
                  <c:v>6.709836529824198E-2</c:v>
                </c:pt>
                <c:pt idx="92">
                  <c:v>5.8279948676216442E-2</c:v>
                </c:pt>
                <c:pt idx="93">
                  <c:v>3.3882391153212232E-2</c:v>
                </c:pt>
                <c:pt idx="94">
                  <c:v>4.8154093093799588E-4</c:v>
                </c:pt>
                <c:pt idx="95">
                  <c:v>-4.0474260824001185E-2</c:v>
                </c:pt>
                <c:pt idx="96">
                  <c:v>-6.7764165951688327E-2</c:v>
                </c:pt>
                <c:pt idx="97">
                  <c:v>-6.6626087080847718E-2</c:v>
                </c:pt>
                <c:pt idx="98">
                  <c:v>-4.9193196587084209E-2</c:v>
                </c:pt>
                <c:pt idx="99">
                  <c:v>-1.641679693027509E-2</c:v>
                </c:pt>
                <c:pt idx="100">
                  <c:v>-8.5688856933696655E-4</c:v>
                </c:pt>
                <c:pt idx="101">
                  <c:v>3.116338035279842E-2</c:v>
                </c:pt>
                <c:pt idx="102">
                  <c:v>5.0425769531826425E-2</c:v>
                </c:pt>
                <c:pt idx="103">
                  <c:v>6.709836529824198E-2</c:v>
                </c:pt>
                <c:pt idx="104">
                  <c:v>5.8279948676216442E-2</c:v>
                </c:pt>
                <c:pt idx="105">
                  <c:v>3.3882391153212232E-2</c:v>
                </c:pt>
                <c:pt idx="106">
                  <c:v>4.8154093093799588E-4</c:v>
                </c:pt>
                <c:pt idx="107">
                  <c:v>-4.0474260824001185E-2</c:v>
                </c:pt>
                <c:pt idx="108">
                  <c:v>-6.7764165951688327E-2</c:v>
                </c:pt>
                <c:pt idx="109">
                  <c:v>-6.6626087080847718E-2</c:v>
                </c:pt>
                <c:pt idx="110">
                  <c:v>-4.9193196587084209E-2</c:v>
                </c:pt>
                <c:pt idx="111">
                  <c:v>-1.641679693027509E-2</c:v>
                </c:pt>
                <c:pt idx="112">
                  <c:v>-8.5688856933696655E-4</c:v>
                </c:pt>
                <c:pt idx="113">
                  <c:v>3.116338035279842E-2</c:v>
                </c:pt>
                <c:pt idx="114">
                  <c:v>5.0425769531826425E-2</c:v>
                </c:pt>
                <c:pt idx="115">
                  <c:v>6.709836529824198E-2</c:v>
                </c:pt>
                <c:pt idx="116">
                  <c:v>5.8279948676216442E-2</c:v>
                </c:pt>
                <c:pt idx="117">
                  <c:v>3.3882391153212232E-2</c:v>
                </c:pt>
                <c:pt idx="118">
                  <c:v>4.8154093093799588E-4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23346096"/>
        <c:axId val="-1223350992"/>
      </c:scatterChart>
      <c:valAx>
        <c:axId val="-1223346096"/>
        <c:scaling>
          <c:orientation val="minMax"/>
          <c:max val="1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223350992"/>
        <c:crosses val="autoZero"/>
        <c:crossBetween val="midCat"/>
        <c:majorUnit val="6"/>
      </c:valAx>
      <c:valAx>
        <c:axId val="-12233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22334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58299</xdr:colOff>
      <xdr:row>28</xdr:row>
      <xdr:rowOff>174919</xdr:rowOff>
    </xdr:from>
    <xdr:to>
      <xdr:col>24</xdr:col>
      <xdr:colOff>361951</xdr:colOff>
      <xdr:row>48</xdr:row>
      <xdr:rowOff>155868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488950</xdr:colOff>
      <xdr:row>33</xdr:row>
      <xdr:rowOff>41275</xdr:rowOff>
    </xdr:from>
    <xdr:to>
      <xdr:col>10</xdr:col>
      <xdr:colOff>492125</xdr:colOff>
      <xdr:row>48</xdr:row>
      <xdr:rowOff>22225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1:T120" totalsRowShown="0">
  <autoFilter ref="A1:T120"/>
  <sortState ref="A2:F120">
    <sortCondition ref="C1:C120"/>
  </sortState>
  <tableColumns count="20">
    <tableColumn id="1" name="id"/>
    <tableColumn id="13" name="id²" dataDxfId="15">
      <calculatedColumnFormula>Tableau1[[#This Row],[id]]^2</calculatedColumnFormula>
    </tableColumn>
    <tableColumn id="2" name="Période"/>
    <tableColumn id="3" name="mois" dataDxfId="14">
      <calculatedColumnFormula>RIGHT(Tableau1[[#This Row],[Période]],2)</calculatedColumnFormula>
    </tableColumn>
    <tableColumn id="4" name="x"/>
    <tableColumn id="5" name="ln(x)" dataDxfId="13">
      <calculatedColumnFormula>LOG(Tableau1[[#This Row],[x]],EXP(1))</calculatedColumnFormula>
    </tableColumn>
    <tableColumn id="6" name="mmc 12 : ln(x)"/>
    <tableColumn id="7" name="ln(x) - mmc12" dataDxfId="12">
      <calculatedColumnFormula>Tableau1[[#This Row],[ln(x)]]-Tableau1[[#This Row],[mmc 12 : ln(x)]]</calculatedColumnFormula>
    </tableColumn>
    <tableColumn id="8" name="s_hat (coef saisonier" dataDxfId="11">
      <calculatedColumnFormula>AVERAGE(H2,H14,H26,H38,H50,H62,H74,H86,H98)</calculatedColumnFormula>
    </tableColumn>
    <tableColumn id="9" name="s_hat - s_hat_bar" dataDxfId="10">
      <calculatedColumnFormula>Tableau1[[#This Row],[s_hat (coef saisonier]]-AVERAGE($I$2:$I$13)</calculatedColumnFormula>
    </tableColumn>
    <tableColumn id="10" name="CVS" dataDxfId="9">
      <calculatedColumnFormula>Tableau1[[#This Row],[ln(x)]]-Tableau1[[#This Row],[s_hat - s_hat_bar]]</calculatedColumnFormula>
    </tableColumn>
    <tableColumn id="11" name="ln(CVS)" dataDxfId="8">
      <calculatedColumnFormula>LOG(Tableau1[[#This Row],[CVS]],EXP(1))</calculatedColumnFormula>
    </tableColumn>
    <tableColumn id="12" name="prevision expo" dataDxfId="7">
      <calculatedColumnFormula>$X$3*EXP($X$2*Tableau1[[#This Row],[id]])</calculatedColumnFormula>
    </tableColumn>
    <tableColumn id="14" name="prevision puissance" dataDxfId="6">
      <calculatedColumnFormula>$X$5*Tableau1[[#This Row],[id²]]+$X$6</calculatedColumnFormula>
    </tableColumn>
    <tableColumn id="15" name="LES" dataDxfId="5">
      <calculatedColumnFormula>Tableau1[[#This Row],[CVS]]</calculatedColumnFormula>
    </tableColumn>
    <tableColumn id="19" name="LES 2" dataDxfId="4">
      <calculatedColumnFormula>Tableau1[[#This Row],[LES]]</calculatedColumnFormula>
    </tableColumn>
    <tableColumn id="16" name="a LED" dataDxfId="3">
      <calculatedColumnFormula>Tableau1[[#This Row],[CVS]]-K1</calculatedColumnFormula>
    </tableColumn>
    <tableColumn id="17" name="b LED" dataDxfId="2">
      <calculatedColumnFormula>Tableau1[[#This Row],[CVS]]</calculatedColumnFormula>
    </tableColumn>
    <tableColumn id="18" name="Prevision LED" dataDxfId="1">
      <calculatedColumnFormula>Tableau1[[#This Row],[a LED]]*1+Tableau1[[#This Row],[b LED]]</calculatedColumnFormula>
    </tableColumn>
    <tableColumn id="20" name="composante de saisonalité" dataDxfId="0">
      <calculatedColumnFormula>Tableau1[[#This Row],[ln(x)]]-Tableau1[[#This Row],[CVS]]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0"/>
  <sheetViews>
    <sheetView tabSelected="1" zoomScaleNormal="100" workbookViewId="0">
      <selection activeCell="N22" sqref="N22"/>
    </sheetView>
  </sheetViews>
  <sheetFormatPr baseColWidth="10" defaultColWidth="8.7265625" defaultRowHeight="14.5" x14ac:dyDescent="0.35"/>
  <cols>
    <col min="3" max="3" width="17.81640625" bestFit="1" customWidth="1"/>
    <col min="4" max="4" width="7.08984375" bestFit="1" customWidth="1"/>
    <col min="5" max="5" width="5.81640625" bestFit="1" customWidth="1"/>
    <col min="6" max="6" width="10.81640625" customWidth="1"/>
    <col min="7" max="7" width="14.81640625" bestFit="1" customWidth="1"/>
    <col min="8" max="8" width="14.453125" customWidth="1"/>
    <col min="9" max="9" width="20.36328125" bestFit="1" customWidth="1"/>
    <col min="10" max="10" width="17.7265625" bestFit="1" customWidth="1"/>
    <col min="13" max="13" width="15.26953125" bestFit="1" customWidth="1"/>
    <col min="14" max="14" width="19.453125" bestFit="1" customWidth="1"/>
    <col min="19" max="19" width="14.26953125" bestFit="1" customWidth="1"/>
    <col min="20" max="20" width="25.54296875" bestFit="1" customWidth="1"/>
    <col min="23" max="23" width="17.7265625" bestFit="1" customWidth="1"/>
    <col min="24" max="24" width="11.81640625" bestFit="1" customWidth="1"/>
  </cols>
  <sheetData>
    <row r="1" spans="1:24" x14ac:dyDescent="0.35">
      <c r="A1" t="s">
        <v>120</v>
      </c>
      <c r="B1" t="s">
        <v>139</v>
      </c>
      <c r="C1" t="s">
        <v>0</v>
      </c>
      <c r="D1" t="s">
        <v>121</v>
      </c>
      <c r="E1" t="s">
        <v>123</v>
      </c>
      <c r="F1" t="s">
        <v>124</v>
      </c>
      <c r="G1" t="s">
        <v>125</v>
      </c>
      <c r="H1" t="s">
        <v>122</v>
      </c>
      <c r="I1" t="s">
        <v>126</v>
      </c>
      <c r="J1" t="s">
        <v>127</v>
      </c>
      <c r="K1" t="s">
        <v>128</v>
      </c>
      <c r="L1" t="s">
        <v>134</v>
      </c>
      <c r="M1" t="s">
        <v>135</v>
      </c>
      <c r="N1" t="s">
        <v>140</v>
      </c>
      <c r="O1" t="s">
        <v>143</v>
      </c>
      <c r="P1" t="s">
        <v>148</v>
      </c>
      <c r="Q1" t="s">
        <v>144</v>
      </c>
      <c r="R1" t="s">
        <v>145</v>
      </c>
      <c r="S1" t="s">
        <v>146</v>
      </c>
      <c r="T1" t="s">
        <v>149</v>
      </c>
      <c r="W1" s="2" t="s">
        <v>141</v>
      </c>
      <c r="X1" s="3" t="s">
        <v>130</v>
      </c>
    </row>
    <row r="2" spans="1:24" x14ac:dyDescent="0.35">
      <c r="A2">
        <v>1</v>
      </c>
      <c r="B2">
        <f>Tableau1[[#This Row],[id]]^2</f>
        <v>1</v>
      </c>
      <c r="C2" t="s">
        <v>119</v>
      </c>
      <c r="D2" t="str">
        <f>RIGHT(Tableau1[[#This Row],[Période]],2)</f>
        <v>01</v>
      </c>
      <c r="E2">
        <v>77.900000000000006</v>
      </c>
      <c r="F2">
        <f>LOG(Tableau1[[#This Row],[x]],EXP(1))</f>
        <v>4.3554259528767023</v>
      </c>
      <c r="I2" s="1">
        <f>VLOOKUP(Tableau1[[#This Row],[mois]],$D$8:$I$19,6,0)</f>
        <v>-6.835474736965283E-2</v>
      </c>
      <c r="J2" s="1">
        <f>Tableau1[[#This Row],[s_hat (coef saisonier]]-AVERAGE($I$2:$I$13)</f>
        <v>-6.7764165951688729E-2</v>
      </c>
      <c r="K2" s="1">
        <f>Tableau1[[#This Row],[ln(x)]]-Tableau1[[#This Row],[s_hat - s_hat_bar]]</f>
        <v>4.4231901188283906</v>
      </c>
      <c r="L2" s="1">
        <f>LOG(Tableau1[[#This Row],[CVS]],EXP(1))</f>
        <v>1.4868611820972368</v>
      </c>
      <c r="M2" s="1">
        <f>$X$3*EXP($X$2*Tableau1[[#This Row],[id]])</f>
        <v>4.3094506493616551</v>
      </c>
      <c r="N2" s="1">
        <f>$X$5*Tableau1[[#This Row],[id²]]+$X$6</f>
        <v>4.3870615460775122</v>
      </c>
      <c r="O2" s="1">
        <f>Tableau1[[#This Row],[CVS]]</f>
        <v>4.4231901188283906</v>
      </c>
      <c r="P2" s="1">
        <f>Tableau1[[#This Row],[LES]]</f>
        <v>4.4231901188283906</v>
      </c>
      <c r="Q2" s="1"/>
      <c r="R2" s="1"/>
      <c r="S2" s="1"/>
      <c r="T2" s="1">
        <f>Tableau1[[#This Row],[ln(x)]]-Tableau1[[#This Row],[CVS]]</f>
        <v>-6.7764165951688327E-2</v>
      </c>
      <c r="W2" s="4" t="s">
        <v>131</v>
      </c>
      <c r="X2" s="5">
        <f>_xlfn.COVARIANCE.P(Tableau1[ln(CVS)],Tableau1[id])/_xlfn.VAR.S(Tableau1[id])</f>
        <v>1.0170684262558391E-3</v>
      </c>
    </row>
    <row r="3" spans="1:24" x14ac:dyDescent="0.35">
      <c r="A3">
        <v>2</v>
      </c>
      <c r="B3">
        <f>Tableau1[[#This Row],[id]]^2</f>
        <v>4</v>
      </c>
      <c r="C3" t="s">
        <v>118</v>
      </c>
      <c r="D3" t="str">
        <f>RIGHT(Tableau1[[#This Row],[Période]],2)</f>
        <v>02</v>
      </c>
      <c r="E3">
        <v>79.599999999999994</v>
      </c>
      <c r="F3">
        <f>LOG(Tableau1[[#This Row],[x]],EXP(1))</f>
        <v>4.3770140928503372</v>
      </c>
      <c r="I3" s="1">
        <f>VLOOKUP(Tableau1[[#This Row],[mois]],$D$8:$I$19,6,0)</f>
        <v>-6.7216668498811832E-2</v>
      </c>
      <c r="J3" s="1">
        <f>Tableau1[[#This Row],[s_hat (coef saisonier]]-AVERAGE($I$2:$I$13)</f>
        <v>-6.6626087080847732E-2</v>
      </c>
      <c r="K3" s="1">
        <f>Tableau1[[#This Row],[ln(x)]]-Tableau1[[#This Row],[s_hat - s_hat_bar]]</f>
        <v>4.4436401799311849</v>
      </c>
      <c r="L3" s="1">
        <f>LOG(Tableau1[[#This Row],[CVS]],EXP(1))</f>
        <v>1.491473900887085</v>
      </c>
      <c r="M3" s="1">
        <f>$X$3*EXP($X$2*Tableau1[[#This Row],[id]])</f>
        <v>4.3138358852160748</v>
      </c>
      <c r="N3" s="1">
        <f>$X$5*Tableau1[[#This Row],[id²]]+$X$6</f>
        <v>4.387182188805463</v>
      </c>
      <c r="O3" s="1">
        <f>$X$19*O2+(1-$X$19)*K2</f>
        <v>4.4231901188283906</v>
      </c>
      <c r="P3" s="1">
        <f>$X$19*P2+(1-$X$19)*O2</f>
        <v>4.4231901188283906</v>
      </c>
      <c r="Q3" s="1">
        <f>Tableau1[[#This Row],[CVS]]-K2</f>
        <v>2.0450061102794237E-2</v>
      </c>
      <c r="R3" s="1">
        <f>Tableau1[[#This Row],[CVS]]</f>
        <v>4.4436401799311849</v>
      </c>
      <c r="S3" s="1"/>
      <c r="T3" s="1">
        <f>Tableau1[[#This Row],[ln(x)]]-Tableau1[[#This Row],[CVS]]</f>
        <v>-6.6626087080847718E-2</v>
      </c>
      <c r="W3" s="6" t="s">
        <v>132</v>
      </c>
      <c r="X3" s="7">
        <f>EXP(AVERAGE(Tableau1[ln(CVS)])-X2*AVERAGE(Tableau1[id]))</f>
        <v>4.3050698713248261</v>
      </c>
    </row>
    <row r="4" spans="1:24" x14ac:dyDescent="0.35">
      <c r="A4">
        <v>3</v>
      </c>
      <c r="B4">
        <f>Tableau1[[#This Row],[id]]^2</f>
        <v>9</v>
      </c>
      <c r="C4" t="s">
        <v>117</v>
      </c>
      <c r="D4" t="str">
        <f>RIGHT(Tableau1[[#This Row],[Période]],2)</f>
        <v>03</v>
      </c>
      <c r="E4">
        <v>80.8</v>
      </c>
      <c r="F4">
        <f>LOG(Tableau1[[#This Row],[x]],EXP(1))</f>
        <v>4.39197696552705</v>
      </c>
      <c r="I4" s="1">
        <f>VLOOKUP(Tableau1[[#This Row],[mois]],$D$8:$I$19,6,0)</f>
        <v>-4.9783778005048324E-2</v>
      </c>
      <c r="J4" s="1">
        <f>Tableau1[[#This Row],[s_hat (coef saisonier]]-AVERAGE($I$2:$I$13)</f>
        <v>-4.9193196587084223E-2</v>
      </c>
      <c r="K4" s="1">
        <f>Tableau1[[#This Row],[ln(x)]]-Tableau1[[#This Row],[s_hat - s_hat_bar]]</f>
        <v>4.4411701621141342</v>
      </c>
      <c r="L4" s="1">
        <f>LOG(Tableau1[[#This Row],[CVS]],EXP(1))</f>
        <v>1.4909178917466319</v>
      </c>
      <c r="M4" s="1">
        <f>$X$3*EXP($X$2*Tableau1[[#This Row],[id]])</f>
        <v>4.3182255834242991</v>
      </c>
      <c r="N4" s="1">
        <f>$X$5*Tableau1[[#This Row],[id²]]+$X$6</f>
        <v>4.387383260018713</v>
      </c>
      <c r="O4" s="1">
        <f t="shared" ref="O4:O67" si="0">$X$19*O3+(1-$X$19)*K3</f>
        <v>4.4375051616003462</v>
      </c>
      <c r="P4" s="1">
        <f t="shared" ref="P4:P67" si="1">$X$19*P3+(1-$X$19)*O3</f>
        <v>4.4231901188283906</v>
      </c>
      <c r="Q4" s="1">
        <f>((1-$X$20)/$X$20)*(Tableau1[[#This Row],[LES]]-Tableau1[[#This Row],[LES 2]])</f>
        <v>1.5905603079950674E-3</v>
      </c>
      <c r="R4" s="1">
        <f>2*Tableau1[[#This Row],[LES]]-Tableau1[[#This Row],[LES 2]]</f>
        <v>4.4518202043723019</v>
      </c>
      <c r="S4" s="1">
        <f>Q3*1+R3</f>
        <v>4.4640902410339791</v>
      </c>
      <c r="T4" s="1">
        <f>Tableau1[[#This Row],[ln(x)]]-Tableau1[[#This Row],[CVS]]</f>
        <v>-4.9193196587084209E-2</v>
      </c>
      <c r="W4" s="4" t="s">
        <v>133</v>
      </c>
      <c r="X4" s="5">
        <f>RSQ(Tableau1[ln(CVS)],Tableau1[id])</f>
        <v>0.87495999360350374</v>
      </c>
    </row>
    <row r="5" spans="1:24" x14ac:dyDescent="0.35">
      <c r="A5">
        <v>4</v>
      </c>
      <c r="B5">
        <f>Tableau1[[#This Row],[id]]^2</f>
        <v>16</v>
      </c>
      <c r="C5" t="s">
        <v>116</v>
      </c>
      <c r="D5" t="str">
        <f>RIGHT(Tableau1[[#This Row],[Période]],2)</f>
        <v>04</v>
      </c>
      <c r="E5">
        <v>79</v>
      </c>
      <c r="F5">
        <f>LOG(Tableau1[[#This Row],[x]],EXP(1))</f>
        <v>4.3694478524670215</v>
      </c>
      <c r="I5" s="1">
        <f>VLOOKUP(Tableau1[[#This Row],[mois]],$D$8:$I$19,6,0)</f>
        <v>-1.7007378348238907E-2</v>
      </c>
      <c r="J5" s="1">
        <f>Tableau1[[#This Row],[s_hat (coef saisonier]]-AVERAGE($I$2:$I$13)</f>
        <v>-1.6416796930274802E-2</v>
      </c>
      <c r="K5" s="1">
        <f>Tableau1[[#This Row],[ln(x)]]-Tableau1[[#This Row],[s_hat - s_hat_bar]]</f>
        <v>4.3858646493972966</v>
      </c>
      <c r="L5" s="1">
        <f>LOG(Tableau1[[#This Row],[CVS]],EXP(1))</f>
        <v>1.4783867898289875</v>
      </c>
      <c r="M5" s="1">
        <f>$X$3*EXP($X$2*Tableau1[[#This Row],[id]])</f>
        <v>4.3226197485271562</v>
      </c>
      <c r="N5" s="1">
        <f>$X$5*Tableau1[[#This Row],[id²]]+$X$6</f>
        <v>4.3876647597172624</v>
      </c>
      <c r="O5" s="1">
        <f t="shared" si="0"/>
        <v>4.4400706619599974</v>
      </c>
      <c r="P5" s="1">
        <f t="shared" si="1"/>
        <v>4.4332106487687595</v>
      </c>
      <c r="Q5" s="1">
        <f>((1-$X$20)/$X$20)*(Tableau1[[#This Row],[LES]]-Tableau1[[#This Row],[LES 2]])</f>
        <v>7.6222368791532954E-4</v>
      </c>
      <c r="R5" s="1">
        <f>2*Tableau1[[#This Row],[LES]]-Tableau1[[#This Row],[LES 2]]</f>
        <v>4.4469306751512354</v>
      </c>
      <c r="S5" s="1">
        <f t="shared" ref="S5:S68" si="2">Q4*1+R4</f>
        <v>4.4534107646802967</v>
      </c>
      <c r="T5" s="1">
        <f>Tableau1[[#This Row],[ln(x)]]-Tableau1[[#This Row],[CVS]]</f>
        <v>-1.641679693027509E-2</v>
      </c>
      <c r="W5" s="6" t="s">
        <v>136</v>
      </c>
      <c r="X5" s="7">
        <f>_xlfn.COVARIANCE.P(Tableau1[id²],Tableau1[CVS])/_xlfn.VAR.P(Tableau1[id²])</f>
        <v>4.0214242650018708E-5</v>
      </c>
    </row>
    <row r="6" spans="1:24" x14ac:dyDescent="0.35">
      <c r="A6">
        <v>5</v>
      </c>
      <c r="B6">
        <f>Tableau1[[#This Row],[id]]^2</f>
        <v>25</v>
      </c>
      <c r="C6" t="s">
        <v>115</v>
      </c>
      <c r="D6" t="str">
        <f>RIGHT(Tableau1[[#This Row],[Période]],2)</f>
        <v>05</v>
      </c>
      <c r="E6">
        <v>81.2</v>
      </c>
      <c r="F6">
        <f>LOG(Tableau1[[#This Row],[x]],EXP(1))</f>
        <v>4.396915247167632</v>
      </c>
      <c r="I6" s="1">
        <f>VLOOKUP(Tableau1[[#This Row],[mois]],$D$8:$I$19,6,0)</f>
        <v>-1.447469987301078E-3</v>
      </c>
      <c r="J6" s="1">
        <f>Tableau1[[#This Row],[s_hat (coef saisonier]]-AVERAGE($I$2:$I$13)</f>
        <v>-8.5688856933697447E-4</v>
      </c>
      <c r="K6" s="1">
        <f>Tableau1[[#This Row],[ln(x)]]-Tableau1[[#This Row],[s_hat - s_hat_bar]]</f>
        <v>4.397772135736969</v>
      </c>
      <c r="L6" s="1">
        <f>LOG(Tableau1[[#This Row],[CVS]],EXP(1))</f>
        <v>1.4810980799074309</v>
      </c>
      <c r="M6" s="1">
        <f>$X$3*EXP($X$2*Tableau1[[#This Row],[id]])</f>
        <v>4.3270183850700938</v>
      </c>
      <c r="N6" s="1">
        <f>$X$5*Tableau1[[#This Row],[id²]]+$X$6</f>
        <v>4.3880266879011129</v>
      </c>
      <c r="O6" s="1">
        <f t="shared" si="0"/>
        <v>4.4021264531661064</v>
      </c>
      <c r="P6" s="1">
        <f t="shared" si="1"/>
        <v>4.4380126580026253</v>
      </c>
      <c r="Q6" s="1">
        <f>((1-$X$20)/$X$20)*(Tableau1[[#This Row],[LES]]-Tableau1[[#This Row],[LES 2]])</f>
        <v>-3.9873560929465481E-3</v>
      </c>
      <c r="R6" s="1">
        <f>2*Tableau1[[#This Row],[LES]]-Tableau1[[#This Row],[LES 2]]</f>
        <v>4.3662402483295875</v>
      </c>
      <c r="S6" s="1">
        <f t="shared" si="2"/>
        <v>4.4476928988391506</v>
      </c>
      <c r="T6" s="1">
        <f>Tableau1[[#This Row],[ln(x)]]-Tableau1[[#This Row],[CVS]]</f>
        <v>-8.5688856933696655E-4</v>
      </c>
      <c r="W6" s="4" t="s">
        <v>137</v>
      </c>
      <c r="X6" s="5">
        <f>AVERAGE(Tableau1[CVS]) - X5*AVERAGE(Tableau1[id²])</f>
        <v>4.3870213318348625</v>
      </c>
    </row>
    <row r="7" spans="1:24" x14ac:dyDescent="0.35">
      <c r="A7">
        <v>6</v>
      </c>
      <c r="B7">
        <f>Tableau1[[#This Row],[id]]^2</f>
        <v>36</v>
      </c>
      <c r="C7" t="s">
        <v>114</v>
      </c>
      <c r="D7" t="str">
        <f>RIGHT(Tableau1[[#This Row],[Période]],2)</f>
        <v>06</v>
      </c>
      <c r="E7">
        <v>81.400000000000006</v>
      </c>
      <c r="F7">
        <f>LOG(Tableau1[[#This Row],[x]],EXP(1))</f>
        <v>4.399375273008495</v>
      </c>
      <c r="I7" s="1">
        <f>VLOOKUP(Tableau1[[#This Row],[mois]],$D$8:$I$19,6,0)</f>
        <v>3.0572798934834111E-2</v>
      </c>
      <c r="J7" s="1">
        <f>Tableau1[[#This Row],[s_hat (coef saisonier]]-AVERAGE($I$2:$I$13)</f>
        <v>3.1163380352798215E-2</v>
      </c>
      <c r="K7" s="1">
        <f>Tableau1[[#This Row],[ln(x)]]-Tableau1[[#This Row],[s_hat - s_hat_bar]]</f>
        <v>4.3682118926556965</v>
      </c>
      <c r="L7" s="1">
        <f>LOG(Tableau1[[#This Row],[CVS]],EXP(1))</f>
        <v>1.4743537474893949</v>
      </c>
      <c r="M7" s="1">
        <f>$X$3*EXP($X$2*Tableau1[[#This Row],[id]])</f>
        <v>4.3314214976031851</v>
      </c>
      <c r="N7" s="1">
        <f>$X$5*Tableau1[[#This Row],[id²]]+$X$6</f>
        <v>4.3884690445702628</v>
      </c>
      <c r="O7" s="1">
        <f t="shared" si="0"/>
        <v>4.3990784309657105</v>
      </c>
      <c r="P7" s="1">
        <f t="shared" si="1"/>
        <v>4.4128923146170624</v>
      </c>
      <c r="Q7" s="1">
        <f>((1-$X$20)/$X$20)*(Tableau1[[#This Row],[LES]]-Tableau1[[#This Row],[LES 2]])</f>
        <v>-1.5348759612613266E-3</v>
      </c>
      <c r="R7" s="1">
        <f>2*Tableau1[[#This Row],[LES]]-Tableau1[[#This Row],[LES 2]]</f>
        <v>4.3852645473143586</v>
      </c>
      <c r="S7" s="1">
        <f t="shared" si="2"/>
        <v>4.3622528922366408</v>
      </c>
      <c r="T7" s="1">
        <f>Tableau1[[#This Row],[ln(x)]]-Tableau1[[#This Row],[CVS]]</f>
        <v>3.116338035279842E-2</v>
      </c>
      <c r="W7" s="6" t="s">
        <v>138</v>
      </c>
      <c r="X7" s="7">
        <f>RSQ(Tableau1[CVS],Tableau1[id²])</f>
        <v>0.95396607098607422</v>
      </c>
    </row>
    <row r="8" spans="1:24" x14ac:dyDescent="0.35">
      <c r="A8">
        <v>7</v>
      </c>
      <c r="B8">
        <f>Tableau1[[#This Row],[id]]^2</f>
        <v>49</v>
      </c>
      <c r="C8" t="s">
        <v>113</v>
      </c>
      <c r="D8" t="str">
        <f>RIGHT(Tableau1[[#This Row],[Période]],2)</f>
        <v>07</v>
      </c>
      <c r="E8">
        <v>80</v>
      </c>
      <c r="F8">
        <f>LOG(Tableau1[[#This Row],[x]],EXP(1))</f>
        <v>4.3820266346738812</v>
      </c>
      <c r="G8">
        <f>SUM(F2/2,F14/2,F3:F13)/12</f>
        <v>4.3869972009599687</v>
      </c>
      <c r="H8">
        <f>Tableau1[[#This Row],[ln(x)]]-Tableau1[[#This Row],[mmc 12 : ln(x)]]</f>
        <v>-4.9705662860874966E-3</v>
      </c>
      <c r="I8" s="1">
        <f t="shared" ref="I8:I15" si="3">AVERAGE(H8,H20,H32,H44,H56,H68,H80,H92,H104)</f>
        <v>4.9835188113862415E-2</v>
      </c>
      <c r="J8" s="1">
        <f>Tableau1[[#This Row],[s_hat (coef saisonier]]-AVERAGE($I$2:$I$13)</f>
        <v>5.0425769531826516E-2</v>
      </c>
      <c r="K8" s="1">
        <f>Tableau1[[#This Row],[ln(x)]]-Tableau1[[#This Row],[s_hat - s_hat_bar]]</f>
        <v>4.3316008651420548</v>
      </c>
      <c r="L8" s="1">
        <f>LOG(Tableau1[[#This Row],[CVS]],EXP(1))</f>
        <v>1.4659371885001251</v>
      </c>
      <c r="M8" s="1">
        <f>$X$3*EXP($X$2*Tableau1[[#This Row],[id]])</f>
        <v>4.3358290906811368</v>
      </c>
      <c r="N8" s="1">
        <f>$X$5*Tableau1[[#This Row],[id²]]+$X$6</f>
        <v>4.3889918297247137</v>
      </c>
      <c r="O8" s="1">
        <f t="shared" si="0"/>
        <v>4.3774718541487001</v>
      </c>
      <c r="P8" s="1">
        <f t="shared" si="1"/>
        <v>4.4032225960611164</v>
      </c>
      <c r="Q8" s="1">
        <f>((1-$X$20)/$X$20)*(Tableau1[[#This Row],[LES]]-Tableau1[[#This Row],[LES 2]])</f>
        <v>-2.8611935458240359E-3</v>
      </c>
      <c r="R8" s="1">
        <f>2*Tableau1[[#This Row],[LES]]-Tableau1[[#This Row],[LES 2]]</f>
        <v>4.3517211122362838</v>
      </c>
      <c r="S8" s="1">
        <f t="shared" si="2"/>
        <v>4.3837296713530973</v>
      </c>
      <c r="T8" s="1">
        <f>Tableau1[[#This Row],[ln(x)]]-Tableau1[[#This Row],[CVS]]</f>
        <v>5.0425769531826425E-2</v>
      </c>
    </row>
    <row r="9" spans="1:24" x14ac:dyDescent="0.35">
      <c r="A9">
        <v>8</v>
      </c>
      <c r="B9">
        <f>Tableau1[[#This Row],[id]]^2</f>
        <v>64</v>
      </c>
      <c r="C9" t="s">
        <v>112</v>
      </c>
      <c r="D9" t="str">
        <f>RIGHT(Tableau1[[#This Row],[Période]],2)</f>
        <v>08</v>
      </c>
      <c r="E9">
        <v>83.3</v>
      </c>
      <c r="F9">
        <f>LOG(Tableau1[[#This Row],[x]],EXP(1))</f>
        <v>4.4224485491727972</v>
      </c>
      <c r="G9">
        <f t="shared" ref="G9:G72" si="4">SUM(F3/2,F15/2,F4:F14)/12</f>
        <v>4.3880013312043564</v>
      </c>
      <c r="H9">
        <f>Tableau1[[#This Row],[ln(x)]]-Tableau1[[#This Row],[mmc 12 : ln(x)]]</f>
        <v>3.4447217968440746E-2</v>
      </c>
      <c r="I9" s="1">
        <f t="shared" si="3"/>
        <v>6.650778388027806E-2</v>
      </c>
      <c r="J9" s="1">
        <f>Tableau1[[#This Row],[s_hat (coef saisonier]]-AVERAGE($I$2:$I$13)</f>
        <v>6.709836529824216E-2</v>
      </c>
      <c r="K9" s="1">
        <f>Tableau1[[#This Row],[ln(x)]]-Tableau1[[#This Row],[s_hat - s_hat_bar]]</f>
        <v>4.3553501838745552</v>
      </c>
      <c r="L9" s="1">
        <f>LOG(Tableau1[[#This Row],[CVS]],EXP(1))</f>
        <v>1.4714050166870687</v>
      </c>
      <c r="M9" s="1">
        <f>$X$3*EXP($X$2*Tableau1[[#This Row],[id]])</f>
        <v>4.3402411688632849</v>
      </c>
      <c r="N9" s="1">
        <f>$X$5*Tableau1[[#This Row],[id²]]+$X$6</f>
        <v>4.3895950433644639</v>
      </c>
      <c r="O9" s="1">
        <f t="shared" si="0"/>
        <v>4.3453621618440481</v>
      </c>
      <c r="P9" s="1">
        <f t="shared" si="1"/>
        <v>4.3851970767224246</v>
      </c>
      <c r="Q9" s="1">
        <f>((1-$X$20)/$X$20)*(Tableau1[[#This Row],[LES]]-Tableau1[[#This Row],[LES 2]])</f>
        <v>-4.4261016531529475E-3</v>
      </c>
      <c r="R9" s="1">
        <f>2*Tableau1[[#This Row],[LES]]-Tableau1[[#This Row],[LES 2]]</f>
        <v>4.3055272469656716</v>
      </c>
      <c r="S9" s="1">
        <f t="shared" si="2"/>
        <v>4.3488599186904597</v>
      </c>
      <c r="T9" s="1">
        <f>Tableau1[[#This Row],[ln(x)]]-Tableau1[[#This Row],[CVS]]</f>
        <v>6.709836529824198E-2</v>
      </c>
    </row>
    <row r="10" spans="1:24" x14ac:dyDescent="0.35">
      <c r="A10">
        <v>9</v>
      </c>
      <c r="B10">
        <f>Tableau1[[#This Row],[id]]^2</f>
        <v>81</v>
      </c>
      <c r="C10" t="s">
        <v>111</v>
      </c>
      <c r="D10" t="str">
        <f>RIGHT(Tableau1[[#This Row],[Période]],2)</f>
        <v>09</v>
      </c>
      <c r="E10">
        <v>80.5</v>
      </c>
      <c r="F10">
        <f>LOG(Tableau1[[#This Row],[x]],EXP(1))</f>
        <v>4.3882571844245177</v>
      </c>
      <c r="G10">
        <f t="shared" si="4"/>
        <v>4.3874825025883126</v>
      </c>
      <c r="H10">
        <f>Tableau1[[#This Row],[ln(x)]]-Tableau1[[#This Row],[mmc 12 : ln(x)]]</f>
        <v>7.7468183620510445E-4</v>
      </c>
      <c r="I10" s="1">
        <f t="shared" si="3"/>
        <v>5.768936725825223E-2</v>
      </c>
      <c r="J10" s="1">
        <f>Tableau1[[#This Row],[s_hat (coef saisonier]]-AVERAGE($I$2:$I$13)</f>
        <v>5.8279948676216331E-2</v>
      </c>
      <c r="K10" s="1">
        <f>Tableau1[[#This Row],[ln(x)]]-Tableau1[[#This Row],[s_hat - s_hat_bar]]</f>
        <v>4.3299772357483013</v>
      </c>
      <c r="L10" s="1">
        <f>LOG(Tableau1[[#This Row],[CVS]],EXP(1))</f>
        <v>1.4655622846676228</v>
      </c>
      <c r="M10" s="1">
        <f>$X$3*EXP($X$2*Tableau1[[#This Row],[id]])</f>
        <v>4.344657736713609</v>
      </c>
      <c r="N10" s="1">
        <f>$X$5*Tableau1[[#This Row],[id²]]+$X$6</f>
        <v>4.3902786854895144</v>
      </c>
      <c r="O10" s="1">
        <f t="shared" si="0"/>
        <v>4.3523537772654031</v>
      </c>
      <c r="P10" s="1">
        <f t="shared" si="1"/>
        <v>4.3573126363075607</v>
      </c>
      <c r="Q10" s="1">
        <f>((1-$X$20)/$X$20)*(Tableau1[[#This Row],[LES]]-Tableau1[[#This Row],[LES 2]])</f>
        <v>-5.5098433801751634E-4</v>
      </c>
      <c r="R10" s="1">
        <f>2*Tableau1[[#This Row],[LES]]-Tableau1[[#This Row],[LES 2]]</f>
        <v>4.3473949182232454</v>
      </c>
      <c r="S10" s="1">
        <f t="shared" si="2"/>
        <v>4.3011011453125185</v>
      </c>
      <c r="T10" s="1">
        <f>Tableau1[[#This Row],[ln(x)]]-Tableau1[[#This Row],[CVS]]</f>
        <v>5.8279948676216442E-2</v>
      </c>
    </row>
    <row r="11" spans="1:24" x14ac:dyDescent="0.35">
      <c r="A11">
        <v>10</v>
      </c>
      <c r="B11">
        <f>Tableau1[[#This Row],[id]]^2</f>
        <v>100</v>
      </c>
      <c r="C11" t="s">
        <v>110</v>
      </c>
      <c r="D11" t="str">
        <f>RIGHT(Tableau1[[#This Row],[Période]],2)</f>
        <v>10</v>
      </c>
      <c r="E11">
        <v>80.8</v>
      </c>
      <c r="F11">
        <f>LOG(Tableau1[[#This Row],[x]],EXP(1))</f>
        <v>4.39197696552705</v>
      </c>
      <c r="G11">
        <f t="shared" si="4"/>
        <v>4.3899615036004969</v>
      </c>
      <c r="H11">
        <f>Tableau1[[#This Row],[ln(x)]]-Tableau1[[#This Row],[mmc 12 : ln(x)]]</f>
        <v>2.0154619265531082E-3</v>
      </c>
      <c r="I11" s="1">
        <f t="shared" si="3"/>
        <v>3.3291809735248118E-2</v>
      </c>
      <c r="J11" s="1">
        <f>Tableau1[[#This Row],[s_hat (coef saisonier]]-AVERAGE($I$2:$I$13)</f>
        <v>3.3882391153212219E-2</v>
      </c>
      <c r="K11" s="1">
        <f>Tableau1[[#This Row],[ln(x)]]-Tableau1[[#This Row],[s_hat - s_hat_bar]]</f>
        <v>4.3580945743738377</v>
      </c>
      <c r="L11" s="1">
        <f>LOG(Tableau1[[#This Row],[CVS]],EXP(1))</f>
        <v>1.4720349376118402</v>
      </c>
      <c r="M11" s="1">
        <f>$X$3*EXP($X$2*Tableau1[[#This Row],[id]])</f>
        <v>4.3490787988007327</v>
      </c>
      <c r="N11" s="1">
        <f>$X$5*Tableau1[[#This Row],[id²]]+$X$6</f>
        <v>4.3910427560998642</v>
      </c>
      <c r="O11" s="1">
        <f t="shared" si="0"/>
        <v>4.3366901982034314</v>
      </c>
      <c r="P11" s="1">
        <f t="shared" si="1"/>
        <v>4.3538414349780501</v>
      </c>
      <c r="Q11" s="1">
        <f>((1-$X$20)/$X$20)*(Tableau1[[#This Row],[LES]]-Tableau1[[#This Row],[LES 2]])</f>
        <v>-1.9056929749576347E-3</v>
      </c>
      <c r="R11" s="1">
        <f>2*Tableau1[[#This Row],[LES]]-Tableau1[[#This Row],[LES 2]]</f>
        <v>4.3195389614288127</v>
      </c>
      <c r="S11" s="1">
        <f t="shared" si="2"/>
        <v>4.3468439338852276</v>
      </c>
      <c r="T11" s="1">
        <f>Tableau1[[#This Row],[ln(x)]]-Tableau1[[#This Row],[CVS]]</f>
        <v>3.3882391153212232E-2</v>
      </c>
    </row>
    <row r="12" spans="1:24" x14ac:dyDescent="0.35">
      <c r="A12">
        <v>11</v>
      </c>
      <c r="B12">
        <f>Tableau1[[#This Row],[id]]^2</f>
        <v>121</v>
      </c>
      <c r="C12" t="s">
        <v>109</v>
      </c>
      <c r="D12" t="str">
        <f>RIGHT(Tableau1[[#This Row],[Période]],2)</f>
        <v>11</v>
      </c>
      <c r="E12">
        <v>80.599999999999994</v>
      </c>
      <c r="F12">
        <f>LOG(Tableau1[[#This Row],[x]],EXP(1))</f>
        <v>4.389498649512583</v>
      </c>
      <c r="G12">
        <f t="shared" si="4"/>
        <v>4.3949173124899117</v>
      </c>
      <c r="H12">
        <f>Tableau1[[#This Row],[ln(x)]]-Tableau1[[#This Row],[mmc 12 : ln(x)]]</f>
        <v>-5.4186629773287365E-3</v>
      </c>
      <c r="I12" s="1">
        <f t="shared" si="3"/>
        <v>-1.0904048702572074E-4</v>
      </c>
      <c r="J12" s="1">
        <f>Tableau1[[#This Row],[s_hat (coef saisonier]]-AVERAGE($I$2:$I$13)</f>
        <v>4.8154093093838278E-4</v>
      </c>
      <c r="K12" s="1">
        <f>Tableau1[[#This Row],[ln(x)]]-Tableau1[[#This Row],[s_hat - s_hat_bar]]</f>
        <v>4.389017108581645</v>
      </c>
      <c r="L12" s="1">
        <f>LOG(Tableau1[[#This Row],[CVS]],EXP(1))</f>
        <v>1.4791053087576576</v>
      </c>
      <c r="M12" s="1">
        <f>$X$3*EXP($X$2*Tableau1[[#This Row],[id]])</f>
        <v>4.3535043596979266</v>
      </c>
      <c r="N12" s="1">
        <f>$X$5*Tableau1[[#This Row],[id²]]+$X$6</f>
        <v>4.391887255195515</v>
      </c>
      <c r="O12" s="1">
        <f t="shared" si="0"/>
        <v>4.3516732615227154</v>
      </c>
      <c r="P12" s="1">
        <f t="shared" si="1"/>
        <v>4.3418355692358164</v>
      </c>
      <c r="Q12" s="1">
        <f>((1-$X$20)/$X$20)*(Tableau1[[#This Row],[LES]]-Tableau1[[#This Row],[LES 2]])</f>
        <v>1.0930769207665567E-3</v>
      </c>
      <c r="R12" s="1">
        <f>2*Tableau1[[#This Row],[LES]]-Tableau1[[#This Row],[LES 2]]</f>
        <v>4.3615109538096144</v>
      </c>
      <c r="S12" s="1">
        <f t="shared" si="2"/>
        <v>4.3176332684538554</v>
      </c>
      <c r="T12" s="1">
        <f>Tableau1[[#This Row],[ln(x)]]-Tableau1[[#This Row],[CVS]]</f>
        <v>4.8154093093799588E-4</v>
      </c>
    </row>
    <row r="13" spans="1:24" x14ac:dyDescent="0.35">
      <c r="A13">
        <v>12</v>
      </c>
      <c r="B13">
        <f>Tableau1[[#This Row],[id]]^2</f>
        <v>144</v>
      </c>
      <c r="C13" t="s">
        <v>108</v>
      </c>
      <c r="D13" t="str">
        <f>RIGHT(Tableau1[[#This Row],[Période]],2)</f>
        <v>12</v>
      </c>
      <c r="E13">
        <v>78.900000000000006</v>
      </c>
      <c r="F13">
        <f>LOG(Tableau1[[#This Row],[x]],EXP(1))</f>
        <v>4.3681812278518288</v>
      </c>
      <c r="G13">
        <f t="shared" si="4"/>
        <v>4.3986261455234326</v>
      </c>
      <c r="H13">
        <f>Tableau1[[#This Row],[ln(x)]]-Tableau1[[#This Row],[mmc 12 : ln(x)]]</f>
        <v>-3.0444917671603733E-2</v>
      </c>
      <c r="I13" s="1">
        <f t="shared" si="3"/>
        <v>-4.1064842241965493E-2</v>
      </c>
      <c r="J13" s="1">
        <f>Tableau1[[#This Row],[s_hat (coef saisonier]]-AVERAGE($I$2:$I$13)</f>
        <v>-4.0474260824001393E-2</v>
      </c>
      <c r="K13" s="1">
        <f>Tableau1[[#This Row],[ln(x)]]-Tableau1[[#This Row],[s_hat - s_hat_bar]]</f>
        <v>4.40865548867583</v>
      </c>
      <c r="L13" s="1">
        <f>LOG(Tableau1[[#This Row],[CVS]],EXP(1))</f>
        <v>1.4835697651227684</v>
      </c>
      <c r="M13" s="1">
        <f>$X$3*EXP($X$2*Tableau1[[#This Row],[id]])</f>
        <v>4.3579344239831155</v>
      </c>
      <c r="N13" s="1">
        <f>$X$5*Tableau1[[#This Row],[id²]]+$X$6</f>
        <v>4.3928121827764652</v>
      </c>
      <c r="O13" s="1">
        <f t="shared" si="0"/>
        <v>4.3778139544639654</v>
      </c>
      <c r="P13" s="1">
        <f t="shared" si="1"/>
        <v>4.3487219538366455</v>
      </c>
      <c r="Q13" s="1">
        <f>((1-$X$20)/$X$20)*(Tableau1[[#This Row],[LES]]-Tableau1[[#This Row],[LES 2]])</f>
        <v>3.2324445141466512E-3</v>
      </c>
      <c r="R13" s="1">
        <f>2*Tableau1[[#This Row],[LES]]-Tableau1[[#This Row],[LES 2]]</f>
        <v>4.4069059550912852</v>
      </c>
      <c r="S13" s="1">
        <f t="shared" si="2"/>
        <v>4.3626040307303811</v>
      </c>
      <c r="T13" s="1">
        <f>Tableau1[[#This Row],[ln(x)]]-Tableau1[[#This Row],[CVS]]</f>
        <v>-4.0474260824001185E-2</v>
      </c>
    </row>
    <row r="14" spans="1:24" x14ac:dyDescent="0.35">
      <c r="A14">
        <v>13</v>
      </c>
      <c r="B14">
        <f>Tableau1[[#This Row],[id]]^2</f>
        <v>169</v>
      </c>
      <c r="C14" t="s">
        <v>107</v>
      </c>
      <c r="D14" t="str">
        <f>RIGHT(Tableau1[[#This Row],[Période]],2)</f>
        <v>01</v>
      </c>
      <c r="E14">
        <v>79.7</v>
      </c>
      <c r="F14">
        <f>LOG(Tableau1[[#This Row],[x]],EXP(1))</f>
        <v>4.3782695857961693</v>
      </c>
      <c r="G14">
        <f t="shared" si="4"/>
        <v>4.4044951585159611</v>
      </c>
      <c r="H14">
        <f>Tableau1[[#This Row],[ln(x)]]-Tableau1[[#This Row],[mmc 12 : ln(x)]]</f>
        <v>-2.6225572719791757E-2</v>
      </c>
      <c r="I14" s="1">
        <f t="shared" si="3"/>
        <v>-6.835474736965283E-2</v>
      </c>
      <c r="J14" s="1">
        <f>Tableau1[[#This Row],[s_hat (coef saisonier]]-AVERAGE($I$2:$I$13)</f>
        <v>-6.7764165951688729E-2</v>
      </c>
      <c r="K14" s="1">
        <f>Tableau1[[#This Row],[ln(x)]]-Tableau1[[#This Row],[s_hat - s_hat_bar]]</f>
        <v>4.4460337517478576</v>
      </c>
      <c r="L14" s="1">
        <f>LOG(Tableau1[[#This Row],[CVS]],EXP(1))</f>
        <v>1.4920124069994374</v>
      </c>
      <c r="M14" s="1">
        <f>$X$3*EXP($X$2*Tableau1[[#This Row],[id]])</f>
        <v>4.3623689962388843</v>
      </c>
      <c r="N14" s="1">
        <f>$X$5*Tableau1[[#This Row],[id²]]+$X$6</f>
        <v>4.3938175388427156</v>
      </c>
      <c r="O14" s="1">
        <f t="shared" si="0"/>
        <v>4.3994030284122703</v>
      </c>
      <c r="P14" s="1">
        <f t="shared" si="1"/>
        <v>4.369086354275769</v>
      </c>
      <c r="Q14" s="1">
        <f>((1-$X$20)/$X$20)*(Tableau1[[#This Row],[LES]]-Tableau1[[#This Row],[LES 2]])</f>
        <v>3.3685193485001432E-3</v>
      </c>
      <c r="R14" s="1">
        <f>2*Tableau1[[#This Row],[LES]]-Tableau1[[#This Row],[LES 2]]</f>
        <v>4.4297197025487716</v>
      </c>
      <c r="S14" s="1">
        <f t="shared" si="2"/>
        <v>4.4101383996054322</v>
      </c>
      <c r="T14" s="1">
        <f>Tableau1[[#This Row],[ln(x)]]-Tableau1[[#This Row],[CVS]]</f>
        <v>-6.7764165951688327E-2</v>
      </c>
    </row>
    <row r="15" spans="1:24" x14ac:dyDescent="0.35">
      <c r="A15">
        <v>14</v>
      </c>
      <c r="B15">
        <f>Tableau1[[#This Row],[id]]^2</f>
        <v>196</v>
      </c>
      <c r="C15" t="s">
        <v>106</v>
      </c>
      <c r="D15" t="str">
        <f>RIGHT(Tableau1[[#This Row],[Période]],2)</f>
        <v>02</v>
      </c>
      <c r="E15">
        <v>79.7</v>
      </c>
      <c r="F15">
        <f>LOG(Tableau1[[#This Row],[x]],EXP(1))</f>
        <v>4.3782695857961693</v>
      </c>
      <c r="G15">
        <f t="shared" si="4"/>
        <v>4.4108953381871361</v>
      </c>
      <c r="H15">
        <f>Tableau1[[#This Row],[ln(x)]]-Tableau1[[#This Row],[mmc 12 : ln(x)]]</f>
        <v>-3.2625752390966767E-2</v>
      </c>
      <c r="I15" s="1">
        <f t="shared" si="3"/>
        <v>-6.7216668498811832E-2</v>
      </c>
      <c r="J15" s="1">
        <f>Tableau1[[#This Row],[s_hat (coef saisonier]]-AVERAGE($I$2:$I$13)</f>
        <v>-6.6626087080847732E-2</v>
      </c>
      <c r="K15" s="1">
        <f>Tableau1[[#This Row],[ln(x)]]-Tableau1[[#This Row],[s_hat - s_hat_bar]]</f>
        <v>4.444895672877017</v>
      </c>
      <c r="L15" s="1">
        <f>LOG(Tableau1[[#This Row],[CVS]],EXP(1))</f>
        <v>1.49175639802159</v>
      </c>
      <c r="M15" s="1">
        <f>$X$3*EXP($X$2*Tableau1[[#This Row],[id]])</f>
        <v>4.3668080810524792</v>
      </c>
      <c r="N15" s="1">
        <f>$X$5*Tableau1[[#This Row],[id²]]+$X$6</f>
        <v>4.3949033233942663</v>
      </c>
      <c r="O15" s="1">
        <f t="shared" si="0"/>
        <v>4.4320445347471811</v>
      </c>
      <c r="P15" s="1">
        <f t="shared" si="1"/>
        <v>4.3903080261713194</v>
      </c>
      <c r="Q15" s="1">
        <f>((1-$X$20)/$X$20)*(Tableau1[[#This Row],[LES]]-Tableau1[[#This Row],[LES 2]])</f>
        <v>4.6373898417624033E-3</v>
      </c>
      <c r="R15" s="1">
        <f>2*Tableau1[[#This Row],[LES]]-Tableau1[[#This Row],[LES 2]]</f>
        <v>4.4737810433230427</v>
      </c>
      <c r="S15" s="1">
        <f t="shared" si="2"/>
        <v>4.4330882218972718</v>
      </c>
      <c r="T15" s="1">
        <f>Tableau1[[#This Row],[ln(x)]]-Tableau1[[#This Row],[CVS]]</f>
        <v>-6.6626087080847718E-2</v>
      </c>
    </row>
    <row r="16" spans="1:24" x14ac:dyDescent="0.35">
      <c r="A16">
        <v>15</v>
      </c>
      <c r="B16">
        <f>Tableau1[[#This Row],[id]]^2</f>
        <v>225</v>
      </c>
      <c r="C16" t="s">
        <v>105</v>
      </c>
      <c r="D16" t="str">
        <f>RIGHT(Tableau1[[#This Row],[Période]],2)</f>
        <v>03</v>
      </c>
      <c r="E16">
        <v>79.7</v>
      </c>
      <c r="F16">
        <f>LOG(Tableau1[[#This Row],[x]],EXP(1))</f>
        <v>4.3782695857961693</v>
      </c>
      <c r="G16">
        <f t="shared" si="4"/>
        <v>4.4169886436990931</v>
      </c>
      <c r="H16">
        <f>Tableau1[[#This Row],[ln(x)]]-Tableau1[[#This Row],[mmc 12 : ln(x)]]</f>
        <v>-3.8719057902923737E-2</v>
      </c>
      <c r="I16" s="1">
        <f t="shared" ref="I16:I17" si="5">AVERAGE(H16,H28,H40,H52,H64,H76,H88,H100,H112)</f>
        <v>-4.9783778005048324E-2</v>
      </c>
      <c r="J16" s="1">
        <f>Tableau1[[#This Row],[s_hat (coef saisonier]]-AVERAGE($I$2:$I$13)</f>
        <v>-4.9193196587084223E-2</v>
      </c>
      <c r="K16" s="1">
        <f>Tableau1[[#This Row],[ln(x)]]-Tableau1[[#This Row],[s_hat - s_hat_bar]]</f>
        <v>4.4274627823832535</v>
      </c>
      <c r="L16" s="1">
        <f>LOG(Tableau1[[#This Row],[CVS]],EXP(1))</f>
        <v>1.4878266846278334</v>
      </c>
      <c r="M16" s="1">
        <f>$X$3*EXP($X$2*Tableau1[[#This Row],[id]])</f>
        <v>4.3712516830158155</v>
      </c>
      <c r="N16" s="1">
        <f>$X$5*Tableau1[[#This Row],[id²]]+$X$6</f>
        <v>4.3960695364311171</v>
      </c>
      <c r="O16" s="1">
        <f t="shared" si="0"/>
        <v>4.4410403314380655</v>
      </c>
      <c r="P16" s="1">
        <f t="shared" si="1"/>
        <v>4.4195235821744223</v>
      </c>
      <c r="Q16" s="1">
        <f>((1-$X$20)/$X$20)*(Tableau1[[#This Row],[LES]]-Tableau1[[#This Row],[LES 2]])</f>
        <v>2.3907499181825792E-3</v>
      </c>
      <c r="R16" s="1">
        <f>2*Tableau1[[#This Row],[LES]]-Tableau1[[#This Row],[LES 2]]</f>
        <v>4.4625570807017088</v>
      </c>
      <c r="S16" s="1">
        <f t="shared" si="2"/>
        <v>4.4784184331648049</v>
      </c>
      <c r="T16" s="1">
        <f>Tableau1[[#This Row],[ln(x)]]-Tableau1[[#This Row],[CVS]]</f>
        <v>-4.9193196587084209E-2</v>
      </c>
    </row>
    <row r="17" spans="1:24" x14ac:dyDescent="0.35">
      <c r="A17">
        <v>16</v>
      </c>
      <c r="B17">
        <f>Tableau1[[#This Row],[id]]^2</f>
        <v>256</v>
      </c>
      <c r="C17" t="s">
        <v>104</v>
      </c>
      <c r="D17" t="str">
        <f>RIGHT(Tableau1[[#This Row],[Période]],2)</f>
        <v>04</v>
      </c>
      <c r="E17">
        <v>85</v>
      </c>
      <c r="F17">
        <f>LOG(Tableau1[[#This Row],[x]],EXP(1))</f>
        <v>4.4426512564903167</v>
      </c>
      <c r="G17">
        <f t="shared" si="4"/>
        <v>4.4202287223426913</v>
      </c>
      <c r="H17">
        <f>Tableau1[[#This Row],[ln(x)]]-Tableau1[[#This Row],[mmc 12 : ln(x)]]</f>
        <v>2.2422534147625406E-2</v>
      </c>
      <c r="I17" s="1">
        <f t="shared" si="5"/>
        <v>-1.7007378348238907E-2</v>
      </c>
      <c r="J17" s="1">
        <f>Tableau1[[#This Row],[s_hat (coef saisonier]]-AVERAGE($I$2:$I$13)</f>
        <v>-1.6416796930274802E-2</v>
      </c>
      <c r="K17" s="1">
        <f>Tableau1[[#This Row],[ln(x)]]-Tableau1[[#This Row],[s_hat - s_hat_bar]]</f>
        <v>4.4590680534205918</v>
      </c>
      <c r="L17" s="1">
        <f>LOG(Tableau1[[#This Row],[CVS]],EXP(1))</f>
        <v>1.4949397875653396</v>
      </c>
      <c r="M17" s="1">
        <f>$X$3*EXP($X$2*Tableau1[[#This Row],[id]])</f>
        <v>4.3756998067254811</v>
      </c>
      <c r="N17" s="1">
        <f>$X$5*Tableau1[[#This Row],[id²]]+$X$6</f>
        <v>4.3973161779532672</v>
      </c>
      <c r="O17" s="1">
        <f t="shared" si="0"/>
        <v>4.431536047099697</v>
      </c>
      <c r="P17" s="1">
        <f t="shared" si="1"/>
        <v>4.4345853066589722</v>
      </c>
      <c r="Q17" s="1">
        <f>((1-$X$20)/$X$20)*(Tableau1[[#This Row],[LES]]-Tableau1[[#This Row],[LES 2]])</f>
        <v>-3.388066176972514E-4</v>
      </c>
      <c r="R17" s="1">
        <f>2*Tableau1[[#This Row],[LES]]-Tableau1[[#This Row],[LES 2]]</f>
        <v>4.4284867875404217</v>
      </c>
      <c r="S17" s="1">
        <f t="shared" si="2"/>
        <v>4.4649478306198915</v>
      </c>
      <c r="T17" s="1">
        <f>Tableau1[[#This Row],[ln(x)]]-Tableau1[[#This Row],[CVS]]</f>
        <v>-1.641679693027509E-2</v>
      </c>
    </row>
    <row r="18" spans="1:24" x14ac:dyDescent="0.35">
      <c r="A18">
        <v>17</v>
      </c>
      <c r="B18">
        <f>Tableau1[[#This Row],[id]]^2</f>
        <v>289</v>
      </c>
      <c r="C18" t="s">
        <v>103</v>
      </c>
      <c r="D18" t="str">
        <f>RIGHT(Tableau1[[#This Row],[Période]],2)</f>
        <v>05</v>
      </c>
      <c r="E18">
        <v>85</v>
      </c>
      <c r="F18">
        <f>LOG(Tableau1[[#This Row],[x]],EXP(1))</f>
        <v>4.4426512564903167</v>
      </c>
      <c r="G18">
        <f t="shared" si="4"/>
        <v>4.4192941970873525</v>
      </c>
      <c r="H18">
        <f>Tableau1[[#This Row],[ln(x)]]-Tableau1[[#This Row],[mmc 12 : ln(x)]]</f>
        <v>2.3357059402964175E-2</v>
      </c>
      <c r="I18" s="1">
        <f>AVERAGE(H18,H30,H42,H54,H66,H78,H90,H102,H114)</f>
        <v>-1.447469987301078E-3</v>
      </c>
      <c r="J18" s="1">
        <f>Tableau1[[#This Row],[s_hat (coef saisonier]]-AVERAGE($I$2:$I$13)</f>
        <v>-8.5688856933697447E-4</v>
      </c>
      <c r="K18" s="1">
        <f>Tableau1[[#This Row],[ln(x)]]-Tableau1[[#This Row],[s_hat - s_hat_bar]]</f>
        <v>4.4435081450596536</v>
      </c>
      <c r="L18" s="1">
        <f>LOG(Tableau1[[#This Row],[CVS]],EXP(1))</f>
        <v>1.4914441872226534</v>
      </c>
      <c r="M18" s="1">
        <f>$X$3*EXP($X$2*Tableau1[[#This Row],[id]])</f>
        <v>4.3801524567827395</v>
      </c>
      <c r="N18" s="1">
        <f>$X$5*Tableau1[[#This Row],[id²]]+$X$6</f>
        <v>4.3986432479607176</v>
      </c>
      <c r="O18" s="1">
        <f t="shared" si="0"/>
        <v>4.4508084515243231</v>
      </c>
      <c r="P18" s="1">
        <f t="shared" si="1"/>
        <v>4.4324508249674794</v>
      </c>
      <c r="Q18" s="1">
        <f>((1-$X$20)/$X$20)*(Tableau1[[#This Row],[LES]]-Tableau1[[#This Row],[LES 2]])</f>
        <v>2.0397362840937436E-3</v>
      </c>
      <c r="R18" s="1">
        <f>2*Tableau1[[#This Row],[LES]]-Tableau1[[#This Row],[LES 2]]</f>
        <v>4.4691660780811668</v>
      </c>
      <c r="S18" s="1">
        <f t="shared" si="2"/>
        <v>4.4281479809227244</v>
      </c>
      <c r="T18" s="1">
        <f>Tableau1[[#This Row],[ln(x)]]-Tableau1[[#This Row],[CVS]]</f>
        <v>-8.5688856933696655E-4</v>
      </c>
      <c r="W18" s="2" t="s">
        <v>129</v>
      </c>
      <c r="X18" s="3" t="s">
        <v>130</v>
      </c>
    </row>
    <row r="19" spans="1:24" x14ac:dyDescent="0.35">
      <c r="A19">
        <v>18</v>
      </c>
      <c r="B19">
        <f>Tableau1[[#This Row],[id]]^2</f>
        <v>324</v>
      </c>
      <c r="C19" t="s">
        <v>102</v>
      </c>
      <c r="D19" t="str">
        <f>RIGHT(Tableau1[[#This Row],[Période]],2)</f>
        <v>06</v>
      </c>
      <c r="E19">
        <v>85</v>
      </c>
      <c r="F19">
        <f>LOG(Tableau1[[#This Row],[x]],EXP(1))</f>
        <v>4.4426512564903167</v>
      </c>
      <c r="G19">
        <f t="shared" si="4"/>
        <v>4.4193511609018152</v>
      </c>
      <c r="H19">
        <f>Tableau1[[#This Row],[ln(x)]]-Tableau1[[#This Row],[mmc 12 : ln(x)]]</f>
        <v>2.3300095588501435E-2</v>
      </c>
      <c r="I19" s="1">
        <f>AVERAGE(H19,H31,H43,H55,H67,H79,H91,H103)</f>
        <v>3.0572798934834111E-2</v>
      </c>
      <c r="J19" s="1">
        <f>Tableau1[[#This Row],[s_hat (coef saisonier]]-AVERAGE($I$2:$I$13)</f>
        <v>3.1163380352798215E-2</v>
      </c>
      <c r="K19" s="1">
        <f>Tableau1[[#This Row],[ln(x)]]-Tableau1[[#This Row],[s_hat - s_hat_bar]]</f>
        <v>4.4114878761375182</v>
      </c>
      <c r="L19" s="1">
        <f>LOG(Tableau1[[#This Row],[CVS]],EXP(1))</f>
        <v>1.4842120194358557</v>
      </c>
      <c r="M19" s="1">
        <f>$X$3*EXP($X$2*Tableau1[[#This Row],[id]])</f>
        <v>4.3846096377935382</v>
      </c>
      <c r="N19" s="1">
        <f>$X$5*Tableau1[[#This Row],[id²]]+$X$6</f>
        <v>4.4000507464534682</v>
      </c>
      <c r="O19" s="1">
        <f t="shared" si="0"/>
        <v>4.4456982369990543</v>
      </c>
      <c r="P19" s="1">
        <f t="shared" si="1"/>
        <v>4.4453011635572697</v>
      </c>
      <c r="Q19" s="1">
        <f>((1-$X$20)/$X$20)*(Tableau1[[#This Row],[LES]]-Tableau1[[#This Row],[LES 2]])</f>
        <v>4.4119271309403812E-5</v>
      </c>
      <c r="R19" s="1">
        <f>2*Tableau1[[#This Row],[LES]]-Tableau1[[#This Row],[LES 2]]</f>
        <v>4.4460953104408389</v>
      </c>
      <c r="S19" s="1">
        <f t="shared" si="2"/>
        <v>4.4712058143652609</v>
      </c>
      <c r="T19" s="1">
        <f>Tableau1[[#This Row],[ln(x)]]-Tableau1[[#This Row],[CVS]]</f>
        <v>3.116338035279842E-2</v>
      </c>
      <c r="W19" t="s">
        <v>142</v>
      </c>
      <c r="X19">
        <v>0.3</v>
      </c>
    </row>
    <row r="20" spans="1:24" x14ac:dyDescent="0.35">
      <c r="A20">
        <v>19</v>
      </c>
      <c r="B20">
        <f>Tableau1[[#This Row],[id]]^2</f>
        <v>361</v>
      </c>
      <c r="C20" t="s">
        <v>101</v>
      </c>
      <c r="D20" t="str">
        <f>RIGHT(Tableau1[[#This Row],[Période]],2)</f>
        <v>07</v>
      </c>
      <c r="E20">
        <v>88.2</v>
      </c>
      <c r="F20">
        <f>LOG(Tableau1[[#This Row],[x]],EXP(1))</f>
        <v>4.4796069630127455</v>
      </c>
      <c r="G20">
        <f t="shared" si="4"/>
        <v>4.4190853398103371</v>
      </c>
      <c r="H20">
        <f>Tableau1[[#This Row],[ln(x)]]-Tableau1[[#This Row],[mmc 12 : ln(x)]]</f>
        <v>6.0521623202408392E-2</v>
      </c>
      <c r="I20" s="1">
        <f>VLOOKUP(Tableau1[[#This Row],[mois]],$D$8:$I$19,6,0)</f>
        <v>4.9835188113862415E-2</v>
      </c>
      <c r="J20" s="1">
        <f>Tableau1[[#This Row],[s_hat (coef saisonier]]-AVERAGE($I$2:$I$13)</f>
        <v>5.0425769531826516E-2</v>
      </c>
      <c r="K20" s="1">
        <f>Tableau1[[#This Row],[ln(x)]]-Tableau1[[#This Row],[s_hat - s_hat_bar]]</f>
        <v>4.4291811934809191</v>
      </c>
      <c r="L20" s="1">
        <f>LOG(Tableau1[[#This Row],[CVS]],EXP(1))</f>
        <v>1.4882147348021233</v>
      </c>
      <c r="M20" s="1">
        <f>$X$3*EXP($X$2*Tableau1[[#This Row],[id]])</f>
        <v>4.3890713543685127</v>
      </c>
      <c r="N20" s="1">
        <f>$X$5*Tableau1[[#This Row],[id²]]+$X$6</f>
        <v>4.4015386734315189</v>
      </c>
      <c r="O20" s="1">
        <f t="shared" si="0"/>
        <v>4.4217509843959784</v>
      </c>
      <c r="P20" s="1">
        <f t="shared" si="1"/>
        <v>4.4455791149665185</v>
      </c>
      <c r="Q20" s="1">
        <f>((1-$X$20)/$X$20)*(Tableau1[[#This Row],[LES]]-Tableau1[[#This Row],[LES 2]])</f>
        <v>-2.6475700633933458E-3</v>
      </c>
      <c r="R20" s="1">
        <f>2*Tableau1[[#This Row],[LES]]-Tableau1[[#This Row],[LES 2]]</f>
        <v>4.3979228538254382</v>
      </c>
      <c r="S20" s="1">
        <f t="shared" si="2"/>
        <v>4.4461394297121482</v>
      </c>
      <c r="T20" s="1">
        <f>Tableau1[[#This Row],[ln(x)]]-Tableau1[[#This Row],[CVS]]</f>
        <v>5.0425769531826425E-2</v>
      </c>
      <c r="W20" t="s">
        <v>147</v>
      </c>
      <c r="X20">
        <v>0.9</v>
      </c>
    </row>
    <row r="21" spans="1:24" x14ac:dyDescent="0.35">
      <c r="A21">
        <v>20</v>
      </c>
      <c r="B21">
        <f>Tableau1[[#This Row],[id]]^2</f>
        <v>400</v>
      </c>
      <c r="C21" t="s">
        <v>100</v>
      </c>
      <c r="D21" t="str">
        <f>RIGHT(Tableau1[[#This Row],[Période]],2)</f>
        <v>08</v>
      </c>
      <c r="E21">
        <v>88.1</v>
      </c>
      <c r="F21">
        <f>LOG(Tableau1[[#This Row],[x]],EXP(1))</f>
        <v>4.478472532942134</v>
      </c>
      <c r="G21">
        <f t="shared" si="4"/>
        <v>4.4176085079103862</v>
      </c>
      <c r="H21">
        <f>Tableau1[[#This Row],[ln(x)]]-Tableau1[[#This Row],[mmc 12 : ln(x)]]</f>
        <v>6.0864025031747815E-2</v>
      </c>
      <c r="I21" s="1">
        <f>VLOOKUP(Tableau1[[#This Row],[mois]],$D$8:$I$19,6,0)</f>
        <v>6.650778388027806E-2</v>
      </c>
      <c r="J21" s="1">
        <f>Tableau1[[#This Row],[s_hat (coef saisonier]]-AVERAGE($I$2:$I$13)</f>
        <v>6.709836529824216E-2</v>
      </c>
      <c r="K21" s="1">
        <f>Tableau1[[#This Row],[ln(x)]]-Tableau1[[#This Row],[s_hat - s_hat_bar]]</f>
        <v>4.411374167643892</v>
      </c>
      <c r="L21" s="1">
        <f>LOG(Tableau1[[#This Row],[CVS]],EXP(1))</f>
        <v>1.4841862435610731</v>
      </c>
      <c r="M21" s="1">
        <f>$X$3*EXP($X$2*Tableau1[[#This Row],[id]])</f>
        <v>4.3935376111229871</v>
      </c>
      <c r="N21" s="1">
        <f>$X$5*Tableau1[[#This Row],[id²]]+$X$6</f>
        <v>4.4031070288948699</v>
      </c>
      <c r="O21" s="1">
        <f t="shared" si="0"/>
        <v>4.4269521307554367</v>
      </c>
      <c r="P21" s="1">
        <f t="shared" si="1"/>
        <v>4.4288994235671399</v>
      </c>
      <c r="Q21" s="1">
        <f>((1-$X$20)/$X$20)*(Tableau1[[#This Row],[LES]]-Tableau1[[#This Row],[LES 2]])</f>
        <v>-2.1636586796702767E-4</v>
      </c>
      <c r="R21" s="1">
        <f>2*Tableau1[[#This Row],[LES]]-Tableau1[[#This Row],[LES 2]]</f>
        <v>4.4250048379437334</v>
      </c>
      <c r="S21" s="1">
        <f t="shared" si="2"/>
        <v>4.3952752837620448</v>
      </c>
      <c r="T21" s="1">
        <f>Tableau1[[#This Row],[ln(x)]]-Tableau1[[#This Row],[CVS]]</f>
        <v>6.709836529824198E-2</v>
      </c>
    </row>
    <row r="22" spans="1:24" x14ac:dyDescent="0.35">
      <c r="A22">
        <v>21</v>
      </c>
      <c r="B22">
        <f>Tableau1[[#This Row],[id]]^2</f>
        <v>441</v>
      </c>
      <c r="C22" t="s">
        <v>99</v>
      </c>
      <c r="D22" t="str">
        <f>RIGHT(Tableau1[[#This Row],[Période]],2)</f>
        <v>09</v>
      </c>
      <c r="E22">
        <v>88.1</v>
      </c>
      <c r="F22">
        <f>LOG(Tableau1[[#This Row],[x]],EXP(1))</f>
        <v>4.478472532942134</v>
      </c>
      <c r="G22">
        <f t="shared" si="4"/>
        <v>4.416660447912272</v>
      </c>
      <c r="H22">
        <f>Tableau1[[#This Row],[ln(x)]]-Tableau1[[#This Row],[mmc 12 : ln(x)]]</f>
        <v>6.1812085029862018E-2</v>
      </c>
      <c r="I22" s="1">
        <f>VLOOKUP(Tableau1[[#This Row],[mois]],$D$8:$I$19,6,0)</f>
        <v>5.768936725825223E-2</v>
      </c>
      <c r="J22" s="1">
        <f>Tableau1[[#This Row],[s_hat (coef saisonier]]-AVERAGE($I$2:$I$13)</f>
        <v>5.8279948676216331E-2</v>
      </c>
      <c r="K22" s="1">
        <f>Tableau1[[#This Row],[ln(x)]]-Tableau1[[#This Row],[s_hat - s_hat_bar]]</f>
        <v>4.4201925842659175</v>
      </c>
      <c r="L22" s="1">
        <f>LOG(Tableau1[[#This Row],[CVS]],EXP(1))</f>
        <v>1.4861832662413001</v>
      </c>
      <c r="M22" s="1">
        <f>$X$3*EXP($X$2*Tableau1[[#This Row],[id]])</f>
        <v>4.3980084126769849</v>
      </c>
      <c r="N22" s="1">
        <f>$X$5*Tableau1[[#This Row],[id²]]+$X$6</f>
        <v>4.4047558128435211</v>
      </c>
      <c r="O22" s="1">
        <f t="shared" si="0"/>
        <v>4.4160475565773556</v>
      </c>
      <c r="P22" s="1">
        <f t="shared" si="1"/>
        <v>4.4275363185989471</v>
      </c>
      <c r="Q22" s="1">
        <f>((1-$X$20)/$X$20)*(Tableau1[[#This Row],[LES]]-Tableau1[[#This Row],[LES 2]])</f>
        <v>-1.2765291135101715E-3</v>
      </c>
      <c r="R22" s="1">
        <f>2*Tableau1[[#This Row],[LES]]-Tableau1[[#This Row],[LES 2]]</f>
        <v>4.404558794555764</v>
      </c>
      <c r="S22" s="1">
        <f t="shared" si="2"/>
        <v>4.4247884720757664</v>
      </c>
      <c r="T22" s="1">
        <f>Tableau1[[#This Row],[ln(x)]]-Tableau1[[#This Row],[CVS]]</f>
        <v>5.8279948676216442E-2</v>
      </c>
    </row>
    <row r="23" spans="1:24" x14ac:dyDescent="0.35">
      <c r="A23">
        <v>22</v>
      </c>
      <c r="B23">
        <f>Tableau1[[#This Row],[id]]^2</f>
        <v>484</v>
      </c>
      <c r="C23" t="s">
        <v>98</v>
      </c>
      <c r="D23" t="str">
        <f>RIGHT(Tableau1[[#This Row],[Période]],2)</f>
        <v>10</v>
      </c>
      <c r="E23">
        <v>79.8</v>
      </c>
      <c r="F23">
        <f>LOG(Tableau1[[#This Row],[x]],EXP(1))</f>
        <v>4.3795235044557632</v>
      </c>
      <c r="G23">
        <f t="shared" si="4"/>
        <v>4.4147498874257867</v>
      </c>
      <c r="H23">
        <f>Tableau1[[#This Row],[ln(x)]]-Tableau1[[#This Row],[mmc 12 : ln(x)]]</f>
        <v>-3.5226382970023451E-2</v>
      </c>
      <c r="I23" s="1">
        <f>VLOOKUP(Tableau1[[#This Row],[mois]],$D$8:$I$19,6,0)</f>
        <v>3.3291809735248118E-2</v>
      </c>
      <c r="J23" s="1">
        <f>Tableau1[[#This Row],[s_hat (coef saisonier]]-AVERAGE($I$2:$I$13)</f>
        <v>3.3882391153212219E-2</v>
      </c>
      <c r="K23" s="1">
        <f>Tableau1[[#This Row],[ln(x)]]-Tableau1[[#This Row],[s_hat - s_hat_bar]]</f>
        <v>4.345641113302551</v>
      </c>
      <c r="L23" s="1">
        <f>LOG(Tableau1[[#This Row],[CVS]],EXP(1))</f>
        <v>1.4691732998010005</v>
      </c>
      <c r="M23" s="1">
        <f>$X$3*EXP($X$2*Tableau1[[#This Row],[id]])</f>
        <v>4.402483763655229</v>
      </c>
      <c r="N23" s="1">
        <f>$X$5*Tableau1[[#This Row],[id²]]+$X$6</f>
        <v>4.4064850252774717</v>
      </c>
      <c r="O23" s="1">
        <f t="shared" si="0"/>
        <v>4.4189490759593486</v>
      </c>
      <c r="P23" s="1">
        <f t="shared" si="1"/>
        <v>4.419494185183833</v>
      </c>
      <c r="Q23" s="1">
        <f>((1-$X$20)/$X$20)*(Tableau1[[#This Row],[LES]]-Tableau1[[#This Row],[LES 2]])</f>
        <v>-6.0567691609373718E-5</v>
      </c>
      <c r="R23" s="1">
        <f>2*Tableau1[[#This Row],[LES]]-Tableau1[[#This Row],[LES 2]]</f>
        <v>4.4184039667348642</v>
      </c>
      <c r="S23" s="1">
        <f t="shared" si="2"/>
        <v>4.4032822654422539</v>
      </c>
      <c r="T23" s="1">
        <f>Tableau1[[#This Row],[ln(x)]]-Tableau1[[#This Row],[CVS]]</f>
        <v>3.3882391153212232E-2</v>
      </c>
    </row>
    <row r="24" spans="1:24" x14ac:dyDescent="0.35">
      <c r="A24">
        <v>23</v>
      </c>
      <c r="B24">
        <f>Tableau1[[#This Row],[id]]^2</f>
        <v>529</v>
      </c>
      <c r="C24" t="s">
        <v>97</v>
      </c>
      <c r="D24" t="str">
        <f>RIGHT(Tableau1[[#This Row],[Période]],2)</f>
        <v>11</v>
      </c>
      <c r="E24">
        <v>79.8</v>
      </c>
      <c r="F24">
        <f>LOG(Tableau1[[#This Row],[x]],EXP(1))</f>
        <v>4.3795235044557632</v>
      </c>
      <c r="G24">
        <f t="shared" si="4"/>
        <v>4.4122071915158791</v>
      </c>
      <c r="H24">
        <f>Tableau1[[#This Row],[ln(x)]]-Tableau1[[#This Row],[mmc 12 : ln(x)]]</f>
        <v>-3.2683687060115929E-2</v>
      </c>
      <c r="I24" s="1">
        <f>VLOOKUP(Tableau1[[#This Row],[mois]],$D$8:$I$19,6,0)</f>
        <v>-1.0904048702572074E-4</v>
      </c>
      <c r="J24" s="1">
        <f>Tableau1[[#This Row],[s_hat (coef saisonier]]-AVERAGE($I$2:$I$13)</f>
        <v>4.8154093093838278E-4</v>
      </c>
      <c r="K24" s="1">
        <f>Tableau1[[#This Row],[ln(x)]]-Tableau1[[#This Row],[s_hat - s_hat_bar]]</f>
        <v>4.3790419635248252</v>
      </c>
      <c r="L24" s="1">
        <f>LOG(Tableau1[[#This Row],[CVS]],EXP(1))</f>
        <v>1.476829970674653</v>
      </c>
      <c r="M24" s="1">
        <f>$X$3*EXP($X$2*Tableau1[[#This Row],[id]])</f>
        <v>4.4069636686871476</v>
      </c>
      <c r="N24" s="1">
        <f>$X$5*Tableau1[[#This Row],[id²]]+$X$6</f>
        <v>4.4082946661967224</v>
      </c>
      <c r="O24" s="1">
        <f t="shared" si="0"/>
        <v>4.36763350209959</v>
      </c>
      <c r="P24" s="1">
        <f t="shared" si="1"/>
        <v>4.4191126087266941</v>
      </c>
      <c r="Q24" s="1">
        <f>((1-$X$20)/$X$20)*(Tableau1[[#This Row],[LES]]-Tableau1[[#This Row],[LES 2]])</f>
        <v>-5.7199007363448965E-3</v>
      </c>
      <c r="R24" s="1">
        <f>2*Tableau1[[#This Row],[LES]]-Tableau1[[#This Row],[LES 2]]</f>
        <v>4.3161543954724859</v>
      </c>
      <c r="S24" s="1">
        <f t="shared" si="2"/>
        <v>4.4183433990432546</v>
      </c>
      <c r="T24" s="1">
        <f>Tableau1[[#This Row],[ln(x)]]-Tableau1[[#This Row],[CVS]]</f>
        <v>4.8154093093799588E-4</v>
      </c>
    </row>
    <row r="25" spans="1:24" x14ac:dyDescent="0.35">
      <c r="A25">
        <v>24</v>
      </c>
      <c r="B25">
        <f>Tableau1[[#This Row],[id]]^2</f>
        <v>576</v>
      </c>
      <c r="C25" t="s">
        <v>96</v>
      </c>
      <c r="D25" t="str">
        <f>RIGHT(Tableau1[[#This Row],[Période]],2)</f>
        <v>12</v>
      </c>
      <c r="E25">
        <v>79.8</v>
      </c>
      <c r="F25">
        <f>LOG(Tableau1[[#This Row],[x]],EXP(1))</f>
        <v>4.3795235044557632</v>
      </c>
      <c r="G25">
        <f t="shared" si="4"/>
        <v>4.412238552259983</v>
      </c>
      <c r="H25">
        <f>Tableau1[[#This Row],[ln(x)]]-Tableau1[[#This Row],[mmc 12 : ln(x)]]</f>
        <v>-3.2715047804219743E-2</v>
      </c>
      <c r="I25" s="1">
        <f>VLOOKUP(Tableau1[[#This Row],[mois]],$D$8:$I$19,6,0)</f>
        <v>-4.1064842241965493E-2</v>
      </c>
      <c r="J25" s="1">
        <f>Tableau1[[#This Row],[s_hat (coef saisonier]]-AVERAGE($I$2:$I$13)</f>
        <v>-4.0474260824001393E-2</v>
      </c>
      <c r="K25" s="1">
        <f>Tableau1[[#This Row],[ln(x)]]-Tableau1[[#This Row],[s_hat - s_hat_bar]]</f>
        <v>4.4199977652797644</v>
      </c>
      <c r="L25" s="1">
        <f>LOG(Tableau1[[#This Row],[CVS]],EXP(1))</f>
        <v>1.4861391904966654</v>
      </c>
      <c r="M25" s="1">
        <f>$X$3*EXP($X$2*Tableau1[[#This Row],[id]])</f>
        <v>4.4114481324068837</v>
      </c>
      <c r="N25" s="1">
        <f>$X$5*Tableau1[[#This Row],[id²]]+$X$6</f>
        <v>4.4101847356012733</v>
      </c>
      <c r="O25" s="1">
        <f t="shared" si="0"/>
        <v>4.3756194250972538</v>
      </c>
      <c r="P25" s="1">
        <f t="shared" si="1"/>
        <v>4.3830772340877209</v>
      </c>
      <c r="Q25" s="1">
        <f>((1-$X$20)/$X$20)*(Tableau1[[#This Row],[LES]]-Tableau1[[#This Row],[LES 2]])</f>
        <v>-8.2864544338523394E-4</v>
      </c>
      <c r="R25" s="1">
        <f>2*Tableau1[[#This Row],[LES]]-Tableau1[[#This Row],[LES 2]]</f>
        <v>4.3681616161067867</v>
      </c>
      <c r="S25" s="1">
        <f>Q24*1+R24</f>
        <v>4.3104344947361408</v>
      </c>
      <c r="T25" s="1">
        <f>Tableau1[[#This Row],[ln(x)]]-Tableau1[[#This Row],[CVS]]</f>
        <v>-4.0474260824001185E-2</v>
      </c>
    </row>
    <row r="26" spans="1:24" x14ac:dyDescent="0.35">
      <c r="A26">
        <v>25</v>
      </c>
      <c r="B26">
        <f>Tableau1[[#This Row],[id]]^2</f>
        <v>625</v>
      </c>
      <c r="C26" t="s">
        <v>95</v>
      </c>
      <c r="D26" t="str">
        <f>RIGHT(Tableau1[[#This Row],[Période]],2)</f>
        <v>01</v>
      </c>
      <c r="E26">
        <v>78.3</v>
      </c>
      <c r="F26">
        <f>LOG(Tableau1[[#This Row],[x]],EXP(1))</f>
        <v>4.3605476029967578</v>
      </c>
      <c r="G26">
        <f t="shared" si="4"/>
        <v>4.4132060677519336</v>
      </c>
      <c r="H26">
        <f>Tableau1[[#This Row],[ln(x)]]-Tableau1[[#This Row],[mmc 12 : ln(x)]]</f>
        <v>-5.2658464755175771E-2</v>
      </c>
      <c r="I26" s="1">
        <f>VLOOKUP(Tableau1[[#This Row],[mois]],$D$8:$I$19,6,0)</f>
        <v>-6.835474736965283E-2</v>
      </c>
      <c r="J26" s="1">
        <f>Tableau1[[#This Row],[s_hat (coef saisonier]]-AVERAGE($I$2:$I$13)</f>
        <v>-6.7764165951688729E-2</v>
      </c>
      <c r="K26" s="1">
        <f>Tableau1[[#This Row],[ln(x)]]-Tableau1[[#This Row],[s_hat - s_hat_bar]]</f>
        <v>4.4283117689484461</v>
      </c>
      <c r="L26" s="1">
        <f>LOG(Tableau1[[#This Row],[CVS]],EXP(1))</f>
        <v>1.4880184208927694</v>
      </c>
      <c r="M26" s="1">
        <f>$X$3*EXP($X$2*Tableau1[[#This Row],[id]])</f>
        <v>4.4159371594532928</v>
      </c>
      <c r="N26" s="1">
        <f>$X$5*Tableau1[[#This Row],[id²]]+$X$6</f>
        <v>4.4121552334911245</v>
      </c>
      <c r="O26" s="1">
        <f t="shared" si="0"/>
        <v>4.4066842632250109</v>
      </c>
      <c r="P26" s="1">
        <f t="shared" si="1"/>
        <v>4.3778567677943938</v>
      </c>
      <c r="Q26" s="1">
        <f>((1-$X$20)/$X$20)*(Tableau1[[#This Row],[LES]]-Tableau1[[#This Row],[LES 2]])</f>
        <v>3.2030550478463473E-3</v>
      </c>
      <c r="R26" s="1">
        <f>2*Tableau1[[#This Row],[LES]]-Tableau1[[#This Row],[LES 2]]</f>
        <v>4.4355117586556281</v>
      </c>
      <c r="S26" s="1">
        <f t="shared" si="2"/>
        <v>4.3673329706634014</v>
      </c>
      <c r="T26" s="1">
        <f>Tableau1[[#This Row],[ln(x)]]-Tableau1[[#This Row],[CVS]]</f>
        <v>-6.7764165951688327E-2</v>
      </c>
    </row>
    <row r="27" spans="1:24" x14ac:dyDescent="0.35">
      <c r="A27">
        <v>26</v>
      </c>
      <c r="B27">
        <f>Tableau1[[#This Row],[id]]^2</f>
        <v>676</v>
      </c>
      <c r="C27" t="s">
        <v>94</v>
      </c>
      <c r="D27" t="str">
        <f>RIGHT(Tableau1[[#This Row],[Période]],2)</f>
        <v>02</v>
      </c>
      <c r="E27">
        <v>78.3</v>
      </c>
      <c r="F27">
        <f>LOG(Tableau1[[#This Row],[x]],EXP(1))</f>
        <v>4.3605476029967578</v>
      </c>
      <c r="G27">
        <f t="shared" si="4"/>
        <v>4.4141894904193917</v>
      </c>
      <c r="H27">
        <f>Tableau1[[#This Row],[ln(x)]]-Tableau1[[#This Row],[mmc 12 : ln(x)]]</f>
        <v>-5.3641887422633872E-2</v>
      </c>
      <c r="I27" s="1">
        <f>VLOOKUP(Tableau1[[#This Row],[mois]],$D$8:$I$19,6,0)</f>
        <v>-6.7216668498811832E-2</v>
      </c>
      <c r="J27" s="1">
        <f>Tableau1[[#This Row],[s_hat (coef saisonier]]-AVERAGE($I$2:$I$13)</f>
        <v>-6.6626087080847732E-2</v>
      </c>
      <c r="K27" s="1">
        <f>Tableau1[[#This Row],[ln(x)]]-Tableau1[[#This Row],[s_hat - s_hat_bar]]</f>
        <v>4.4271736900776055</v>
      </c>
      <c r="L27" s="1">
        <f>LOG(Tableau1[[#This Row],[CVS]],EXP(1))</f>
        <v>1.4877613872422999</v>
      </c>
      <c r="M27" s="1">
        <f>$X$3*EXP($X$2*Tableau1[[#This Row],[id]])</f>
        <v>4.4204307544699502</v>
      </c>
      <c r="N27" s="1">
        <f>$X$5*Tableau1[[#This Row],[id²]]+$X$6</f>
        <v>4.414206159866275</v>
      </c>
      <c r="O27" s="1">
        <f t="shared" si="0"/>
        <v>4.4218235172314149</v>
      </c>
      <c r="P27" s="1">
        <f t="shared" si="1"/>
        <v>4.3980360145958253</v>
      </c>
      <c r="Q27" s="1">
        <f>((1-$X$20)/$X$20)*(Tableau1[[#This Row],[LES]]-Tableau1[[#This Row],[LES 2]])</f>
        <v>2.6430558483988434E-3</v>
      </c>
      <c r="R27" s="1">
        <f>2*Tableau1[[#This Row],[LES]]-Tableau1[[#This Row],[LES 2]]</f>
        <v>4.4456110198670045</v>
      </c>
      <c r="S27" s="1">
        <f t="shared" si="2"/>
        <v>4.4387148137034744</v>
      </c>
      <c r="T27" s="1">
        <f>Tableau1[[#This Row],[ln(x)]]-Tableau1[[#This Row],[CVS]]</f>
        <v>-6.6626087080847718E-2</v>
      </c>
    </row>
    <row r="28" spans="1:24" x14ac:dyDescent="0.35">
      <c r="A28">
        <v>27</v>
      </c>
      <c r="B28">
        <f>Tableau1[[#This Row],[id]]^2</f>
        <v>729</v>
      </c>
      <c r="C28" t="s">
        <v>93</v>
      </c>
      <c r="D28" t="str">
        <f>RIGHT(Tableau1[[#This Row],[Période]],2)</f>
        <v>03</v>
      </c>
      <c r="E28">
        <v>79.3</v>
      </c>
      <c r="F28">
        <f>LOG(Tableau1[[#This Row],[x]],EXP(1))</f>
        <v>4.3732381286408026</v>
      </c>
      <c r="G28">
        <f t="shared" si="4"/>
        <v>4.4152672886052198</v>
      </c>
      <c r="H28">
        <f>Tableau1[[#This Row],[ln(x)]]-Tableau1[[#This Row],[mmc 12 : ln(x)]]</f>
        <v>-4.202915996441714E-2</v>
      </c>
      <c r="I28" s="1">
        <f>VLOOKUP(Tableau1[[#This Row],[mois]],$D$8:$I$19,6,0)</f>
        <v>-4.9783778005048324E-2</v>
      </c>
      <c r="J28" s="1">
        <f>Tableau1[[#This Row],[s_hat (coef saisonier]]-AVERAGE($I$2:$I$13)</f>
        <v>-4.9193196587084223E-2</v>
      </c>
      <c r="K28" s="1">
        <f>Tableau1[[#This Row],[ln(x)]]-Tableau1[[#This Row],[s_hat - s_hat_bar]]</f>
        <v>4.4224313252278868</v>
      </c>
      <c r="L28" s="1">
        <f>LOG(Tableau1[[#This Row],[CVS]],EXP(1))</f>
        <v>1.486689618435562</v>
      </c>
      <c r="M28" s="1">
        <f>$X$3*EXP($X$2*Tableau1[[#This Row],[id]])</f>
        <v>4.424928922105158</v>
      </c>
      <c r="N28" s="1">
        <f>$X$5*Tableau1[[#This Row],[id²]]+$X$6</f>
        <v>4.4163375147267265</v>
      </c>
      <c r="O28" s="1">
        <f t="shared" si="0"/>
        <v>4.4255686382237478</v>
      </c>
      <c r="P28" s="1">
        <f t="shared" si="1"/>
        <v>4.4146872664407377</v>
      </c>
      <c r="Q28" s="1">
        <f>((1-$X$20)/$X$20)*(Tableau1[[#This Row],[LES]]-Tableau1[[#This Row],[LES 2]])</f>
        <v>1.2090413092233413E-3</v>
      </c>
      <c r="R28" s="1">
        <f>2*Tableau1[[#This Row],[LES]]-Tableau1[[#This Row],[LES 2]]</f>
        <v>4.4364500100067579</v>
      </c>
      <c r="S28" s="1">
        <f t="shared" si="2"/>
        <v>4.4482540757154032</v>
      </c>
      <c r="T28" s="1">
        <f>Tableau1[[#This Row],[ln(x)]]-Tableau1[[#This Row],[CVS]]</f>
        <v>-4.9193196587084209E-2</v>
      </c>
    </row>
    <row r="29" spans="1:24" x14ac:dyDescent="0.35">
      <c r="A29">
        <v>28</v>
      </c>
      <c r="B29">
        <f>Tableau1[[#This Row],[id]]^2</f>
        <v>784</v>
      </c>
      <c r="C29" t="s">
        <v>92</v>
      </c>
      <c r="D29" t="str">
        <f>RIGHT(Tableau1[[#This Row],[Période]],2)</f>
        <v>04</v>
      </c>
      <c r="E29">
        <v>81.599999999999994</v>
      </c>
      <c r="F29">
        <f>LOG(Tableau1[[#This Row],[x]],EXP(1))</f>
        <v>4.401829261970061</v>
      </c>
      <c r="G29">
        <f t="shared" si="4"/>
        <v>4.4190553983248275</v>
      </c>
      <c r="H29">
        <f>Tableau1[[#This Row],[ln(x)]]-Tableau1[[#This Row],[mmc 12 : ln(x)]]</f>
        <v>-1.7226136354766552E-2</v>
      </c>
      <c r="I29" s="1">
        <f>VLOOKUP(Tableau1[[#This Row],[mois]],$D$8:$I$19,6,0)</f>
        <v>-1.7007378348238907E-2</v>
      </c>
      <c r="J29" s="1">
        <f>Tableau1[[#This Row],[s_hat (coef saisonier]]-AVERAGE($I$2:$I$13)</f>
        <v>-1.6416796930274802E-2</v>
      </c>
      <c r="K29" s="1">
        <f>Tableau1[[#This Row],[ln(x)]]-Tableau1[[#This Row],[s_hat - s_hat_bar]]</f>
        <v>4.4182460589003361</v>
      </c>
      <c r="L29" s="1">
        <f>LOG(Tableau1[[#This Row],[CVS]],EXP(1))</f>
        <v>1.4857427980826945</v>
      </c>
      <c r="M29" s="1">
        <f>$X$3*EXP($X$2*Tableau1[[#This Row],[id]])</f>
        <v>4.429431667011948</v>
      </c>
      <c r="N29" s="1">
        <f>$X$5*Tableau1[[#This Row],[id²]]+$X$6</f>
        <v>4.4185492980724774</v>
      </c>
      <c r="O29" s="1">
        <f t="shared" si="0"/>
        <v>4.4233725191266453</v>
      </c>
      <c r="P29" s="1">
        <f t="shared" si="1"/>
        <v>4.4223042266888442</v>
      </c>
      <c r="Q29" s="1">
        <f>((1-$X$20)/$X$20)*(Tableau1[[#This Row],[LES]]-Tableau1[[#This Row],[LES 2]])</f>
        <v>1.1869915975568384E-4</v>
      </c>
      <c r="R29" s="1">
        <f>2*Tableau1[[#This Row],[LES]]-Tableau1[[#This Row],[LES 2]]</f>
        <v>4.4244408115644465</v>
      </c>
      <c r="S29" s="1">
        <f t="shared" si="2"/>
        <v>4.4376590513159808</v>
      </c>
      <c r="T29" s="1">
        <f>Tableau1[[#This Row],[ln(x)]]-Tableau1[[#This Row],[CVS]]</f>
        <v>-1.641679693027509E-2</v>
      </c>
    </row>
    <row r="30" spans="1:24" x14ac:dyDescent="0.35">
      <c r="A30">
        <v>29</v>
      </c>
      <c r="B30">
        <f>Tableau1[[#This Row],[id]]^2</f>
        <v>841</v>
      </c>
      <c r="C30" t="s">
        <v>91</v>
      </c>
      <c r="D30" t="str">
        <f>RIGHT(Tableau1[[#This Row],[Période]],2)</f>
        <v>05</v>
      </c>
      <c r="E30">
        <v>83.3</v>
      </c>
      <c r="F30">
        <f>LOG(Tableau1[[#This Row],[x]],EXP(1))</f>
        <v>4.4224485491727972</v>
      </c>
      <c r="G30">
        <f t="shared" si="4"/>
        <v>4.4250885390062953</v>
      </c>
      <c r="H30">
        <f>Tableau1[[#This Row],[ln(x)]]-Tableau1[[#This Row],[mmc 12 : ln(x)]]</f>
        <v>-2.6399898334981131E-3</v>
      </c>
      <c r="I30" s="1">
        <f>VLOOKUP(Tableau1[[#This Row],[mois]],$D$8:$I$19,6,0)</f>
        <v>-1.447469987301078E-3</v>
      </c>
      <c r="J30" s="1">
        <f>Tableau1[[#This Row],[s_hat (coef saisonier]]-AVERAGE($I$2:$I$13)</f>
        <v>-8.5688856933697447E-4</v>
      </c>
      <c r="K30" s="1">
        <f>Tableau1[[#This Row],[ln(x)]]-Tableau1[[#This Row],[s_hat - s_hat_bar]]</f>
        <v>4.4233054377421341</v>
      </c>
      <c r="L30" s="1">
        <f>LOG(Tableau1[[#This Row],[CVS]],EXP(1))</f>
        <v>1.4868872531923982</v>
      </c>
      <c r="M30" s="1">
        <f>$X$3*EXP($X$2*Tableau1[[#This Row],[id]])</f>
        <v>4.4339389938480869</v>
      </c>
      <c r="N30" s="1">
        <f>$X$5*Tableau1[[#This Row],[id²]]+$X$6</f>
        <v>4.4208415099035285</v>
      </c>
      <c r="O30" s="1">
        <f t="shared" si="0"/>
        <v>4.4197839969682287</v>
      </c>
      <c r="P30" s="1">
        <f t="shared" si="1"/>
        <v>4.4230520313953043</v>
      </c>
      <c r="Q30" s="1">
        <f>((1-$X$20)/$X$20)*(Tableau1[[#This Row],[LES]]-Tableau1[[#This Row],[LES 2]])</f>
        <v>-3.6311493634174247E-4</v>
      </c>
      <c r="R30" s="1">
        <f>2*Tableau1[[#This Row],[LES]]-Tableau1[[#This Row],[LES 2]]</f>
        <v>4.416515962541153</v>
      </c>
      <c r="S30" s="1">
        <f t="shared" si="2"/>
        <v>4.4245595107242019</v>
      </c>
      <c r="T30" s="1">
        <f>Tableau1[[#This Row],[ln(x)]]-Tableau1[[#This Row],[CVS]]</f>
        <v>-8.5688856933696655E-4</v>
      </c>
    </row>
    <row r="31" spans="1:24" x14ac:dyDescent="0.35">
      <c r="A31">
        <v>30</v>
      </c>
      <c r="B31">
        <f>Tableau1[[#This Row],[id]]^2</f>
        <v>900</v>
      </c>
      <c r="C31" t="s">
        <v>90</v>
      </c>
      <c r="D31" t="str">
        <f>RIGHT(Tableau1[[#This Row],[Période]],2)</f>
        <v>06</v>
      </c>
      <c r="E31">
        <v>86.8</v>
      </c>
      <c r="F31">
        <f>LOG(Tableau1[[#This Row],[x]],EXP(1))</f>
        <v>4.4636066216663046</v>
      </c>
      <c r="G31">
        <f t="shared" si="4"/>
        <v>4.4287062587629222</v>
      </c>
      <c r="H31">
        <f>Tableau1[[#This Row],[ln(x)]]-Tableau1[[#This Row],[mmc 12 : ln(x)]]</f>
        <v>3.4900362903382387E-2</v>
      </c>
      <c r="I31" s="1">
        <f>VLOOKUP(Tableau1[[#This Row],[mois]],$D$8:$I$19,6,0)</f>
        <v>3.0572798934834111E-2</v>
      </c>
      <c r="J31" s="1">
        <f>Tableau1[[#This Row],[s_hat (coef saisonier]]-AVERAGE($I$2:$I$13)</f>
        <v>3.1163380352798215E-2</v>
      </c>
      <c r="K31" s="1">
        <f>Tableau1[[#This Row],[ln(x)]]-Tableau1[[#This Row],[s_hat - s_hat_bar]]</f>
        <v>4.4324432413135062</v>
      </c>
      <c r="L31" s="1">
        <f>LOG(Tableau1[[#This Row],[CVS]],EXP(1))</f>
        <v>1.4889509537660233</v>
      </c>
      <c r="M31" s="1">
        <f>$X$3*EXP($X$2*Tableau1[[#This Row],[id]])</f>
        <v>4.4384509072760823</v>
      </c>
      <c r="N31" s="1">
        <f>$X$5*Tableau1[[#This Row],[id²]]+$X$6</f>
        <v>4.423214150219879</v>
      </c>
      <c r="O31" s="1">
        <f t="shared" si="0"/>
        <v>4.4222490055099621</v>
      </c>
      <c r="P31" s="1">
        <f t="shared" si="1"/>
        <v>4.4207644072963515</v>
      </c>
      <c r="Q31" s="1">
        <f>((1-$X$20)/$X$20)*(Tableau1[[#This Row],[LES]]-Tableau1[[#This Row],[LES 2]])</f>
        <v>1.649553570678542E-4</v>
      </c>
      <c r="R31" s="1">
        <f>2*Tableau1[[#This Row],[LES]]-Tableau1[[#This Row],[LES 2]]</f>
        <v>4.4237336037235728</v>
      </c>
      <c r="S31" s="1">
        <f t="shared" si="2"/>
        <v>4.4161528476048115</v>
      </c>
      <c r="T31" s="1">
        <f>Tableau1[[#This Row],[ln(x)]]-Tableau1[[#This Row],[CVS]]</f>
        <v>3.116338035279842E-2</v>
      </c>
    </row>
    <row r="32" spans="1:24" x14ac:dyDescent="0.35">
      <c r="A32">
        <v>31</v>
      </c>
      <c r="B32">
        <f>Tableau1[[#This Row],[id]]^2</f>
        <v>961</v>
      </c>
      <c r="C32" t="s">
        <v>89</v>
      </c>
      <c r="D32" t="str">
        <f>RIGHT(Tableau1[[#This Row],[Période]],2)</f>
        <v>07</v>
      </c>
      <c r="E32">
        <v>88.4</v>
      </c>
      <c r="F32">
        <f>LOG(Tableau1[[#This Row],[x]],EXP(1))</f>
        <v>4.4818719696435982</v>
      </c>
      <c r="G32">
        <f t="shared" si="4"/>
        <v>4.4314567973279058</v>
      </c>
      <c r="H32">
        <f>Tableau1[[#This Row],[ln(x)]]-Tableau1[[#This Row],[mmc 12 : ln(x)]]</f>
        <v>5.041517231569248E-2</v>
      </c>
      <c r="I32" s="1">
        <f>VLOOKUP(Tableau1[[#This Row],[mois]],$D$8:$I$19,6,0)</f>
        <v>4.9835188113862415E-2</v>
      </c>
      <c r="J32" s="1">
        <f>Tableau1[[#This Row],[s_hat (coef saisonier]]-AVERAGE($I$2:$I$13)</f>
        <v>5.0425769531826516E-2</v>
      </c>
      <c r="K32" s="1">
        <f>Tableau1[[#This Row],[ln(x)]]-Tableau1[[#This Row],[s_hat - s_hat_bar]]</f>
        <v>4.4314462001117718</v>
      </c>
      <c r="L32" s="1">
        <f>LOG(Tableau1[[#This Row],[CVS]],EXP(1))</f>
        <v>1.4887259867890483</v>
      </c>
      <c r="M32" s="1">
        <f>$X$3*EXP($X$2*Tableau1[[#This Row],[id]])</f>
        <v>4.4429674119631839</v>
      </c>
      <c r="N32" s="1">
        <f>$X$5*Tableau1[[#This Row],[id²]]+$X$6</f>
        <v>4.4256672190215305</v>
      </c>
      <c r="O32" s="1">
        <f t="shared" si="0"/>
        <v>4.4293849705724426</v>
      </c>
      <c r="P32" s="1">
        <f t="shared" si="1"/>
        <v>4.4218036260458788</v>
      </c>
      <c r="Q32" s="1">
        <f>((1-$X$20)/$X$20)*(Tableau1[[#This Row],[LES]]-Tableau1[[#This Row],[LES 2]])</f>
        <v>8.4237161406264228E-4</v>
      </c>
      <c r="R32" s="1">
        <f>2*Tableau1[[#This Row],[LES]]-Tableau1[[#This Row],[LES 2]]</f>
        <v>4.4369663150990064</v>
      </c>
      <c r="S32" s="1">
        <f t="shared" si="2"/>
        <v>4.4238985590806408</v>
      </c>
      <c r="T32" s="1">
        <f>Tableau1[[#This Row],[ln(x)]]-Tableau1[[#This Row],[CVS]]</f>
        <v>5.0425769531826425E-2</v>
      </c>
    </row>
    <row r="33" spans="1:20" x14ac:dyDescent="0.35">
      <c r="A33">
        <v>32</v>
      </c>
      <c r="B33">
        <f>Tableau1[[#This Row],[id]]^2</f>
        <v>1024</v>
      </c>
      <c r="C33" t="s">
        <v>88</v>
      </c>
      <c r="D33" t="str">
        <f>RIGHT(Tableau1[[#This Row],[Période]],2)</f>
        <v>08</v>
      </c>
      <c r="E33">
        <v>90</v>
      </c>
      <c r="F33">
        <f>LOG(Tableau1[[#This Row],[x]],EXP(1))</f>
        <v>4.499809670330265</v>
      </c>
      <c r="G33">
        <f t="shared" si="4"/>
        <v>4.4344873711479744</v>
      </c>
      <c r="H33">
        <f>Tableau1[[#This Row],[ln(x)]]-Tableau1[[#This Row],[mmc 12 : ln(x)]]</f>
        <v>6.53222991822906E-2</v>
      </c>
      <c r="I33" s="1">
        <f>VLOOKUP(Tableau1[[#This Row],[mois]],$D$8:$I$19,6,0)</f>
        <v>6.650778388027806E-2</v>
      </c>
      <c r="J33" s="1">
        <f>Tableau1[[#This Row],[s_hat (coef saisonier]]-AVERAGE($I$2:$I$13)</f>
        <v>6.709836529824216E-2</v>
      </c>
      <c r="K33" s="1">
        <f>Tableau1[[#This Row],[ln(x)]]-Tableau1[[#This Row],[s_hat - s_hat_bar]]</f>
        <v>4.432711305032023</v>
      </c>
      <c r="L33" s="1">
        <f>LOG(Tableau1[[#This Row],[CVS]],EXP(1))</f>
        <v>1.4890114295799974</v>
      </c>
      <c r="M33" s="1">
        <f>$X$3*EXP($X$2*Tableau1[[#This Row],[id]])</f>
        <v>4.4474885125813906</v>
      </c>
      <c r="N33" s="1">
        <f>$X$5*Tableau1[[#This Row],[id²]]+$X$6</f>
        <v>4.4282007163084813</v>
      </c>
      <c r="O33" s="1">
        <f t="shared" si="0"/>
        <v>4.4308278312499727</v>
      </c>
      <c r="P33" s="1">
        <f t="shared" si="1"/>
        <v>4.4271105672144735</v>
      </c>
      <c r="Q33" s="1">
        <f>((1-$X$20)/$X$20)*(Tableau1[[#This Row],[LES]]-Tableau1[[#This Row],[LES 2]])</f>
        <v>4.1302933727769018E-4</v>
      </c>
      <c r="R33" s="1">
        <f>2*Tableau1[[#This Row],[LES]]-Tableau1[[#This Row],[LES 2]]</f>
        <v>4.4345450952854719</v>
      </c>
      <c r="S33" s="1">
        <f t="shared" si="2"/>
        <v>4.4378086867130691</v>
      </c>
      <c r="T33" s="1">
        <f>Tableau1[[#This Row],[ln(x)]]-Tableau1[[#This Row],[CVS]]</f>
        <v>6.709836529824198E-2</v>
      </c>
    </row>
    <row r="34" spans="1:20" x14ac:dyDescent="0.35">
      <c r="A34">
        <v>33</v>
      </c>
      <c r="B34">
        <f>Tableau1[[#This Row],[id]]^2</f>
        <v>1089</v>
      </c>
      <c r="C34" t="s">
        <v>87</v>
      </c>
      <c r="D34" t="str">
        <f>RIGHT(Tableau1[[#This Row],[Période]],2)</f>
        <v>09</v>
      </c>
      <c r="E34">
        <v>88.5</v>
      </c>
      <c r="F34">
        <f>LOG(Tableau1[[#This Row],[x]],EXP(1))</f>
        <v>4.4830025520138834</v>
      </c>
      <c r="G34">
        <f t="shared" si="4"/>
        <v>4.4372955469955917</v>
      </c>
      <c r="H34">
        <f>Tableau1[[#This Row],[ln(x)]]-Tableau1[[#This Row],[mmc 12 : ln(x)]]</f>
        <v>4.5707005018291724E-2</v>
      </c>
      <c r="I34" s="1">
        <f>VLOOKUP(Tableau1[[#This Row],[mois]],$D$8:$I$19,6,0)</f>
        <v>5.768936725825223E-2</v>
      </c>
      <c r="J34" s="1">
        <f>Tableau1[[#This Row],[s_hat (coef saisonier]]-AVERAGE($I$2:$I$13)</f>
        <v>5.8279948676216331E-2</v>
      </c>
      <c r="K34" s="1">
        <f>Tableau1[[#This Row],[ln(x)]]-Tableau1[[#This Row],[s_hat - s_hat_bar]]</f>
        <v>4.424722603337667</v>
      </c>
      <c r="L34" s="1">
        <f>LOG(Tableau1[[#This Row],[CVS]],EXP(1))</f>
        <v>1.4872075879836244</v>
      </c>
      <c r="M34" s="1">
        <f>$X$3*EXP($X$2*Tableau1[[#This Row],[id]])</f>
        <v>4.4520142138074581</v>
      </c>
      <c r="N34" s="1">
        <f>$X$5*Tableau1[[#This Row],[id²]]+$X$6</f>
        <v>4.4308146420807333</v>
      </c>
      <c r="O34" s="1">
        <f t="shared" si="0"/>
        <v>4.4321462628974082</v>
      </c>
      <c r="P34" s="1">
        <f t="shared" si="1"/>
        <v>4.4297126520393224</v>
      </c>
      <c r="Q34" s="1">
        <f>((1-$X$20)/$X$20)*(Tableau1[[#This Row],[LES]]-Tableau1[[#This Row],[LES 2]])</f>
        <v>2.7040120645397764E-4</v>
      </c>
      <c r="R34" s="1">
        <f>2*Tableau1[[#This Row],[LES]]-Tableau1[[#This Row],[LES 2]]</f>
        <v>4.434579873755494</v>
      </c>
      <c r="S34" s="1">
        <f t="shared" si="2"/>
        <v>4.4349581246227494</v>
      </c>
      <c r="T34" s="1">
        <f>Tableau1[[#This Row],[ln(x)]]-Tableau1[[#This Row],[CVS]]</f>
        <v>5.8279948676216442E-2</v>
      </c>
    </row>
    <row r="35" spans="1:20" x14ac:dyDescent="0.35">
      <c r="A35">
        <v>34</v>
      </c>
      <c r="B35">
        <f>Tableau1[[#This Row],[id]]^2</f>
        <v>1156</v>
      </c>
      <c r="C35" t="s">
        <v>86</v>
      </c>
      <c r="D35" t="str">
        <f>RIGHT(Tableau1[[#This Row],[Période]],2)</f>
        <v>10</v>
      </c>
      <c r="E35">
        <v>87</v>
      </c>
      <c r="F35">
        <f>LOG(Tableau1[[#This Row],[x]],EXP(1))</f>
        <v>4.4659081186545837</v>
      </c>
      <c r="G35">
        <f t="shared" si="4"/>
        <v>4.4398475636244035</v>
      </c>
      <c r="H35">
        <f>Tableau1[[#This Row],[ln(x)]]-Tableau1[[#This Row],[mmc 12 : ln(x)]]</f>
        <v>2.6060555030180232E-2</v>
      </c>
      <c r="I35" s="1">
        <f>VLOOKUP(Tableau1[[#This Row],[mois]],$D$8:$I$19,6,0)</f>
        <v>3.3291809735248118E-2</v>
      </c>
      <c r="J35" s="1">
        <f>Tableau1[[#This Row],[s_hat (coef saisonier]]-AVERAGE($I$2:$I$13)</f>
        <v>3.3882391153212219E-2</v>
      </c>
      <c r="K35" s="1">
        <f>Tableau1[[#This Row],[ln(x)]]-Tableau1[[#This Row],[s_hat - s_hat_bar]]</f>
        <v>4.4320257275013715</v>
      </c>
      <c r="L35" s="1">
        <f>LOG(Tableau1[[#This Row],[CVS]],EXP(1))</f>
        <v>1.4888567543697793</v>
      </c>
      <c r="M35" s="1">
        <f>$X$3*EXP($X$2*Tableau1[[#This Row],[id]])</f>
        <v>4.4565445203229004</v>
      </c>
      <c r="N35" s="1">
        <f>$X$5*Tableau1[[#This Row],[id²]]+$X$6</f>
        <v>4.4335089963382845</v>
      </c>
      <c r="O35" s="1">
        <f t="shared" si="0"/>
        <v>4.4269497012055892</v>
      </c>
      <c r="P35" s="1">
        <f t="shared" si="1"/>
        <v>4.4314161796399825</v>
      </c>
      <c r="Q35" s="1">
        <f>((1-$X$20)/$X$20)*(Tableau1[[#This Row],[LES]]-Tableau1[[#This Row],[LES 2]])</f>
        <v>-4.9627538159925481E-4</v>
      </c>
      <c r="R35" s="1">
        <f>2*Tableau1[[#This Row],[LES]]-Tableau1[[#This Row],[LES 2]]</f>
        <v>4.4224832227711959</v>
      </c>
      <c r="S35" s="1">
        <f t="shared" si="2"/>
        <v>4.4348502749619483</v>
      </c>
      <c r="T35" s="1">
        <f>Tableau1[[#This Row],[ln(x)]]-Tableau1[[#This Row],[CVS]]</f>
        <v>3.3882391153212232E-2</v>
      </c>
    </row>
    <row r="36" spans="1:20" x14ac:dyDescent="0.35">
      <c r="A36">
        <v>35</v>
      </c>
      <c r="B36">
        <f>Tableau1[[#This Row],[id]]^2</f>
        <v>1225</v>
      </c>
      <c r="C36" t="s">
        <v>85</v>
      </c>
      <c r="D36" t="str">
        <f>RIGHT(Tableau1[[#This Row],[Période]],2)</f>
        <v>11</v>
      </c>
      <c r="E36">
        <v>84.6</v>
      </c>
      <c r="F36">
        <f>LOG(Tableau1[[#This Row],[x]],EXP(1))</f>
        <v>4.4379342666121779</v>
      </c>
      <c r="G36">
        <f t="shared" si="4"/>
        <v>4.4430096240638202</v>
      </c>
      <c r="H36">
        <f>Tableau1[[#This Row],[ln(x)]]-Tableau1[[#This Row],[mmc 12 : ln(x)]]</f>
        <v>-5.0753574516422262E-3</v>
      </c>
      <c r="I36" s="1">
        <f>VLOOKUP(Tableau1[[#This Row],[mois]],$D$8:$I$19,6,0)</f>
        <v>-1.0904048702572074E-4</v>
      </c>
      <c r="J36" s="1">
        <f>Tableau1[[#This Row],[s_hat (coef saisonier]]-AVERAGE($I$2:$I$13)</f>
        <v>4.8154093093838278E-4</v>
      </c>
      <c r="K36" s="1">
        <f>Tableau1[[#This Row],[ln(x)]]-Tableau1[[#This Row],[s_hat - s_hat_bar]]</f>
        <v>4.4374527256812399</v>
      </c>
      <c r="L36" s="1">
        <f>LOG(Tableau1[[#This Row],[CVS]],EXP(1))</f>
        <v>1.4900805013771787</v>
      </c>
      <c r="M36" s="1">
        <f>$X$3*EXP($X$2*Tableau1[[#This Row],[id]])</f>
        <v>4.4610794368139928</v>
      </c>
      <c r="N36" s="1">
        <f>$X$5*Tableau1[[#This Row],[id²]]+$X$6</f>
        <v>4.4362837790811351</v>
      </c>
      <c r="O36" s="1">
        <f t="shared" si="0"/>
        <v>4.4305029196126364</v>
      </c>
      <c r="P36" s="1">
        <f t="shared" si="1"/>
        <v>4.4282896447359068</v>
      </c>
      <c r="Q36" s="1">
        <f>((1-$X$20)/$X$20)*(Tableau1[[#This Row],[LES]]-Tableau1[[#This Row],[LES 2]])</f>
        <v>2.4591943074773554E-4</v>
      </c>
      <c r="R36" s="1">
        <f>2*Tableau1[[#This Row],[LES]]-Tableau1[[#This Row],[LES 2]]</f>
        <v>4.432716194489366</v>
      </c>
      <c r="S36" s="1">
        <f t="shared" si="2"/>
        <v>4.4219869473895965</v>
      </c>
      <c r="T36" s="1">
        <f>Tableau1[[#This Row],[ln(x)]]-Tableau1[[#This Row],[CVS]]</f>
        <v>4.8154093093799588E-4</v>
      </c>
    </row>
    <row r="37" spans="1:20" x14ac:dyDescent="0.35">
      <c r="A37">
        <v>36</v>
      </c>
      <c r="B37">
        <f>Tableau1[[#This Row],[id]]^2</f>
        <v>1296</v>
      </c>
      <c r="C37" t="s">
        <v>84</v>
      </c>
      <c r="D37" t="str">
        <f>RIGHT(Tableau1[[#This Row],[Période]],2)</f>
        <v>12</v>
      </c>
      <c r="E37">
        <v>82.1</v>
      </c>
      <c r="F37">
        <f>LOG(Tableau1[[#This Row],[x]],EXP(1))</f>
        <v>4.4079380164583828</v>
      </c>
      <c r="G37">
        <f t="shared" si="4"/>
        <v>4.446886927946732</v>
      </c>
      <c r="H37">
        <f>Tableau1[[#This Row],[ln(x)]]-Tableau1[[#This Row],[mmc 12 : ln(x)]]</f>
        <v>-3.8948911488349225E-2</v>
      </c>
      <c r="I37" s="1">
        <f>VLOOKUP(Tableau1[[#This Row],[mois]],$D$8:$I$19,6,0)</f>
        <v>-4.1064842241965493E-2</v>
      </c>
      <c r="J37" s="1">
        <f>Tableau1[[#This Row],[s_hat (coef saisonier]]-AVERAGE($I$2:$I$13)</f>
        <v>-4.0474260824001393E-2</v>
      </c>
      <c r="K37" s="1">
        <f>Tableau1[[#This Row],[ln(x)]]-Tableau1[[#This Row],[s_hat - s_hat_bar]]</f>
        <v>4.448412277282384</v>
      </c>
      <c r="L37" s="1">
        <f>LOG(Tableau1[[#This Row],[CVS]],EXP(1))</f>
        <v>1.4925472408909379</v>
      </c>
      <c r="M37" s="1">
        <f>$X$3*EXP($X$2*Tableau1[[#This Row],[id]])</f>
        <v>4.4656189679717819</v>
      </c>
      <c r="N37" s="1">
        <f>$X$5*Tableau1[[#This Row],[id²]]+$X$6</f>
        <v>4.4391389903092868</v>
      </c>
      <c r="O37" s="1">
        <f t="shared" si="0"/>
        <v>4.4353677838606584</v>
      </c>
      <c r="P37" s="1">
        <f t="shared" si="1"/>
        <v>4.4298389371496176</v>
      </c>
      <c r="Q37" s="1">
        <f>((1-$X$20)/$X$20)*(Tableau1[[#This Row],[LES]]-Tableau1[[#This Row],[LES 2]])</f>
        <v>6.1431630122675681E-4</v>
      </c>
      <c r="R37" s="1">
        <f>2*Tableau1[[#This Row],[LES]]-Tableau1[[#This Row],[LES 2]]</f>
        <v>4.4408966305716993</v>
      </c>
      <c r="S37" s="1">
        <f t="shared" si="2"/>
        <v>4.4329621139201141</v>
      </c>
      <c r="T37" s="1">
        <f>Tableau1[[#This Row],[ln(x)]]-Tableau1[[#This Row],[CVS]]</f>
        <v>-4.0474260824001185E-2</v>
      </c>
    </row>
    <row r="38" spans="1:20" x14ac:dyDescent="0.35">
      <c r="A38">
        <v>37</v>
      </c>
      <c r="B38">
        <f>Tableau1[[#This Row],[id]]^2</f>
        <v>1369</v>
      </c>
      <c r="C38" t="s">
        <v>83</v>
      </c>
      <c r="D38" t="str">
        <f>RIGHT(Tableau1[[#This Row],[Période]],2)</f>
        <v>01</v>
      </c>
      <c r="E38">
        <v>81.3</v>
      </c>
      <c r="F38">
        <f>LOG(Tableau1[[#This Row],[x]],EXP(1))</f>
        <v>4.3981460165537651</v>
      </c>
      <c r="G38">
        <f t="shared" si="4"/>
        <v>4.4509236322395145</v>
      </c>
      <c r="H38">
        <f>Tableau1[[#This Row],[ln(x)]]-Tableau1[[#This Row],[mmc 12 : ln(x)]]</f>
        <v>-5.2777615685749346E-2</v>
      </c>
      <c r="I38" s="1">
        <f>VLOOKUP(Tableau1[[#This Row],[mois]],$D$8:$I$19,6,0)</f>
        <v>-6.835474736965283E-2</v>
      </c>
      <c r="J38" s="1">
        <f>Tableau1[[#This Row],[s_hat (coef saisonier]]-AVERAGE($I$2:$I$13)</f>
        <v>-6.7764165951688729E-2</v>
      </c>
      <c r="K38" s="1">
        <f>Tableau1[[#This Row],[ln(x)]]-Tableau1[[#This Row],[s_hat - s_hat_bar]]</f>
        <v>4.4659101825054535</v>
      </c>
      <c r="L38" s="1">
        <f>LOG(Tableau1[[#This Row],[CVS]],EXP(1))</f>
        <v>1.496473041819727</v>
      </c>
      <c r="M38" s="1">
        <f>$X$3*EXP($X$2*Tableau1[[#This Row],[id]])</f>
        <v>4.4701631184920885</v>
      </c>
      <c r="N38" s="1">
        <f>$X$5*Tableau1[[#This Row],[id²]]+$X$6</f>
        <v>4.4420746300227378</v>
      </c>
      <c r="O38" s="1">
        <f t="shared" si="0"/>
        <v>4.4444989292558663</v>
      </c>
      <c r="P38" s="1">
        <f t="shared" si="1"/>
        <v>4.4337091298473457</v>
      </c>
      <c r="Q38" s="1">
        <f>((1-$X$20)/$X$20)*(Tableau1[[#This Row],[LES]]-Tableau1[[#This Row],[LES 2]])</f>
        <v>1.1988666009467386E-3</v>
      </c>
      <c r="R38" s="1">
        <f>2*Tableau1[[#This Row],[LES]]-Tableau1[[#This Row],[LES 2]]</f>
        <v>4.455288728664387</v>
      </c>
      <c r="S38" s="1">
        <f t="shared" si="2"/>
        <v>4.4415109468729259</v>
      </c>
      <c r="T38" s="1">
        <f>Tableau1[[#This Row],[ln(x)]]-Tableau1[[#This Row],[CVS]]</f>
        <v>-6.7764165951688327E-2</v>
      </c>
    </row>
    <row r="39" spans="1:20" x14ac:dyDescent="0.35">
      <c r="A39">
        <v>38</v>
      </c>
      <c r="B39">
        <f>Tableau1[[#This Row],[id]]^2</f>
        <v>1444</v>
      </c>
      <c r="C39" t="s">
        <v>82</v>
      </c>
      <c r="D39" t="str">
        <f>RIGHT(Tableau1[[#This Row],[Période]],2)</f>
        <v>02</v>
      </c>
      <c r="E39">
        <v>81.099999999999994</v>
      </c>
      <c r="F39">
        <f>LOG(Tableau1[[#This Row],[x]],EXP(1))</f>
        <v>4.3956829611213672</v>
      </c>
      <c r="G39">
        <f t="shared" si="4"/>
        <v>4.4548491587165726</v>
      </c>
      <c r="H39">
        <f>Tableau1[[#This Row],[ln(x)]]-Tableau1[[#This Row],[mmc 12 : ln(x)]]</f>
        <v>-5.9166197595205361E-2</v>
      </c>
      <c r="I39" s="1">
        <f>VLOOKUP(Tableau1[[#This Row],[mois]],$D$8:$I$19,6,0)</f>
        <v>-6.7216668498811832E-2</v>
      </c>
      <c r="J39" s="1">
        <f>Tableau1[[#This Row],[s_hat (coef saisonier]]-AVERAGE($I$2:$I$13)</f>
        <v>-6.6626087080847732E-2</v>
      </c>
      <c r="K39" s="1">
        <f>Tableau1[[#This Row],[ln(x)]]-Tableau1[[#This Row],[s_hat - s_hat_bar]]</f>
        <v>4.462309048202215</v>
      </c>
      <c r="L39" s="1">
        <f>LOG(Tableau1[[#This Row],[CVS]],EXP(1))</f>
        <v>1.4956663558713943</v>
      </c>
      <c r="M39" s="1">
        <f>$X$3*EXP($X$2*Tableau1[[#This Row],[id]])</f>
        <v>4.4747118930755088</v>
      </c>
      <c r="N39" s="1">
        <f>$X$5*Tableau1[[#This Row],[id²]]+$X$6</f>
        <v>4.4450906982214899</v>
      </c>
      <c r="O39" s="1">
        <f t="shared" si="0"/>
        <v>4.4594868065305775</v>
      </c>
      <c r="P39" s="1">
        <f t="shared" si="1"/>
        <v>4.4412619894333094</v>
      </c>
      <c r="Q39" s="1">
        <f>((1-$X$20)/$X$20)*(Tableau1[[#This Row],[LES]]-Tableau1[[#This Row],[LES 2]])</f>
        <v>2.0249796774742313E-3</v>
      </c>
      <c r="R39" s="1">
        <f>2*Tableau1[[#This Row],[LES]]-Tableau1[[#This Row],[LES 2]]</f>
        <v>4.4777116236278456</v>
      </c>
      <c r="S39" s="1">
        <f t="shared" si="2"/>
        <v>4.456487595265334</v>
      </c>
      <c r="T39" s="1">
        <f>Tableau1[[#This Row],[ln(x)]]-Tableau1[[#This Row],[CVS]]</f>
        <v>-6.6626087080847718E-2</v>
      </c>
    </row>
    <row r="40" spans="1:20" x14ac:dyDescent="0.35">
      <c r="A40">
        <v>39</v>
      </c>
      <c r="B40">
        <f>Tableau1[[#This Row],[id]]^2</f>
        <v>1521</v>
      </c>
      <c r="C40" t="s">
        <v>81</v>
      </c>
      <c r="D40" t="str">
        <f>RIGHT(Tableau1[[#This Row],[Période]],2)</f>
        <v>03</v>
      </c>
      <c r="E40">
        <v>81.900000000000006</v>
      </c>
      <c r="F40">
        <f>LOG(Tableau1[[#This Row],[x]],EXP(1))</f>
        <v>4.4054989908590239</v>
      </c>
      <c r="G40">
        <f t="shared" si="4"/>
        <v>4.4591732146413996</v>
      </c>
      <c r="H40">
        <f>Tableau1[[#This Row],[ln(x)]]-Tableau1[[#This Row],[mmc 12 : ln(x)]]</f>
        <v>-5.3674223782375741E-2</v>
      </c>
      <c r="I40" s="1">
        <f>VLOOKUP(Tableau1[[#This Row],[mois]],$D$8:$I$19,6,0)</f>
        <v>-4.9783778005048324E-2</v>
      </c>
      <c r="J40" s="1">
        <f>Tableau1[[#This Row],[s_hat (coef saisonier]]-AVERAGE($I$2:$I$13)</f>
        <v>-4.9193196587084223E-2</v>
      </c>
      <c r="K40" s="1">
        <f>Tableau1[[#This Row],[ln(x)]]-Tableau1[[#This Row],[s_hat - s_hat_bar]]</f>
        <v>4.4546921874461081</v>
      </c>
      <c r="L40" s="1">
        <f>LOG(Tableau1[[#This Row],[CVS]],EXP(1))</f>
        <v>1.4939579648086672</v>
      </c>
      <c r="M40" s="1">
        <f>$X$3*EXP($X$2*Tableau1[[#This Row],[id]])</f>
        <v>4.4792652964274238</v>
      </c>
      <c r="N40" s="1">
        <f>$X$5*Tableau1[[#This Row],[id²]]+$X$6</f>
        <v>4.4481871949055414</v>
      </c>
      <c r="O40" s="1">
        <f t="shared" si="0"/>
        <v>4.461462375700723</v>
      </c>
      <c r="P40" s="1">
        <f t="shared" si="1"/>
        <v>4.4540193614013965</v>
      </c>
      <c r="Q40" s="1">
        <f>((1-$X$20)/$X$20)*(Tableau1[[#This Row],[LES]]-Tableau1[[#This Row],[LES 2]])</f>
        <v>8.2700158881405291E-4</v>
      </c>
      <c r="R40" s="1">
        <f>2*Tableau1[[#This Row],[LES]]-Tableau1[[#This Row],[LES 2]]</f>
        <v>4.4689053900000495</v>
      </c>
      <c r="S40" s="1">
        <f t="shared" si="2"/>
        <v>4.4797366033053194</v>
      </c>
      <c r="T40" s="1">
        <f>Tableau1[[#This Row],[ln(x)]]-Tableau1[[#This Row],[CVS]]</f>
        <v>-4.9193196587084209E-2</v>
      </c>
    </row>
    <row r="41" spans="1:20" x14ac:dyDescent="0.35">
      <c r="A41">
        <v>40</v>
      </c>
      <c r="B41">
        <f>Tableau1[[#This Row],[id]]^2</f>
        <v>1600</v>
      </c>
      <c r="C41" t="s">
        <v>80</v>
      </c>
      <c r="D41" t="str">
        <f>RIGHT(Tableau1[[#This Row],[Période]],2)</f>
        <v>04</v>
      </c>
      <c r="E41">
        <v>84</v>
      </c>
      <c r="F41">
        <f>LOG(Tableau1[[#This Row],[x]],EXP(1))</f>
        <v>4.4308167988433134</v>
      </c>
      <c r="G41">
        <f t="shared" si="4"/>
        <v>4.4639684288481991</v>
      </c>
      <c r="H41">
        <f>Tableau1[[#This Row],[ln(x)]]-Tableau1[[#This Row],[mmc 12 : ln(x)]]</f>
        <v>-3.3151630004885746E-2</v>
      </c>
      <c r="I41" s="1">
        <f>VLOOKUP(Tableau1[[#This Row],[mois]],$D$8:$I$19,6,0)</f>
        <v>-1.7007378348238907E-2</v>
      </c>
      <c r="J41" s="1">
        <f>Tableau1[[#This Row],[s_hat (coef saisonier]]-AVERAGE($I$2:$I$13)</f>
        <v>-1.6416796930274802E-2</v>
      </c>
      <c r="K41" s="1">
        <f>Tableau1[[#This Row],[ln(x)]]-Tableau1[[#This Row],[s_hat - s_hat_bar]]</f>
        <v>4.4472335957735885</v>
      </c>
      <c r="L41" s="1">
        <f>LOG(Tableau1[[#This Row],[CVS]],EXP(1))</f>
        <v>1.4922822389939394</v>
      </c>
      <c r="M41" s="1">
        <f>$X$3*EXP($X$2*Tableau1[[#This Row],[id]])</f>
        <v>4.4838233332580035</v>
      </c>
      <c r="N41" s="1">
        <f>$X$5*Tableau1[[#This Row],[id²]]+$X$6</f>
        <v>4.4513641200748921</v>
      </c>
      <c r="O41" s="1">
        <f t="shared" si="0"/>
        <v>4.4567232439224922</v>
      </c>
      <c r="P41" s="1">
        <f t="shared" si="1"/>
        <v>4.4592294714109251</v>
      </c>
      <c r="Q41" s="1">
        <f>((1-$X$20)/$X$20)*(Tableau1[[#This Row],[LES]]-Tableau1[[#This Row],[LES 2]])</f>
        <v>-2.7846972093698626E-4</v>
      </c>
      <c r="R41" s="1">
        <f>2*Tableau1[[#This Row],[LES]]-Tableau1[[#This Row],[LES 2]]</f>
        <v>4.4542170164340593</v>
      </c>
      <c r="S41" s="1">
        <f t="shared" si="2"/>
        <v>4.4697323915888632</v>
      </c>
      <c r="T41" s="1">
        <f>Tableau1[[#This Row],[ln(x)]]-Tableau1[[#This Row],[CVS]]</f>
        <v>-1.641679693027509E-2</v>
      </c>
    </row>
    <row r="42" spans="1:20" x14ac:dyDescent="0.35">
      <c r="A42">
        <v>41</v>
      </c>
      <c r="B42">
        <f>Tableau1[[#This Row],[id]]^2</f>
        <v>1681</v>
      </c>
      <c r="C42" t="s">
        <v>79</v>
      </c>
      <c r="D42" t="str">
        <f>RIGHT(Tableau1[[#This Row],[Période]],2)</f>
        <v>05</v>
      </c>
      <c r="E42">
        <v>87.3</v>
      </c>
      <c r="F42">
        <f>LOG(Tableau1[[#This Row],[x]],EXP(1))</f>
        <v>4.4693504628455569</v>
      </c>
      <c r="G42">
        <f t="shared" si="4"/>
        <v>4.4680350435025655</v>
      </c>
      <c r="H42">
        <f>Tableau1[[#This Row],[ln(x)]]-Tableau1[[#This Row],[mmc 12 : ln(x)]]</f>
        <v>1.3154193429913974E-3</v>
      </c>
      <c r="I42" s="1">
        <f>VLOOKUP(Tableau1[[#This Row],[mois]],$D$8:$I$19,6,0)</f>
        <v>-1.447469987301078E-3</v>
      </c>
      <c r="J42" s="1">
        <f>Tableau1[[#This Row],[s_hat (coef saisonier]]-AVERAGE($I$2:$I$13)</f>
        <v>-8.5688856933697447E-4</v>
      </c>
      <c r="K42" s="1">
        <f>Tableau1[[#This Row],[ln(x)]]-Tableau1[[#This Row],[s_hat - s_hat_bar]]</f>
        <v>4.4702073514148939</v>
      </c>
      <c r="L42" s="1">
        <f>LOG(Tableau1[[#This Row],[CVS]],EXP(1))</f>
        <v>1.4974347948907576</v>
      </c>
      <c r="M42" s="1">
        <f>$X$3*EXP($X$2*Tableau1[[#This Row],[id]])</f>
        <v>4.4883860082822089</v>
      </c>
      <c r="N42" s="1">
        <f>$X$5*Tableau1[[#This Row],[id²]]+$X$6</f>
        <v>4.454621473729544</v>
      </c>
      <c r="O42" s="1">
        <f t="shared" si="0"/>
        <v>4.4500804902182596</v>
      </c>
      <c r="P42" s="1">
        <f t="shared" si="1"/>
        <v>4.4574751121690221</v>
      </c>
      <c r="Q42" s="1">
        <f>((1-$X$20)/$X$20)*(Tableau1[[#This Row],[LES]]-Tableau1[[#This Row],[LES 2]])</f>
        <v>-8.2162466119584088E-4</v>
      </c>
      <c r="R42" s="1">
        <f>2*Tableau1[[#This Row],[LES]]-Tableau1[[#This Row],[LES 2]]</f>
        <v>4.442685868267497</v>
      </c>
      <c r="S42" s="1">
        <f t="shared" si="2"/>
        <v>4.4539385467131227</v>
      </c>
      <c r="T42" s="1">
        <f>Tableau1[[#This Row],[ln(x)]]-Tableau1[[#This Row],[CVS]]</f>
        <v>-8.5688856933696655E-4</v>
      </c>
    </row>
    <row r="43" spans="1:20" x14ac:dyDescent="0.35">
      <c r="A43">
        <v>42</v>
      </c>
      <c r="B43">
        <f>Tableau1[[#This Row],[id]]^2</f>
        <v>1764</v>
      </c>
      <c r="C43" t="s">
        <v>78</v>
      </c>
      <c r="D43" t="str">
        <f>RIGHT(Tableau1[[#This Row],[Période]],2)</f>
        <v>06</v>
      </c>
      <c r="E43">
        <v>90.9</v>
      </c>
      <c r="F43">
        <f>LOG(Tableau1[[#This Row],[x]],EXP(1))</f>
        <v>4.5097600011834329</v>
      </c>
      <c r="G43">
        <f t="shared" si="4"/>
        <v>4.4709204472336976</v>
      </c>
      <c r="H43">
        <f>Tableau1[[#This Row],[ln(x)]]-Tableau1[[#This Row],[mmc 12 : ln(x)]]</f>
        <v>3.8839553949735262E-2</v>
      </c>
      <c r="I43" s="1">
        <f>VLOOKUP(Tableau1[[#This Row],[mois]],$D$8:$I$19,6,0)</f>
        <v>3.0572798934834111E-2</v>
      </c>
      <c r="J43" s="1">
        <f>Tableau1[[#This Row],[s_hat (coef saisonier]]-AVERAGE($I$2:$I$13)</f>
        <v>3.1163380352798215E-2</v>
      </c>
      <c r="K43" s="1">
        <f>Tableau1[[#This Row],[ln(x)]]-Tableau1[[#This Row],[s_hat - s_hat_bar]]</f>
        <v>4.4785966208306345</v>
      </c>
      <c r="L43" s="1">
        <f>LOG(Tableau1[[#This Row],[CVS]],EXP(1))</f>
        <v>1.4993097430736473</v>
      </c>
      <c r="M43" s="1">
        <f>$X$3*EXP($X$2*Tableau1[[#This Row],[id]])</f>
        <v>4.4929533262198014</v>
      </c>
      <c r="N43" s="1">
        <f>$X$5*Tableau1[[#This Row],[id²]]+$X$6</f>
        <v>4.4579592558694952</v>
      </c>
      <c r="O43" s="1">
        <f t="shared" si="0"/>
        <v>4.4641692930559032</v>
      </c>
      <c r="P43" s="1">
        <f t="shared" si="1"/>
        <v>4.4522988768034875</v>
      </c>
      <c r="Q43" s="1">
        <f>((1-$X$20)/$X$20)*(Tableau1[[#This Row],[LES]]-Tableau1[[#This Row],[LES 2]])</f>
        <v>1.318935139157299E-3</v>
      </c>
      <c r="R43" s="1">
        <f>2*Tableau1[[#This Row],[LES]]-Tableau1[[#This Row],[LES 2]]</f>
        <v>4.4760397093083188</v>
      </c>
      <c r="S43" s="1">
        <f t="shared" si="2"/>
        <v>4.4418642436063012</v>
      </c>
      <c r="T43" s="1">
        <f>Tableau1[[#This Row],[ln(x)]]-Tableau1[[#This Row],[CVS]]</f>
        <v>3.116338035279842E-2</v>
      </c>
    </row>
    <row r="44" spans="1:20" x14ac:dyDescent="0.35">
      <c r="A44">
        <v>43</v>
      </c>
      <c r="B44">
        <f>Tableau1[[#This Row],[id]]^2</f>
        <v>1849</v>
      </c>
      <c r="C44" t="s">
        <v>77</v>
      </c>
      <c r="D44" t="str">
        <f>RIGHT(Tableau1[[#This Row],[Période]],2)</f>
        <v>07</v>
      </c>
      <c r="E44">
        <v>93</v>
      </c>
      <c r="F44">
        <f>LOG(Tableau1[[#This Row],[x]],EXP(1))</f>
        <v>4.5325994931532563</v>
      </c>
      <c r="G44">
        <f t="shared" si="4"/>
        <v>4.4723794922028608</v>
      </c>
      <c r="H44">
        <f>Tableau1[[#This Row],[ln(x)]]-Tableau1[[#This Row],[mmc 12 : ln(x)]]</f>
        <v>6.022000095039548E-2</v>
      </c>
      <c r="I44" s="1">
        <f>VLOOKUP(Tableau1[[#This Row],[mois]],$D$8:$I$19,6,0)</f>
        <v>4.9835188113862415E-2</v>
      </c>
      <c r="J44" s="1">
        <f>Tableau1[[#This Row],[s_hat (coef saisonier]]-AVERAGE($I$2:$I$13)</f>
        <v>5.0425769531826516E-2</v>
      </c>
      <c r="K44" s="1">
        <f>Tableau1[[#This Row],[ln(x)]]-Tableau1[[#This Row],[s_hat - s_hat_bar]]</f>
        <v>4.4821737236214299</v>
      </c>
      <c r="L44" s="1">
        <f>LOG(Tableau1[[#This Row],[CVS]],EXP(1))</f>
        <v>1.5001081349179428</v>
      </c>
      <c r="M44" s="1">
        <f>$X$3*EXP($X$2*Tableau1[[#This Row],[id]])</f>
        <v>4.497525291795343</v>
      </c>
      <c r="N44" s="1">
        <f>$X$5*Tableau1[[#This Row],[id²]]+$X$6</f>
        <v>4.4613774664947474</v>
      </c>
      <c r="O44" s="1">
        <f t="shared" si="0"/>
        <v>4.4742684224982145</v>
      </c>
      <c r="P44" s="1">
        <f t="shared" si="1"/>
        <v>4.4606081681801779</v>
      </c>
      <c r="Q44" s="1">
        <f>((1-$X$20)/$X$20)*(Tableau1[[#This Row],[LES]]-Tableau1[[#This Row],[LES 2]])</f>
        <v>1.5178060353374034E-3</v>
      </c>
      <c r="R44" s="1">
        <f>2*Tableau1[[#This Row],[LES]]-Tableau1[[#This Row],[LES 2]]</f>
        <v>4.4879286768162512</v>
      </c>
      <c r="S44" s="1">
        <f t="shared" si="2"/>
        <v>4.4773586444474764</v>
      </c>
      <c r="T44" s="1">
        <f>Tableau1[[#This Row],[ln(x)]]-Tableau1[[#This Row],[CVS]]</f>
        <v>5.0425769531826425E-2</v>
      </c>
    </row>
    <row r="45" spans="1:20" x14ac:dyDescent="0.35">
      <c r="A45">
        <v>44</v>
      </c>
      <c r="B45">
        <f>Tableau1[[#This Row],[id]]^2</f>
        <v>1936</v>
      </c>
      <c r="C45" t="s">
        <v>76</v>
      </c>
      <c r="D45" t="str">
        <f>RIGHT(Tableau1[[#This Row],[Période]],2)</f>
        <v>08</v>
      </c>
      <c r="E45">
        <v>94</v>
      </c>
      <c r="F45">
        <f>LOG(Tableau1[[#This Row],[x]],EXP(1))</f>
        <v>4.5432947822700038</v>
      </c>
      <c r="G45">
        <f t="shared" si="4"/>
        <v>4.4733487162558676</v>
      </c>
      <c r="H45">
        <f>Tableau1[[#This Row],[ln(x)]]-Tableau1[[#This Row],[mmc 12 : ln(x)]]</f>
        <v>6.9946066014136221E-2</v>
      </c>
      <c r="I45" s="1">
        <f>VLOOKUP(Tableau1[[#This Row],[mois]],$D$8:$I$19,6,0)</f>
        <v>6.650778388027806E-2</v>
      </c>
      <c r="J45" s="1">
        <f>Tableau1[[#This Row],[s_hat (coef saisonier]]-AVERAGE($I$2:$I$13)</f>
        <v>6.709836529824216E-2</v>
      </c>
      <c r="K45" s="1">
        <f>Tableau1[[#This Row],[ln(x)]]-Tableau1[[#This Row],[s_hat - s_hat_bar]]</f>
        <v>4.4761964169717618</v>
      </c>
      <c r="L45" s="1">
        <f>LOG(Tableau1[[#This Row],[CVS]],EXP(1))</f>
        <v>1.4987736717415192</v>
      </c>
      <c r="M45" s="1">
        <f>$X$3*EXP($X$2*Tableau1[[#This Row],[id]])</f>
        <v>4.5021019097382036</v>
      </c>
      <c r="N45" s="1">
        <f>$X$5*Tableau1[[#This Row],[id²]]+$X$6</f>
        <v>4.464876105605299</v>
      </c>
      <c r="O45" s="1">
        <f t="shared" si="0"/>
        <v>4.4798021332844655</v>
      </c>
      <c r="P45" s="1">
        <f t="shared" si="1"/>
        <v>4.4701703462028028</v>
      </c>
      <c r="Q45" s="1">
        <f>((1-$X$20)/$X$20)*(Tableau1[[#This Row],[LES]]-Tableau1[[#This Row],[LES 2]])</f>
        <v>1.0701985646291864E-3</v>
      </c>
      <c r="R45" s="1">
        <f>2*Tableau1[[#This Row],[LES]]-Tableau1[[#This Row],[LES 2]]</f>
        <v>4.4894339203661282</v>
      </c>
      <c r="S45" s="1">
        <f t="shared" si="2"/>
        <v>4.489446482851589</v>
      </c>
      <c r="T45" s="1">
        <f>Tableau1[[#This Row],[ln(x)]]-Tableau1[[#This Row],[CVS]]</f>
        <v>6.709836529824198E-2</v>
      </c>
    </row>
    <row r="46" spans="1:20" x14ac:dyDescent="0.35">
      <c r="A46">
        <v>45</v>
      </c>
      <c r="B46">
        <f>Tableau1[[#This Row],[id]]^2</f>
        <v>2025</v>
      </c>
      <c r="C46" t="s">
        <v>75</v>
      </c>
      <c r="D46" t="str">
        <f>RIGHT(Tableau1[[#This Row],[Période]],2)</f>
        <v>09</v>
      </c>
      <c r="E46">
        <v>94</v>
      </c>
      <c r="F46">
        <f>LOG(Tableau1[[#This Row],[x]],EXP(1))</f>
        <v>4.5432947822700038</v>
      </c>
      <c r="G46">
        <f t="shared" si="4"/>
        <v>4.4741637272302697</v>
      </c>
      <c r="H46">
        <f>Tableau1[[#This Row],[ln(x)]]-Tableau1[[#This Row],[mmc 12 : ln(x)]]</f>
        <v>6.9131055039734157E-2</v>
      </c>
      <c r="I46" s="1">
        <f>VLOOKUP(Tableau1[[#This Row],[mois]],$D$8:$I$19,6,0)</f>
        <v>5.768936725825223E-2</v>
      </c>
      <c r="J46" s="1">
        <f>Tableau1[[#This Row],[s_hat (coef saisonier]]-AVERAGE($I$2:$I$13)</f>
        <v>5.8279948676216331E-2</v>
      </c>
      <c r="K46" s="1">
        <f>Tableau1[[#This Row],[ln(x)]]-Tableau1[[#This Row],[s_hat - s_hat_bar]]</f>
        <v>4.4850148335937874</v>
      </c>
      <c r="L46" s="1">
        <f>LOG(Tableau1[[#This Row],[CVS]],EXP(1))</f>
        <v>1.5007418028840609</v>
      </c>
      <c r="M46" s="1">
        <f>$X$3*EXP($X$2*Tableau1[[#This Row],[id]])</f>
        <v>4.5066831847825686</v>
      </c>
      <c r="N46" s="1">
        <f>$X$5*Tableau1[[#This Row],[id²]]+$X$6</f>
        <v>4.4684551732011508</v>
      </c>
      <c r="O46" s="1">
        <f t="shared" si="0"/>
        <v>4.4772781318655728</v>
      </c>
      <c r="P46" s="1">
        <f t="shared" si="1"/>
        <v>4.4769125971599664</v>
      </c>
      <c r="Q46" s="1">
        <f>((1-$X$20)/$X$20)*(Tableau1[[#This Row],[LES]]-Tableau1[[#This Row],[LES 2]])</f>
        <v>4.0614967289600801E-5</v>
      </c>
      <c r="R46" s="1">
        <f>2*Tableau1[[#This Row],[LES]]-Tableau1[[#This Row],[LES 2]]</f>
        <v>4.4776436665711792</v>
      </c>
      <c r="S46" s="1">
        <f t="shared" si="2"/>
        <v>4.4905041189307573</v>
      </c>
      <c r="T46" s="1">
        <f>Tableau1[[#This Row],[ln(x)]]-Tableau1[[#This Row],[CVS]]</f>
        <v>5.8279948676216442E-2</v>
      </c>
    </row>
    <row r="47" spans="1:20" x14ac:dyDescent="0.35">
      <c r="A47">
        <v>46</v>
      </c>
      <c r="B47">
        <f>Tableau1[[#This Row],[id]]^2</f>
        <v>2116</v>
      </c>
      <c r="C47" t="s">
        <v>74</v>
      </c>
      <c r="D47" t="str">
        <f>RIGHT(Tableau1[[#This Row],[Période]],2)</f>
        <v>10</v>
      </c>
      <c r="E47">
        <v>91.9</v>
      </c>
      <c r="F47">
        <f>LOG(Tableau1[[#This Row],[x]],EXP(1))</f>
        <v>4.5207010293616419</v>
      </c>
      <c r="G47">
        <f t="shared" si="4"/>
        <v>4.4740680450363275</v>
      </c>
      <c r="H47">
        <f>Tableau1[[#This Row],[ln(x)]]-Tableau1[[#This Row],[mmc 12 : ln(x)]]</f>
        <v>4.6632984325314375E-2</v>
      </c>
      <c r="I47" s="1">
        <f>VLOOKUP(Tableau1[[#This Row],[mois]],$D$8:$I$19,6,0)</f>
        <v>3.3291809735248118E-2</v>
      </c>
      <c r="J47" s="1">
        <f>Tableau1[[#This Row],[s_hat (coef saisonier]]-AVERAGE($I$2:$I$13)</f>
        <v>3.3882391153212219E-2</v>
      </c>
      <c r="K47" s="1">
        <f>Tableau1[[#This Row],[ln(x)]]-Tableau1[[#This Row],[s_hat - s_hat_bar]]</f>
        <v>4.4868186382084296</v>
      </c>
      <c r="L47" s="1">
        <f>LOG(Tableau1[[#This Row],[CVS]],EXP(1))</f>
        <v>1.5011439067894925</v>
      </c>
      <c r="M47" s="1">
        <f>$X$3*EXP($X$2*Tableau1[[#This Row],[id]])</f>
        <v>4.5112691216674348</v>
      </c>
      <c r="N47" s="1">
        <f>$X$5*Tableau1[[#This Row],[id²]]+$X$6</f>
        <v>4.4721146692823019</v>
      </c>
      <c r="O47" s="1">
        <f t="shared" si="0"/>
        <v>4.4826938230753228</v>
      </c>
      <c r="P47" s="1">
        <f t="shared" si="1"/>
        <v>4.4771684714538909</v>
      </c>
      <c r="Q47" s="1">
        <f>((1-$X$20)/$X$20)*(Tableau1[[#This Row],[LES]]-Tableau1[[#This Row],[LES 2]])</f>
        <v>6.1392795793688575E-4</v>
      </c>
      <c r="R47" s="1">
        <f>2*Tableau1[[#This Row],[LES]]-Tableau1[[#This Row],[LES 2]]</f>
        <v>4.4882191746967548</v>
      </c>
      <c r="S47" s="1">
        <f t="shared" si="2"/>
        <v>4.477684281538469</v>
      </c>
      <c r="T47" s="1">
        <f>Tableau1[[#This Row],[ln(x)]]-Tableau1[[#This Row],[CVS]]</f>
        <v>3.3882391153212232E-2</v>
      </c>
    </row>
    <row r="48" spans="1:20" x14ac:dyDescent="0.35">
      <c r="A48">
        <v>47</v>
      </c>
      <c r="B48">
        <f>Tableau1[[#This Row],[id]]^2</f>
        <v>2209</v>
      </c>
      <c r="C48" t="s">
        <v>73</v>
      </c>
      <c r="D48" t="str">
        <f>RIGHT(Tableau1[[#This Row],[Période]],2)</f>
        <v>11</v>
      </c>
      <c r="E48">
        <v>88.3</v>
      </c>
      <c r="F48">
        <f>LOG(Tableau1[[#This Row],[x]],EXP(1))</f>
        <v>4.4807401076099147</v>
      </c>
      <c r="G48">
        <f t="shared" si="4"/>
        <v>4.472460349798328</v>
      </c>
      <c r="H48">
        <f>Tableau1[[#This Row],[ln(x)]]-Tableau1[[#This Row],[mmc 12 : ln(x)]]</f>
        <v>8.279757811586741E-3</v>
      </c>
      <c r="I48" s="1">
        <f>VLOOKUP(Tableau1[[#This Row],[mois]],$D$8:$I$19,6,0)</f>
        <v>-1.0904048702572074E-4</v>
      </c>
      <c r="J48" s="1">
        <f>Tableau1[[#This Row],[s_hat (coef saisonier]]-AVERAGE($I$2:$I$13)</f>
        <v>4.8154093093838278E-4</v>
      </c>
      <c r="K48" s="1">
        <f>Tableau1[[#This Row],[ln(x)]]-Tableau1[[#This Row],[s_hat - s_hat_bar]]</f>
        <v>4.4802585666789767</v>
      </c>
      <c r="L48" s="1">
        <f>LOG(Tableau1[[#This Row],[CVS]],EXP(1))</f>
        <v>1.4996807605379598</v>
      </c>
      <c r="M48" s="1">
        <f>$X$3*EXP($X$2*Tableau1[[#This Row],[id]])</f>
        <v>4.5158597251366279</v>
      </c>
      <c r="N48" s="1">
        <f>$X$5*Tableau1[[#This Row],[id²]]+$X$6</f>
        <v>4.4758545938487542</v>
      </c>
      <c r="O48" s="1">
        <f t="shared" si="0"/>
        <v>4.4855811936684979</v>
      </c>
      <c r="P48" s="1">
        <f t="shared" si="1"/>
        <v>4.4810362175888931</v>
      </c>
      <c r="Q48" s="1">
        <f>((1-$X$20)/$X$20)*(Tableau1[[#This Row],[LES]]-Tableau1[[#This Row],[LES 2]])</f>
        <v>5.0499734217831105E-4</v>
      </c>
      <c r="R48" s="1">
        <f>2*Tableau1[[#This Row],[LES]]-Tableau1[[#This Row],[LES 2]]</f>
        <v>4.4901261697481027</v>
      </c>
      <c r="S48" s="1">
        <f t="shared" si="2"/>
        <v>4.4888331026546915</v>
      </c>
      <c r="T48" s="1">
        <f>Tableau1[[#This Row],[ln(x)]]-Tableau1[[#This Row],[CVS]]</f>
        <v>4.8154093093799588E-4</v>
      </c>
    </row>
    <row r="49" spans="1:20" x14ac:dyDescent="0.35">
      <c r="A49">
        <v>48</v>
      </c>
      <c r="B49">
        <f>Tableau1[[#This Row],[id]]^2</f>
        <v>2304</v>
      </c>
      <c r="C49" t="s">
        <v>72</v>
      </c>
      <c r="D49" t="str">
        <f>RIGHT(Tableau1[[#This Row],[Période]],2)</f>
        <v>12</v>
      </c>
      <c r="E49">
        <v>84.3</v>
      </c>
      <c r="F49">
        <f>LOG(Tableau1[[#This Row],[x]],EXP(1))</f>
        <v>4.4343818650078095</v>
      </c>
      <c r="G49">
        <f t="shared" si="4"/>
        <v>4.4715164407085624</v>
      </c>
      <c r="H49">
        <f>Tableau1[[#This Row],[ln(x)]]-Tableau1[[#This Row],[mmc 12 : ln(x)]]</f>
        <v>-3.7134575700752848E-2</v>
      </c>
      <c r="I49" s="1">
        <f>VLOOKUP(Tableau1[[#This Row],[mois]],$D$8:$I$19,6,0)</f>
        <v>-4.1064842241965493E-2</v>
      </c>
      <c r="J49" s="1">
        <f>Tableau1[[#This Row],[s_hat (coef saisonier]]-AVERAGE($I$2:$I$13)</f>
        <v>-4.0474260824001393E-2</v>
      </c>
      <c r="K49" s="1">
        <f>Tableau1[[#This Row],[ln(x)]]-Tableau1[[#This Row],[s_hat - s_hat_bar]]</f>
        <v>4.4748561258318107</v>
      </c>
      <c r="L49" s="1">
        <f>LOG(Tableau1[[#This Row],[CVS]],EXP(1))</f>
        <v>1.498474200557866</v>
      </c>
      <c r="M49" s="1">
        <f>$X$3*EXP($X$2*Tableau1[[#This Row],[id]])</f>
        <v>4.5204549999387975</v>
      </c>
      <c r="N49" s="1">
        <f>$X$5*Tableau1[[#This Row],[id²]]+$X$6</f>
        <v>4.4796749469005057</v>
      </c>
      <c r="O49" s="1">
        <f t="shared" si="0"/>
        <v>4.4818553547758331</v>
      </c>
      <c r="P49" s="1">
        <f t="shared" si="1"/>
        <v>4.4842177008446162</v>
      </c>
      <c r="Q49" s="1">
        <f>((1-$X$20)/$X$20)*(Tableau1[[#This Row],[LES]]-Tableau1[[#This Row],[LES 2]])</f>
        <v>-2.6248289653146227E-4</v>
      </c>
      <c r="R49" s="1">
        <f>2*Tableau1[[#This Row],[LES]]-Tableau1[[#This Row],[LES 2]]</f>
        <v>4.4794930087070499</v>
      </c>
      <c r="S49" s="1">
        <f t="shared" si="2"/>
        <v>4.4906311670902808</v>
      </c>
      <c r="T49" s="1">
        <f>Tableau1[[#This Row],[ln(x)]]-Tableau1[[#This Row],[CVS]]</f>
        <v>-4.0474260824001185E-2</v>
      </c>
    </row>
    <row r="50" spans="1:20" x14ac:dyDescent="0.35">
      <c r="A50">
        <v>49</v>
      </c>
      <c r="B50">
        <f>Tableau1[[#This Row],[id]]^2</f>
        <v>2401</v>
      </c>
      <c r="C50" t="s">
        <v>71</v>
      </c>
      <c r="D50" t="str">
        <f>RIGHT(Tableau1[[#This Row],[Période]],2)</f>
        <v>01</v>
      </c>
      <c r="E50">
        <v>82</v>
      </c>
      <c r="F50">
        <f>LOG(Tableau1[[#This Row],[x]],EXP(1))</f>
        <v>4.4067192472642533</v>
      </c>
      <c r="G50">
        <f t="shared" si="4"/>
        <v>4.4736361850181083</v>
      </c>
      <c r="H50">
        <f>Tableau1[[#This Row],[ln(x)]]-Tableau1[[#This Row],[mmc 12 : ln(x)]]</f>
        <v>-6.6916937753854988E-2</v>
      </c>
      <c r="I50" s="1">
        <f>VLOOKUP(Tableau1[[#This Row],[mois]],$D$8:$I$19,6,0)</f>
        <v>-6.835474736965283E-2</v>
      </c>
      <c r="J50" s="1">
        <f>Tableau1[[#This Row],[s_hat (coef saisonier]]-AVERAGE($I$2:$I$13)</f>
        <v>-6.7764165951688729E-2</v>
      </c>
      <c r="K50" s="1">
        <f>Tableau1[[#This Row],[ln(x)]]-Tableau1[[#This Row],[s_hat - s_hat_bar]]</f>
        <v>4.4744834132159417</v>
      </c>
      <c r="L50" s="1">
        <f>LOG(Tableau1[[#This Row],[CVS]],EXP(1))</f>
        <v>1.4983909066757961</v>
      </c>
      <c r="M50" s="1">
        <f>$X$3*EXP($X$2*Tableau1[[#This Row],[id]])</f>
        <v>4.5250549508274247</v>
      </c>
      <c r="N50" s="1">
        <f>$X$5*Tableau1[[#This Row],[id²]]+$X$6</f>
        <v>4.4835757284375575</v>
      </c>
      <c r="O50" s="1">
        <f t="shared" si="0"/>
        <v>4.476955894515017</v>
      </c>
      <c r="P50" s="1">
        <f t="shared" si="1"/>
        <v>4.4825640585964681</v>
      </c>
      <c r="Q50" s="1">
        <f>((1-$X$20)/$X$20)*(Tableau1[[#This Row],[LES]]-Tableau1[[#This Row],[LES 2]])</f>
        <v>-6.2312934238346093E-4</v>
      </c>
      <c r="R50" s="1">
        <f>2*Tableau1[[#This Row],[LES]]-Tableau1[[#This Row],[LES 2]]</f>
        <v>4.4713477304335658</v>
      </c>
      <c r="S50" s="1">
        <f t="shared" si="2"/>
        <v>4.4792305258105181</v>
      </c>
      <c r="T50" s="1">
        <f>Tableau1[[#This Row],[ln(x)]]-Tableau1[[#This Row],[CVS]]</f>
        <v>-6.7764165951688327E-2</v>
      </c>
    </row>
    <row r="51" spans="1:20" x14ac:dyDescent="0.35">
      <c r="A51">
        <v>50</v>
      </c>
      <c r="B51">
        <f>Tableau1[[#This Row],[id]]^2</f>
        <v>2500</v>
      </c>
      <c r="C51" t="s">
        <v>70</v>
      </c>
      <c r="D51" t="str">
        <f>RIGHT(Tableau1[[#This Row],[Période]],2)</f>
        <v>02</v>
      </c>
      <c r="E51">
        <v>82.3</v>
      </c>
      <c r="F51">
        <f>LOG(Tableau1[[#This Row],[x]],EXP(1))</f>
        <v>4.4103711076830239</v>
      </c>
      <c r="G51">
        <f t="shared" si="4"/>
        <v>4.4789978309205489</v>
      </c>
      <c r="H51">
        <f>Tableau1[[#This Row],[ln(x)]]-Tableau1[[#This Row],[mmc 12 : ln(x)]]</f>
        <v>-6.8626723237525056E-2</v>
      </c>
      <c r="I51" s="1">
        <f>VLOOKUP(Tableau1[[#This Row],[mois]],$D$8:$I$19,6,0)</f>
        <v>-6.7216668498811832E-2</v>
      </c>
      <c r="J51" s="1">
        <f>Tableau1[[#This Row],[s_hat (coef saisonier]]-AVERAGE($I$2:$I$13)</f>
        <v>-6.6626087080847732E-2</v>
      </c>
      <c r="K51" s="1">
        <f>Tableau1[[#This Row],[ln(x)]]-Tableau1[[#This Row],[s_hat - s_hat_bar]]</f>
        <v>4.4769971947638716</v>
      </c>
      <c r="L51" s="1">
        <f>LOG(Tableau1[[#This Row],[CVS]],EXP(1))</f>
        <v>1.4989525526702632</v>
      </c>
      <c r="M51" s="1">
        <f>$X$3*EXP($X$2*Tableau1[[#This Row],[id]])</f>
        <v>4.5296595825608286</v>
      </c>
      <c r="N51" s="1">
        <f>$X$5*Tableau1[[#This Row],[id²]]+$X$6</f>
        <v>4.4875569384599094</v>
      </c>
      <c r="O51" s="1">
        <f t="shared" si="0"/>
        <v>4.4752251576056645</v>
      </c>
      <c r="P51" s="1">
        <f t="shared" si="1"/>
        <v>4.4786383437394521</v>
      </c>
      <c r="Q51" s="1">
        <f>((1-$X$20)/$X$20)*(Tableau1[[#This Row],[LES]]-Tableau1[[#This Row],[LES 2]])</f>
        <v>-3.7924290375417817E-4</v>
      </c>
      <c r="R51" s="1">
        <f>2*Tableau1[[#This Row],[LES]]-Tableau1[[#This Row],[LES 2]]</f>
        <v>4.4718119714718769</v>
      </c>
      <c r="S51" s="1">
        <f t="shared" si="2"/>
        <v>4.4707246010911827</v>
      </c>
      <c r="T51" s="1">
        <f>Tableau1[[#This Row],[ln(x)]]-Tableau1[[#This Row],[CVS]]</f>
        <v>-6.6626087080847718E-2</v>
      </c>
    </row>
    <row r="52" spans="1:20" x14ac:dyDescent="0.35">
      <c r="A52">
        <v>51</v>
      </c>
      <c r="B52">
        <f>Tableau1[[#This Row],[id]]^2</f>
        <v>2601</v>
      </c>
      <c r="C52" t="s">
        <v>69</v>
      </c>
      <c r="D52" t="str">
        <f>RIGHT(Tableau1[[#This Row],[Période]],2)</f>
        <v>03</v>
      </c>
      <c r="E52">
        <v>82.3</v>
      </c>
      <c r="F52">
        <f>LOG(Tableau1[[#This Row],[x]],EXP(1))</f>
        <v>4.4103711076830239</v>
      </c>
      <c r="G52">
        <f t="shared" si="4"/>
        <v>4.48604891255426</v>
      </c>
      <c r="H52">
        <f>Tableau1[[#This Row],[ln(x)]]-Tableau1[[#This Row],[mmc 12 : ln(x)]]</f>
        <v>-7.5677804871236098E-2</v>
      </c>
      <c r="I52" s="1">
        <f>VLOOKUP(Tableau1[[#This Row],[mois]],$D$8:$I$19,6,0)</f>
        <v>-4.9783778005048324E-2</v>
      </c>
      <c r="J52" s="1">
        <f>Tableau1[[#This Row],[s_hat (coef saisonier]]-AVERAGE($I$2:$I$13)</f>
        <v>-4.9193196587084223E-2</v>
      </c>
      <c r="K52" s="1">
        <f>Tableau1[[#This Row],[ln(x)]]-Tableau1[[#This Row],[s_hat - s_hat_bar]]</f>
        <v>4.4595643042701081</v>
      </c>
      <c r="L52" s="1">
        <f>LOG(Tableau1[[#This Row],[CVS]],EXP(1))</f>
        <v>1.4950510716344942</v>
      </c>
      <c r="M52" s="1">
        <f>$X$3*EXP($X$2*Tableau1[[#This Row],[id]])</f>
        <v>4.5342688999021714</v>
      </c>
      <c r="N52" s="1">
        <f>$X$5*Tableau1[[#This Row],[id²]]+$X$6</f>
        <v>4.4916185769675616</v>
      </c>
      <c r="O52" s="1">
        <f t="shared" si="0"/>
        <v>4.4764655836164096</v>
      </c>
      <c r="P52" s="1">
        <f t="shared" si="1"/>
        <v>4.4762491134458005</v>
      </c>
      <c r="Q52" s="1">
        <f>((1-$X$20)/$X$20)*(Tableau1[[#This Row],[LES]]-Tableau1[[#This Row],[LES 2]])</f>
        <v>2.4052241178789609E-5</v>
      </c>
      <c r="R52" s="1">
        <f>2*Tableau1[[#This Row],[LES]]-Tableau1[[#This Row],[LES 2]]</f>
        <v>4.4766820537870187</v>
      </c>
      <c r="S52" s="1">
        <f t="shared" si="2"/>
        <v>4.4714327285681224</v>
      </c>
      <c r="T52" s="1">
        <f>Tableau1[[#This Row],[ln(x)]]-Tableau1[[#This Row],[CVS]]</f>
        <v>-4.9193196587084209E-2</v>
      </c>
    </row>
    <row r="53" spans="1:20" x14ac:dyDescent="0.35">
      <c r="A53">
        <v>52</v>
      </c>
      <c r="B53">
        <f>Tableau1[[#This Row],[id]]^2</f>
        <v>2704</v>
      </c>
      <c r="C53" t="s">
        <v>68</v>
      </c>
      <c r="D53" t="str">
        <f>RIGHT(Tableau1[[#This Row],[Période]],2)</f>
        <v>04</v>
      </c>
      <c r="E53">
        <v>83.4</v>
      </c>
      <c r="F53">
        <f>LOG(Tableau1[[#This Row],[x]],EXP(1))</f>
        <v>4.423648309364701</v>
      </c>
      <c r="G53">
        <f t="shared" si="4"/>
        <v>4.4933031922735722</v>
      </c>
      <c r="H53">
        <f>Tableau1[[#This Row],[ln(x)]]-Tableau1[[#This Row],[mmc 12 : ln(x)]]</f>
        <v>-6.965488290887123E-2</v>
      </c>
      <c r="I53" s="1">
        <f>VLOOKUP(Tableau1[[#This Row],[mois]],$D$8:$I$19,6,0)</f>
        <v>-1.7007378348238907E-2</v>
      </c>
      <c r="J53" s="1">
        <f>Tableau1[[#This Row],[s_hat (coef saisonier]]-AVERAGE($I$2:$I$13)</f>
        <v>-1.6416796930274802E-2</v>
      </c>
      <c r="K53" s="1">
        <f>Tableau1[[#This Row],[ln(x)]]-Tableau1[[#This Row],[s_hat - s_hat_bar]]</f>
        <v>4.4400651062949761</v>
      </c>
      <c r="L53" s="1">
        <f>LOG(Tableau1[[#This Row],[CVS]],EXP(1))</f>
        <v>1.4906690399165736</v>
      </c>
      <c r="M53" s="1">
        <f>$X$3*EXP($X$2*Tableau1[[#This Row],[id]])</f>
        <v>4.5388829076194614</v>
      </c>
      <c r="N53" s="1">
        <f>$X$5*Tableau1[[#This Row],[id²]]+$X$6</f>
        <v>4.4957606439605131</v>
      </c>
      <c r="O53" s="1">
        <f t="shared" si="0"/>
        <v>4.464634688073998</v>
      </c>
      <c r="P53" s="1">
        <f t="shared" si="1"/>
        <v>4.4764006425652267</v>
      </c>
      <c r="Q53" s="1">
        <f>((1-$X$20)/$X$20)*(Tableau1[[#This Row],[LES]]-Tableau1[[#This Row],[LES 2]])</f>
        <v>-1.3073282768031938E-3</v>
      </c>
      <c r="R53" s="1">
        <f>2*Tableau1[[#This Row],[LES]]-Tableau1[[#This Row],[LES 2]]</f>
        <v>4.4528687335827692</v>
      </c>
      <c r="S53" s="1">
        <f t="shared" si="2"/>
        <v>4.4767061060281979</v>
      </c>
      <c r="T53" s="1">
        <f>Tableau1[[#This Row],[ln(x)]]-Tableau1[[#This Row],[CVS]]</f>
        <v>-1.641679693027509E-2</v>
      </c>
    </row>
    <row r="54" spans="1:20" x14ac:dyDescent="0.35">
      <c r="A54">
        <v>53</v>
      </c>
      <c r="B54">
        <f>Tableau1[[#This Row],[id]]^2</f>
        <v>2809</v>
      </c>
      <c r="C54" t="s">
        <v>67</v>
      </c>
      <c r="D54" t="str">
        <f>RIGHT(Tableau1[[#This Row],[Période]],2)</f>
        <v>05</v>
      </c>
      <c r="E54">
        <v>84.6</v>
      </c>
      <c r="F54">
        <f>LOG(Tableau1[[#This Row],[x]],EXP(1))</f>
        <v>4.4379342666121779</v>
      </c>
      <c r="G54">
        <f t="shared" si="4"/>
        <v>4.5006837764579313</v>
      </c>
      <c r="H54">
        <f>Tableau1[[#This Row],[ln(x)]]-Tableau1[[#This Row],[mmc 12 : ln(x)]]</f>
        <v>-6.2749509845753337E-2</v>
      </c>
      <c r="I54" s="1">
        <f>VLOOKUP(Tableau1[[#This Row],[mois]],$D$8:$I$19,6,0)</f>
        <v>-1.447469987301078E-3</v>
      </c>
      <c r="J54" s="1">
        <f>Tableau1[[#This Row],[s_hat (coef saisonier]]-AVERAGE($I$2:$I$13)</f>
        <v>-8.5688856933697447E-4</v>
      </c>
      <c r="K54" s="1">
        <f>Tableau1[[#This Row],[ln(x)]]-Tableau1[[#This Row],[s_hat - s_hat_bar]]</f>
        <v>4.4387911551815149</v>
      </c>
      <c r="L54" s="1">
        <f>LOG(Tableau1[[#This Row],[CVS]],EXP(1))</f>
        <v>1.4903820770275065</v>
      </c>
      <c r="M54" s="1">
        <f>$X$3*EXP($X$2*Tableau1[[#This Row],[id]])</f>
        <v>4.543501610485559</v>
      </c>
      <c r="N54" s="1">
        <f>$X$5*Tableau1[[#This Row],[id²]]+$X$6</f>
        <v>4.4999831394387648</v>
      </c>
      <c r="O54" s="1">
        <f t="shared" si="0"/>
        <v>4.4474359808286827</v>
      </c>
      <c r="P54" s="1">
        <f t="shared" si="1"/>
        <v>4.468164474421366</v>
      </c>
      <c r="Q54" s="1">
        <f>((1-$X$20)/$X$20)*(Tableau1[[#This Row],[LES]]-Tableau1[[#This Row],[LES 2]])</f>
        <v>-2.3031659547425825E-3</v>
      </c>
      <c r="R54" s="1">
        <f>2*Tableau1[[#This Row],[LES]]-Tableau1[[#This Row],[LES 2]]</f>
        <v>4.4267074872359995</v>
      </c>
      <c r="S54" s="1">
        <f t="shared" si="2"/>
        <v>4.4515614053059664</v>
      </c>
      <c r="T54" s="1">
        <f>Tableau1[[#This Row],[ln(x)]]-Tableau1[[#This Row],[CVS]]</f>
        <v>-8.5688856933696655E-4</v>
      </c>
    </row>
    <row r="55" spans="1:20" x14ac:dyDescent="0.35">
      <c r="A55">
        <v>54</v>
      </c>
      <c r="B55">
        <f>Tableau1[[#This Row],[id]]^2</f>
        <v>2916</v>
      </c>
      <c r="C55" t="s">
        <v>66</v>
      </c>
      <c r="D55" t="str">
        <f>RIGHT(Tableau1[[#This Row],[Période]],2)</f>
        <v>06</v>
      </c>
      <c r="E55">
        <v>91.7</v>
      </c>
      <c r="F55">
        <f>LOG(Tableau1[[#This Row],[x]],EXP(1))</f>
        <v>4.5185223792624196</v>
      </c>
      <c r="G55">
        <f t="shared" si="4"/>
        <v>4.5078507937252477</v>
      </c>
      <c r="H55">
        <f>Tableau1[[#This Row],[ln(x)]]-Tableau1[[#This Row],[mmc 12 : ln(x)]]</f>
        <v>1.0671585537171957E-2</v>
      </c>
      <c r="I55" s="1">
        <f>VLOOKUP(Tableau1[[#This Row],[mois]],$D$8:$I$19,6,0)</f>
        <v>3.0572798934834111E-2</v>
      </c>
      <c r="J55" s="1">
        <f>Tableau1[[#This Row],[s_hat (coef saisonier]]-AVERAGE($I$2:$I$13)</f>
        <v>3.1163380352798215E-2</v>
      </c>
      <c r="K55" s="1">
        <f>Tableau1[[#This Row],[ln(x)]]-Tableau1[[#This Row],[s_hat - s_hat_bar]]</f>
        <v>4.4873589989096212</v>
      </c>
      <c r="L55" s="1">
        <f>LOG(Tableau1[[#This Row],[CVS]],EXP(1))</f>
        <v>1.5012643324649571</v>
      </c>
      <c r="M55" s="1">
        <f>$X$3*EXP($X$2*Tableau1[[#This Row],[id]])</f>
        <v>4.5481250132781792</v>
      </c>
      <c r="N55" s="1">
        <f>$X$5*Tableau1[[#This Row],[id²]]+$X$6</f>
        <v>4.5042860634023167</v>
      </c>
      <c r="O55" s="1">
        <f t="shared" si="0"/>
        <v>4.4413846028756652</v>
      </c>
      <c r="P55" s="1">
        <f t="shared" si="1"/>
        <v>4.4536545289064877</v>
      </c>
      <c r="Q55" s="1">
        <f>((1-$X$20)/$X$20)*(Tableau1[[#This Row],[LES]]-Tableau1[[#This Row],[LES 2]])</f>
        <v>-1.3633251145358388E-3</v>
      </c>
      <c r="R55" s="1">
        <f>2*Tableau1[[#This Row],[LES]]-Tableau1[[#This Row],[LES 2]]</f>
        <v>4.4291146768448426</v>
      </c>
      <c r="S55" s="1">
        <f t="shared" si="2"/>
        <v>4.4244043212812567</v>
      </c>
      <c r="T55" s="1">
        <f>Tableau1[[#This Row],[ln(x)]]-Tableau1[[#This Row],[CVS]]</f>
        <v>3.116338035279842E-2</v>
      </c>
    </row>
    <row r="56" spans="1:20" x14ac:dyDescent="0.35">
      <c r="A56">
        <v>55</v>
      </c>
      <c r="B56">
        <f>Tableau1[[#This Row],[id]]^2</f>
        <v>3025</v>
      </c>
      <c r="C56" t="s">
        <v>65</v>
      </c>
      <c r="D56" t="str">
        <f>RIGHT(Tableau1[[#This Row],[Période]],2)</f>
        <v>07</v>
      </c>
      <c r="E56">
        <v>97</v>
      </c>
      <c r="F56">
        <f>LOG(Tableau1[[#This Row],[x]],EXP(1))</f>
        <v>4.5747109785033828</v>
      </c>
      <c r="G56">
        <f t="shared" si="4"/>
        <v>4.5149074292071782</v>
      </c>
      <c r="H56">
        <f>Tableau1[[#This Row],[ln(x)]]-Tableau1[[#This Row],[mmc 12 : ln(x)]]</f>
        <v>5.9803549296204572E-2</v>
      </c>
      <c r="I56" s="1">
        <f>VLOOKUP(Tableau1[[#This Row],[mois]],$D$8:$I$19,6,0)</f>
        <v>4.9835188113862415E-2</v>
      </c>
      <c r="J56" s="1">
        <f>Tableau1[[#This Row],[s_hat (coef saisonier]]-AVERAGE($I$2:$I$13)</f>
        <v>5.0425769531826516E-2</v>
      </c>
      <c r="K56" s="1">
        <f>Tableau1[[#This Row],[ln(x)]]-Tableau1[[#This Row],[s_hat - s_hat_bar]]</f>
        <v>4.5242852089715564</v>
      </c>
      <c r="L56" s="1">
        <f>LOG(Tableau1[[#This Row],[CVS]],EXP(1))</f>
        <v>1.5094595998059612</v>
      </c>
      <c r="M56" s="1">
        <f>$X$3*EXP($X$2*Tableau1[[#This Row],[id]])</f>
        <v>4.5527531207799017</v>
      </c>
      <c r="N56" s="1">
        <f>$X$5*Tableau1[[#This Row],[id²]]+$X$6</f>
        <v>4.5086694158511689</v>
      </c>
      <c r="O56" s="1">
        <f t="shared" si="0"/>
        <v>4.4735666800994345</v>
      </c>
      <c r="P56" s="1">
        <f t="shared" si="1"/>
        <v>4.4450655806849113</v>
      </c>
      <c r="Q56" s="1">
        <f>((1-$X$20)/$X$20)*(Tableau1[[#This Row],[LES]]-Tableau1[[#This Row],[LES 2]])</f>
        <v>3.1667888238359064E-3</v>
      </c>
      <c r="R56" s="1">
        <f>2*Tableau1[[#This Row],[LES]]-Tableau1[[#This Row],[LES 2]]</f>
        <v>4.5020677795139576</v>
      </c>
      <c r="S56" s="1">
        <f t="shared" si="2"/>
        <v>4.4277513517303069</v>
      </c>
      <c r="T56" s="1">
        <f>Tableau1[[#This Row],[ln(x)]]-Tableau1[[#This Row],[CVS]]</f>
        <v>5.0425769531826425E-2</v>
      </c>
    </row>
    <row r="57" spans="1:20" x14ac:dyDescent="0.35">
      <c r="A57">
        <v>56</v>
      </c>
      <c r="B57">
        <f>Tableau1[[#This Row],[id]]^2</f>
        <v>3136</v>
      </c>
      <c r="C57" t="s">
        <v>64</v>
      </c>
      <c r="D57" t="str">
        <f>RIGHT(Tableau1[[#This Row],[Période]],2)</f>
        <v>08</v>
      </c>
      <c r="E57">
        <v>102.5</v>
      </c>
      <c r="F57">
        <f>LOG(Tableau1[[#This Row],[x]],EXP(1))</f>
        <v>4.6298627985784631</v>
      </c>
      <c r="G57">
        <f t="shared" si="4"/>
        <v>4.5221865294820978</v>
      </c>
      <c r="H57">
        <f>Tableau1[[#This Row],[ln(x)]]-Tableau1[[#This Row],[mmc 12 : ln(x)]]</f>
        <v>0.1076762690963653</v>
      </c>
      <c r="I57" s="1">
        <f>VLOOKUP(Tableau1[[#This Row],[mois]],$D$8:$I$19,6,0)</f>
        <v>6.650778388027806E-2</v>
      </c>
      <c r="J57" s="1">
        <f>Tableau1[[#This Row],[s_hat (coef saisonier]]-AVERAGE($I$2:$I$13)</f>
        <v>6.709836529824216E-2</v>
      </c>
      <c r="K57" s="1">
        <f>Tableau1[[#This Row],[ln(x)]]-Tableau1[[#This Row],[s_hat - s_hat_bar]]</f>
        <v>4.5627644332802211</v>
      </c>
      <c r="L57" s="1">
        <f>LOG(Tableau1[[#This Row],[CVS]],EXP(1))</f>
        <v>1.5179286752083376</v>
      </c>
      <c r="M57" s="1">
        <f>$X$3*EXP($X$2*Tableau1[[#This Row],[id]])</f>
        <v>4.5573859377781716</v>
      </c>
      <c r="N57" s="1">
        <f>$X$5*Tableau1[[#This Row],[id²]]+$X$6</f>
        <v>4.5131331967853212</v>
      </c>
      <c r="O57" s="1">
        <f t="shared" si="0"/>
        <v>4.5090696503099199</v>
      </c>
      <c r="P57" s="1">
        <f t="shared" si="1"/>
        <v>4.4650163502750777</v>
      </c>
      <c r="Q57" s="1">
        <f>((1-$X$20)/$X$20)*(Tableau1[[#This Row],[LES]]-Tableau1[[#This Row],[LES 2]])</f>
        <v>4.8948111149824652E-3</v>
      </c>
      <c r="R57" s="1">
        <f>2*Tableau1[[#This Row],[LES]]-Tableau1[[#This Row],[LES 2]]</f>
        <v>4.5531229503447621</v>
      </c>
      <c r="S57" s="1">
        <f t="shared" si="2"/>
        <v>4.5052345683377935</v>
      </c>
      <c r="T57" s="1">
        <f>Tableau1[[#This Row],[ln(x)]]-Tableau1[[#This Row],[CVS]]</f>
        <v>6.709836529824198E-2</v>
      </c>
    </row>
    <row r="58" spans="1:20" x14ac:dyDescent="0.35">
      <c r="A58">
        <v>57</v>
      </c>
      <c r="B58">
        <f>Tableau1[[#This Row],[id]]^2</f>
        <v>3249</v>
      </c>
      <c r="C58" t="s">
        <v>63</v>
      </c>
      <c r="D58" t="str">
        <f>RIGHT(Tableau1[[#This Row],[Période]],2)</f>
        <v>09</v>
      </c>
      <c r="E58">
        <v>102.1</v>
      </c>
      <c r="F58">
        <f>LOG(Tableau1[[#This Row],[x]],EXP(1))</f>
        <v>4.6259527251706194</v>
      </c>
      <c r="G58">
        <f t="shared" si="4"/>
        <v>4.5302384051474496</v>
      </c>
      <c r="H58">
        <f>Tableau1[[#This Row],[ln(x)]]-Tableau1[[#This Row],[mmc 12 : ln(x)]]</f>
        <v>9.5714320023169819E-2</v>
      </c>
      <c r="I58" s="1">
        <f>VLOOKUP(Tableau1[[#This Row],[mois]],$D$8:$I$19,6,0)</f>
        <v>5.768936725825223E-2</v>
      </c>
      <c r="J58" s="1">
        <f>Tableau1[[#This Row],[s_hat (coef saisonier]]-AVERAGE($I$2:$I$13)</f>
        <v>5.8279948676216331E-2</v>
      </c>
      <c r="K58" s="1">
        <f>Tableau1[[#This Row],[ln(x)]]-Tableau1[[#This Row],[s_hat - s_hat_bar]]</f>
        <v>4.567672776494403</v>
      </c>
      <c r="L58" s="1">
        <f>LOG(Tableau1[[#This Row],[CVS]],EXP(1))</f>
        <v>1.5190038359206313</v>
      </c>
      <c r="M58" s="1">
        <f>$X$3*EXP($X$2*Tableau1[[#This Row],[id]])</f>
        <v>4.5620234690653065</v>
      </c>
      <c r="N58" s="1">
        <f>$X$5*Tableau1[[#This Row],[id²]]+$X$6</f>
        <v>4.5176774062047738</v>
      </c>
      <c r="O58" s="1">
        <f t="shared" si="0"/>
        <v>4.5466559983891308</v>
      </c>
      <c r="P58" s="1">
        <f t="shared" si="1"/>
        <v>4.495853660299467</v>
      </c>
      <c r="Q58" s="1">
        <f>((1-$X$20)/$X$20)*(Tableau1[[#This Row],[LES]]-Tableau1[[#This Row],[LES 2]])</f>
        <v>5.6447042321848689E-3</v>
      </c>
      <c r="R58" s="1">
        <f>2*Tableau1[[#This Row],[LES]]-Tableau1[[#This Row],[LES 2]]</f>
        <v>4.5974583364787946</v>
      </c>
      <c r="S58" s="1">
        <f t="shared" si="2"/>
        <v>4.5580177614597446</v>
      </c>
      <c r="T58" s="1">
        <f>Tableau1[[#This Row],[ln(x)]]-Tableau1[[#This Row],[CVS]]</f>
        <v>5.8279948676216442E-2</v>
      </c>
    </row>
    <row r="59" spans="1:20" x14ac:dyDescent="0.35">
      <c r="A59">
        <v>58</v>
      </c>
      <c r="B59">
        <f>Tableau1[[#This Row],[id]]^2</f>
        <v>3364</v>
      </c>
      <c r="C59" t="s">
        <v>62</v>
      </c>
      <c r="D59" t="str">
        <f>RIGHT(Tableau1[[#This Row],[Période]],2)</f>
        <v>10</v>
      </c>
      <c r="E59">
        <v>100.7</v>
      </c>
      <c r="F59">
        <f>LOG(Tableau1[[#This Row],[x]],EXP(1))</f>
        <v>4.6121457997245168</v>
      </c>
      <c r="G59">
        <f t="shared" si="4"/>
        <v>4.5393232625000559</v>
      </c>
      <c r="H59">
        <f>Tableau1[[#This Row],[ln(x)]]-Tableau1[[#This Row],[mmc 12 : ln(x)]]</f>
        <v>7.2822537224460859E-2</v>
      </c>
      <c r="I59" s="1">
        <f>VLOOKUP(Tableau1[[#This Row],[mois]],$D$8:$I$19,6,0)</f>
        <v>3.3291809735248118E-2</v>
      </c>
      <c r="J59" s="1">
        <f>Tableau1[[#This Row],[s_hat (coef saisonier]]-AVERAGE($I$2:$I$13)</f>
        <v>3.3882391153212219E-2</v>
      </c>
      <c r="K59" s="1">
        <f>Tableau1[[#This Row],[ln(x)]]-Tableau1[[#This Row],[s_hat - s_hat_bar]]</f>
        <v>4.5782634085713045</v>
      </c>
      <c r="L59" s="1">
        <f>LOG(Tableau1[[#This Row],[CVS]],EXP(1))</f>
        <v>1.5213197577893538</v>
      </c>
      <c r="M59" s="1">
        <f>$X$3*EXP($X$2*Tableau1[[#This Row],[id]])</f>
        <v>4.5666657194384985</v>
      </c>
      <c r="N59" s="1">
        <f>$X$5*Tableau1[[#This Row],[id²]]+$X$6</f>
        <v>4.5223020441095256</v>
      </c>
      <c r="O59" s="1">
        <f t="shared" si="0"/>
        <v>4.5613677430628208</v>
      </c>
      <c r="P59" s="1">
        <f t="shared" si="1"/>
        <v>4.5314152969622317</v>
      </c>
      <c r="Q59" s="1">
        <f>((1-$X$20)/$X$20)*(Tableau1[[#This Row],[LES]]-Tableau1[[#This Row],[LES 2]])</f>
        <v>3.3280495667321226E-3</v>
      </c>
      <c r="R59" s="1">
        <f>2*Tableau1[[#This Row],[LES]]-Tableau1[[#This Row],[LES 2]]</f>
        <v>4.5913201891634099</v>
      </c>
      <c r="S59" s="1">
        <f t="shared" si="2"/>
        <v>4.6031030407109794</v>
      </c>
      <c r="T59" s="1">
        <f>Tableau1[[#This Row],[ln(x)]]-Tableau1[[#This Row],[CVS]]</f>
        <v>3.3882391153212232E-2</v>
      </c>
    </row>
    <row r="60" spans="1:20" x14ac:dyDescent="0.35">
      <c r="A60">
        <v>59</v>
      </c>
      <c r="B60">
        <f>Tableau1[[#This Row],[id]]^2</f>
        <v>3481</v>
      </c>
      <c r="C60" t="s">
        <v>61</v>
      </c>
      <c r="D60" t="str">
        <f>RIGHT(Tableau1[[#This Row],[Période]],2)</f>
        <v>11</v>
      </c>
      <c r="E60">
        <v>96.2</v>
      </c>
      <c r="F60">
        <f>LOG(Tableau1[[#This Row],[x]],EXP(1))</f>
        <v>4.5664293576716606</v>
      </c>
      <c r="G60">
        <f t="shared" si="4"/>
        <v>4.5493991622982595</v>
      </c>
      <c r="H60">
        <f>Tableau1[[#This Row],[ln(x)]]-Tableau1[[#This Row],[mmc 12 : ln(x)]]</f>
        <v>1.7030195373401114E-2</v>
      </c>
      <c r="I60" s="1">
        <f>VLOOKUP(Tableau1[[#This Row],[mois]],$D$8:$I$19,6,0)</f>
        <v>-1.0904048702572074E-4</v>
      </c>
      <c r="J60" s="1">
        <f>Tableau1[[#This Row],[s_hat (coef saisonier]]-AVERAGE($I$2:$I$13)</f>
        <v>4.8154093093838278E-4</v>
      </c>
      <c r="K60" s="1">
        <f>Tableau1[[#This Row],[ln(x)]]-Tableau1[[#This Row],[s_hat - s_hat_bar]]</f>
        <v>4.5659478167407226</v>
      </c>
      <c r="L60" s="1">
        <f>LOG(Tableau1[[#This Row],[CVS]],EXP(1))</f>
        <v>1.5186261193827961</v>
      </c>
      <c r="M60" s="1">
        <f>$X$3*EXP($X$2*Tableau1[[#This Row],[id]])</f>
        <v>4.5713126936998227</v>
      </c>
      <c r="N60" s="1">
        <f>$X$5*Tableau1[[#This Row],[id²]]+$X$6</f>
        <v>4.5270071104995777</v>
      </c>
      <c r="O60" s="1">
        <f t="shared" si="0"/>
        <v>4.5731947089187592</v>
      </c>
      <c r="P60" s="1">
        <f t="shared" si="1"/>
        <v>4.5523820092326437</v>
      </c>
      <c r="Q60" s="1">
        <f>((1-$X$20)/$X$20)*(Tableau1[[#This Row],[LES]]-Tableau1[[#This Row],[LES 2]])</f>
        <v>2.3125221873461707E-3</v>
      </c>
      <c r="R60" s="1">
        <f>2*Tableau1[[#This Row],[LES]]-Tableau1[[#This Row],[LES 2]]</f>
        <v>4.5940074086048748</v>
      </c>
      <c r="S60" s="1">
        <f t="shared" si="2"/>
        <v>4.5946482387301417</v>
      </c>
      <c r="T60" s="1">
        <f>Tableau1[[#This Row],[ln(x)]]-Tableau1[[#This Row],[CVS]]</f>
        <v>4.8154093093799588E-4</v>
      </c>
    </row>
    <row r="61" spans="1:20" x14ac:dyDescent="0.35">
      <c r="A61">
        <v>60</v>
      </c>
      <c r="B61">
        <f>Tableau1[[#This Row],[id]]^2</f>
        <v>3600</v>
      </c>
      <c r="C61" t="s">
        <v>60</v>
      </c>
      <c r="D61" t="str">
        <f>RIGHT(Tableau1[[#This Row],[Période]],2)</f>
        <v>12</v>
      </c>
      <c r="E61">
        <v>91.9</v>
      </c>
      <c r="F61">
        <f>LOG(Tableau1[[#This Row],[x]],EXP(1))</f>
        <v>4.5207010293616419</v>
      </c>
      <c r="G61">
        <f t="shared" si="4"/>
        <v>4.5577724362417369</v>
      </c>
      <c r="H61">
        <f>Tableau1[[#This Row],[ln(x)]]-Tableau1[[#This Row],[mmc 12 : ln(x)]]</f>
        <v>-3.7071406880095026E-2</v>
      </c>
      <c r="I61" s="1">
        <f>VLOOKUP(Tableau1[[#This Row],[mois]],$D$8:$I$19,6,0)</f>
        <v>-4.1064842241965493E-2</v>
      </c>
      <c r="J61" s="1">
        <f>Tableau1[[#This Row],[s_hat (coef saisonier]]-AVERAGE($I$2:$I$13)</f>
        <v>-4.0474260824001393E-2</v>
      </c>
      <c r="K61" s="1">
        <f>Tableau1[[#This Row],[ln(x)]]-Tableau1[[#This Row],[s_hat - s_hat_bar]]</f>
        <v>4.561175290185643</v>
      </c>
      <c r="L61" s="1">
        <f>LOG(Tableau1[[#This Row],[CVS]],EXP(1))</f>
        <v>1.5175803293930841</v>
      </c>
      <c r="M61" s="1">
        <f>$X$3*EXP($X$2*Tableau1[[#This Row],[id]])</f>
        <v>4.5759643966562429</v>
      </c>
      <c r="N61" s="1">
        <f>$X$5*Tableau1[[#This Row],[id²]]+$X$6</f>
        <v>4.53179260537493</v>
      </c>
      <c r="O61" s="1">
        <f t="shared" si="0"/>
        <v>4.5681218843941327</v>
      </c>
      <c r="P61" s="1">
        <f t="shared" si="1"/>
        <v>4.5669508990129239</v>
      </c>
      <c r="Q61" s="1">
        <f>((1-$X$20)/$X$20)*(Tableau1[[#This Row],[LES]]-Tableau1[[#This Row],[LES 2]])</f>
        <v>1.3010948680097157E-4</v>
      </c>
      <c r="R61" s="1">
        <f>2*Tableau1[[#This Row],[LES]]-Tableau1[[#This Row],[LES 2]]</f>
        <v>4.5692928697753414</v>
      </c>
      <c r="S61" s="1">
        <f t="shared" si="2"/>
        <v>4.5963199307922213</v>
      </c>
      <c r="T61" s="1">
        <f>Tableau1[[#This Row],[ln(x)]]-Tableau1[[#This Row],[CVS]]</f>
        <v>-4.0474260824001185E-2</v>
      </c>
    </row>
    <row r="62" spans="1:20" x14ac:dyDescent="0.35">
      <c r="A62">
        <v>61</v>
      </c>
      <c r="B62">
        <f>Tableau1[[#This Row],[id]]^2</f>
        <v>3721</v>
      </c>
      <c r="C62" t="s">
        <v>59</v>
      </c>
      <c r="D62" t="str">
        <f>RIGHT(Tableau1[[#This Row],[Période]],2)</f>
        <v>01</v>
      </c>
      <c r="E62">
        <v>89.1</v>
      </c>
      <c r="F62">
        <f>LOG(Tableau1[[#This Row],[x]],EXP(1))</f>
        <v>4.4897593344767639</v>
      </c>
      <c r="G62">
        <f t="shared" si="4"/>
        <v>4.5626056194794087</v>
      </c>
      <c r="H62">
        <f>Tableau1[[#This Row],[ln(x)]]-Tableau1[[#This Row],[mmc 12 : ln(x)]]</f>
        <v>-7.2846285002644784E-2</v>
      </c>
      <c r="I62" s="1">
        <f>VLOOKUP(Tableau1[[#This Row],[mois]],$D$8:$I$19,6,0)</f>
        <v>-6.835474736965283E-2</v>
      </c>
      <c r="J62" s="1">
        <f>Tableau1[[#This Row],[s_hat (coef saisonier]]-AVERAGE($I$2:$I$13)</f>
        <v>-6.7764165951688729E-2</v>
      </c>
      <c r="K62" s="1">
        <f>Tableau1[[#This Row],[ln(x)]]-Tableau1[[#This Row],[s_hat - s_hat_bar]]</f>
        <v>4.5575235004284522</v>
      </c>
      <c r="L62" s="1">
        <f>LOG(Tableau1[[#This Row],[CVS]],EXP(1))</f>
        <v>1.5167793839871075</v>
      </c>
      <c r="M62" s="1">
        <f>$X$3*EXP($X$2*Tableau1[[#This Row],[id]])</f>
        <v>4.5806208331196103</v>
      </c>
      <c r="N62" s="1">
        <f>$X$5*Tableau1[[#This Row],[id²]]+$X$6</f>
        <v>4.5366585287355825</v>
      </c>
      <c r="O62" s="1">
        <f t="shared" si="0"/>
        <v>4.5632592684481894</v>
      </c>
      <c r="P62" s="1">
        <f t="shared" si="1"/>
        <v>4.5677705887797702</v>
      </c>
      <c r="Q62" s="1">
        <f>((1-$X$20)/$X$20)*(Tableau1[[#This Row],[LES]]-Tableau1[[#This Row],[LES 2]])</f>
        <v>-5.0125781462008294E-4</v>
      </c>
      <c r="R62" s="1">
        <f>2*Tableau1[[#This Row],[LES]]-Tableau1[[#This Row],[LES 2]]</f>
        <v>4.5587479481166087</v>
      </c>
      <c r="S62" s="1">
        <f t="shared" si="2"/>
        <v>4.5694229792621428</v>
      </c>
      <c r="T62" s="1">
        <f>Tableau1[[#This Row],[ln(x)]]-Tableau1[[#This Row],[CVS]]</f>
        <v>-6.7764165951688327E-2</v>
      </c>
    </row>
    <row r="63" spans="1:20" x14ac:dyDescent="0.35">
      <c r="A63">
        <v>62</v>
      </c>
      <c r="B63">
        <f>Tableau1[[#This Row],[id]]^2</f>
        <v>3844</v>
      </c>
      <c r="C63" t="s">
        <v>58</v>
      </c>
      <c r="D63" t="str">
        <f>RIGHT(Tableau1[[#This Row],[Période]],2)</f>
        <v>02</v>
      </c>
      <c r="E63">
        <v>90.2</v>
      </c>
      <c r="F63">
        <f>LOG(Tableau1[[#This Row],[x]],EXP(1))</f>
        <v>4.5020294270685781</v>
      </c>
      <c r="G63">
        <f t="shared" si="4"/>
        <v>4.5644516354210518</v>
      </c>
      <c r="H63">
        <f>Tableau1[[#This Row],[ln(x)]]-Tableau1[[#This Row],[mmc 12 : ln(x)]]</f>
        <v>-6.2422208352473696E-2</v>
      </c>
      <c r="I63" s="1">
        <f>VLOOKUP(Tableau1[[#This Row],[mois]],$D$8:$I$19,6,0)</f>
        <v>-6.7216668498811832E-2</v>
      </c>
      <c r="J63" s="1">
        <f>Tableau1[[#This Row],[s_hat (coef saisonier]]-AVERAGE($I$2:$I$13)</f>
        <v>-6.6626087080847732E-2</v>
      </c>
      <c r="K63" s="1">
        <f>Tableau1[[#This Row],[ln(x)]]-Tableau1[[#This Row],[s_hat - s_hat_bar]]</f>
        <v>4.5686555141494258</v>
      </c>
      <c r="L63" s="1">
        <f>LOG(Tableau1[[#This Row],[CVS]],EXP(1))</f>
        <v>1.5192189634045723</v>
      </c>
      <c r="M63" s="1">
        <f>$X$3*EXP($X$2*Tableau1[[#This Row],[id]])</f>
        <v>4.5852820079066738</v>
      </c>
      <c r="N63" s="1">
        <f>$X$5*Tableau1[[#This Row],[id²]]+$X$6</f>
        <v>4.5416048805815343</v>
      </c>
      <c r="O63" s="1">
        <f t="shared" si="0"/>
        <v>4.5592442308343735</v>
      </c>
      <c r="P63" s="1">
        <f t="shared" si="1"/>
        <v>4.5646126645476635</v>
      </c>
      <c r="Q63" s="1">
        <f>((1-$X$20)/$X$20)*(Tableau1[[#This Row],[LES]]-Tableau1[[#This Row],[LES 2]])</f>
        <v>-5.9649263480999852E-4</v>
      </c>
      <c r="R63" s="1">
        <f>2*Tableau1[[#This Row],[LES]]-Tableau1[[#This Row],[LES 2]]</f>
        <v>4.5538757971210835</v>
      </c>
      <c r="S63" s="1">
        <f t="shared" si="2"/>
        <v>4.5582466903019885</v>
      </c>
      <c r="T63" s="1">
        <f>Tableau1[[#This Row],[ln(x)]]-Tableau1[[#This Row],[CVS]]</f>
        <v>-6.6626087080847718E-2</v>
      </c>
    </row>
    <row r="64" spans="1:20" x14ac:dyDescent="0.35">
      <c r="A64">
        <v>63</v>
      </c>
      <c r="B64">
        <f>Tableau1[[#This Row],[id]]^2</f>
        <v>3969</v>
      </c>
      <c r="C64" t="s">
        <v>57</v>
      </c>
      <c r="D64" t="str">
        <f>RIGHT(Tableau1[[#This Row],[Période]],2)</f>
        <v>03</v>
      </c>
      <c r="E64">
        <v>91.1</v>
      </c>
      <c r="F64">
        <f>LOG(Tableau1[[#This Row],[x]],EXP(1))</f>
        <v>4.5119578042659123</v>
      </c>
      <c r="G64">
        <f t="shared" si="4"/>
        <v>4.565422222700712</v>
      </c>
      <c r="H64">
        <f>Tableau1[[#This Row],[ln(x)]]-Tableau1[[#This Row],[mmc 12 : ln(x)]]</f>
        <v>-5.3464418434799654E-2</v>
      </c>
      <c r="I64" s="1">
        <f>VLOOKUP(Tableau1[[#This Row],[mois]],$D$8:$I$19,6,0)</f>
        <v>-4.9783778005048324E-2</v>
      </c>
      <c r="J64" s="1">
        <f>Tableau1[[#This Row],[s_hat (coef saisonier]]-AVERAGE($I$2:$I$13)</f>
        <v>-4.9193196587084223E-2</v>
      </c>
      <c r="K64" s="1">
        <f>Tableau1[[#This Row],[ln(x)]]-Tableau1[[#This Row],[s_hat - s_hat_bar]]</f>
        <v>4.5611510008529965</v>
      </c>
      <c r="L64" s="1">
        <f>LOG(Tableau1[[#This Row],[CVS]],EXP(1))</f>
        <v>1.5175750041433897</v>
      </c>
      <c r="M64" s="1">
        <f>$X$3*EXP($X$2*Tableau1[[#This Row],[id]])</f>
        <v>4.5899479258390867</v>
      </c>
      <c r="N64" s="1">
        <f>$X$5*Tableau1[[#This Row],[id²]]+$X$6</f>
        <v>4.5466316609127864</v>
      </c>
      <c r="O64" s="1">
        <f t="shared" si="0"/>
        <v>4.5658321291549093</v>
      </c>
      <c r="P64" s="1">
        <f t="shared" si="1"/>
        <v>4.5608547609483603</v>
      </c>
      <c r="Q64" s="1">
        <f>((1-$X$20)/$X$20)*(Tableau1[[#This Row],[LES]]-Tableau1[[#This Row],[LES 2]])</f>
        <v>5.5304091183878176E-4</v>
      </c>
      <c r="R64" s="1">
        <f>2*Tableau1[[#This Row],[LES]]-Tableau1[[#This Row],[LES 2]]</f>
        <v>4.5708094973614584</v>
      </c>
      <c r="S64" s="1">
        <f t="shared" si="2"/>
        <v>4.5532793044862734</v>
      </c>
      <c r="T64" s="1">
        <f>Tableau1[[#This Row],[ln(x)]]-Tableau1[[#This Row],[CVS]]</f>
        <v>-4.9193196587084209E-2</v>
      </c>
    </row>
    <row r="65" spans="1:20" x14ac:dyDescent="0.35">
      <c r="A65">
        <v>64</v>
      </c>
      <c r="B65">
        <f>Tableau1[[#This Row],[id]]^2</f>
        <v>4096</v>
      </c>
      <c r="C65" t="s">
        <v>56</v>
      </c>
      <c r="D65" t="str">
        <f>RIGHT(Tableau1[[#This Row],[Période]],2)</f>
        <v>04</v>
      </c>
      <c r="E65">
        <v>93.7</v>
      </c>
      <c r="F65">
        <f>LOG(Tableau1[[#This Row],[x]],EXP(1))</f>
        <v>4.5400981892443761</v>
      </c>
      <c r="G65">
        <f t="shared" si="4"/>
        <v>4.5666012637786357</v>
      </c>
      <c r="H65">
        <f>Tableau1[[#This Row],[ln(x)]]-Tableau1[[#This Row],[mmc 12 : ln(x)]]</f>
        <v>-2.6503074534259596E-2</v>
      </c>
      <c r="I65" s="1">
        <f>VLOOKUP(Tableau1[[#This Row],[mois]],$D$8:$I$19,6,0)</f>
        <v>-1.7007378348238907E-2</v>
      </c>
      <c r="J65" s="1">
        <f>Tableau1[[#This Row],[s_hat (coef saisonier]]-AVERAGE($I$2:$I$13)</f>
        <v>-1.6416796930274802E-2</v>
      </c>
      <c r="K65" s="1">
        <f>Tableau1[[#This Row],[ln(x)]]-Tableau1[[#This Row],[s_hat - s_hat_bar]]</f>
        <v>4.5565149861746512</v>
      </c>
      <c r="L65" s="1">
        <f>LOG(Tableau1[[#This Row],[CVS]],EXP(1))</f>
        <v>1.5165580739148712</v>
      </c>
      <c r="M65" s="1">
        <f>$X$3*EXP($X$2*Tableau1[[#This Row],[id]])</f>
        <v>4.5946185917434041</v>
      </c>
      <c r="N65" s="1">
        <f>$X$5*Tableau1[[#This Row],[id²]]+$X$6</f>
        <v>4.5517388697293395</v>
      </c>
      <c r="O65" s="1">
        <f t="shared" si="0"/>
        <v>4.5625553393435698</v>
      </c>
      <c r="P65" s="1">
        <f t="shared" si="1"/>
        <v>4.5643389186929442</v>
      </c>
      <c r="Q65" s="1">
        <f>((1-$X$20)/$X$20)*(Tableau1[[#This Row],[LES]]-Tableau1[[#This Row],[LES 2]])</f>
        <v>-1.9817548326381577E-4</v>
      </c>
      <c r="R65" s="1">
        <f>2*Tableau1[[#This Row],[LES]]-Tableau1[[#This Row],[LES 2]]</f>
        <v>4.5607717599941955</v>
      </c>
      <c r="S65" s="1">
        <f t="shared" si="2"/>
        <v>4.5713625382732967</v>
      </c>
      <c r="T65" s="1">
        <f>Tableau1[[#This Row],[ln(x)]]-Tableau1[[#This Row],[CVS]]</f>
        <v>-1.641679693027509E-2</v>
      </c>
    </row>
    <row r="66" spans="1:20" x14ac:dyDescent="0.35">
      <c r="A66">
        <v>65</v>
      </c>
      <c r="B66">
        <f>Tableau1[[#This Row],[id]]^2</f>
        <v>4225</v>
      </c>
      <c r="C66" t="s">
        <v>55</v>
      </c>
      <c r="D66" t="str">
        <f>RIGHT(Tableau1[[#This Row],[Période]],2)</f>
        <v>05</v>
      </c>
      <c r="E66">
        <v>95.9</v>
      </c>
      <c r="F66">
        <f>LOG(Tableau1[[#This Row],[x]],EXP(1))</f>
        <v>4.5633059818893926</v>
      </c>
      <c r="G66">
        <f t="shared" si="4"/>
        <v>4.5677444244627514</v>
      </c>
      <c r="H66">
        <f>Tableau1[[#This Row],[ln(x)]]-Tableau1[[#This Row],[mmc 12 : ln(x)]]</f>
        <v>-4.4384425733587918E-3</v>
      </c>
      <c r="I66" s="1">
        <f>VLOOKUP(Tableau1[[#This Row],[mois]],$D$8:$I$19,6,0)</f>
        <v>-1.447469987301078E-3</v>
      </c>
      <c r="J66" s="1">
        <f>Tableau1[[#This Row],[s_hat (coef saisonier]]-AVERAGE($I$2:$I$13)</f>
        <v>-8.5688856933697447E-4</v>
      </c>
      <c r="K66" s="1">
        <f>Tableau1[[#This Row],[ln(x)]]-Tableau1[[#This Row],[s_hat - s_hat_bar]]</f>
        <v>4.5641628704587296</v>
      </c>
      <c r="L66" s="1">
        <f>LOG(Tableau1[[#This Row],[CVS]],EXP(1))</f>
        <v>1.5182351172655411</v>
      </c>
      <c r="M66" s="1">
        <f>$X$3*EXP($X$2*Tableau1[[#This Row],[id]])</f>
        <v>4.5992940104510946</v>
      </c>
      <c r="N66" s="1">
        <f>$X$5*Tableau1[[#This Row],[id²]]+$X$6</f>
        <v>4.556926507031192</v>
      </c>
      <c r="O66" s="1">
        <f t="shared" si="0"/>
        <v>4.5583270921253263</v>
      </c>
      <c r="P66" s="1">
        <f t="shared" si="1"/>
        <v>4.563090413148382</v>
      </c>
      <c r="Q66" s="1">
        <f>((1-$X$20)/$X$20)*(Tableau1[[#This Row],[LES]]-Tableau1[[#This Row],[LES 2]])</f>
        <v>-5.2925789145064062E-4</v>
      </c>
      <c r="R66" s="1">
        <f>2*Tableau1[[#This Row],[LES]]-Tableau1[[#This Row],[LES 2]]</f>
        <v>4.5535637711022705</v>
      </c>
      <c r="S66" s="1">
        <f t="shared" si="2"/>
        <v>4.5605735845109319</v>
      </c>
      <c r="T66" s="1">
        <f>Tableau1[[#This Row],[ln(x)]]-Tableau1[[#This Row],[CVS]]</f>
        <v>-8.5688856933696655E-4</v>
      </c>
    </row>
    <row r="67" spans="1:20" x14ac:dyDescent="0.35">
      <c r="A67">
        <v>66</v>
      </c>
      <c r="B67">
        <f>Tableau1[[#This Row],[id]]^2</f>
        <v>4356</v>
      </c>
      <c r="C67" t="s">
        <v>54</v>
      </c>
      <c r="D67" t="str">
        <f>RIGHT(Tableau1[[#This Row],[Période]],2)</f>
        <v>06</v>
      </c>
      <c r="E67">
        <v>98.9</v>
      </c>
      <c r="F67">
        <f>LOG(Tableau1[[#This Row],[x]],EXP(1))</f>
        <v>4.5941092386286666</v>
      </c>
      <c r="G67">
        <f t="shared" si="4"/>
        <v>4.5694139027065628</v>
      </c>
      <c r="H67">
        <f>Tableau1[[#This Row],[ln(x)]]-Tableau1[[#This Row],[mmc 12 : ln(x)]]</f>
        <v>2.4695335922103823E-2</v>
      </c>
      <c r="I67" s="1">
        <f>VLOOKUP(Tableau1[[#This Row],[mois]],$D$8:$I$19,6,0)</f>
        <v>3.0572798934834111E-2</v>
      </c>
      <c r="J67" s="1">
        <f>Tableau1[[#This Row],[s_hat (coef saisonier]]-AVERAGE($I$2:$I$13)</f>
        <v>3.1163380352798215E-2</v>
      </c>
      <c r="K67" s="1">
        <f>Tableau1[[#This Row],[ln(x)]]-Tableau1[[#This Row],[s_hat - s_hat_bar]]</f>
        <v>4.5629458582758682</v>
      </c>
      <c r="L67" s="1">
        <f>LOG(Tableau1[[#This Row],[CVS]],EXP(1))</f>
        <v>1.5179684364959252</v>
      </c>
      <c r="M67" s="1">
        <f>$X$3*EXP($X$2*Tableau1[[#This Row],[id]])</f>
        <v>4.6039741867985464</v>
      </c>
      <c r="N67" s="1">
        <f>$X$5*Tableau1[[#This Row],[id²]]+$X$6</f>
        <v>4.5621945728183437</v>
      </c>
      <c r="O67" s="1">
        <f t="shared" si="0"/>
        <v>4.5624121369587085</v>
      </c>
      <c r="P67" s="1">
        <f t="shared" si="1"/>
        <v>4.559756088432243</v>
      </c>
      <c r="Q67" s="1">
        <f>((1-$X$20)/$X$20)*(Tableau1[[#This Row],[LES]]-Tableau1[[#This Row],[LES 2]])</f>
        <v>2.9511650294061152E-4</v>
      </c>
      <c r="R67" s="1">
        <f>2*Tableau1[[#This Row],[LES]]-Tableau1[[#This Row],[LES 2]]</f>
        <v>4.565068185485174</v>
      </c>
      <c r="S67" s="1">
        <f t="shared" si="2"/>
        <v>4.5530345132108199</v>
      </c>
      <c r="T67" s="1">
        <f>Tableau1[[#This Row],[ln(x)]]-Tableau1[[#This Row],[CVS]]</f>
        <v>3.116338035279842E-2</v>
      </c>
    </row>
    <row r="68" spans="1:20" x14ac:dyDescent="0.35">
      <c r="A68">
        <v>67</v>
      </c>
      <c r="B68">
        <f>Tableau1[[#This Row],[id]]^2</f>
        <v>4489</v>
      </c>
      <c r="C68" t="s">
        <v>53</v>
      </c>
      <c r="D68" t="str">
        <f>RIGHT(Tableau1[[#This Row],[Période]],2)</f>
        <v>07</v>
      </c>
      <c r="E68">
        <v>101</v>
      </c>
      <c r="F68">
        <f>LOG(Tableau1[[#This Row],[x]],EXP(1))</f>
        <v>4.6151205168412597</v>
      </c>
      <c r="G68">
        <f t="shared" si="4"/>
        <v>4.5717811595350888</v>
      </c>
      <c r="H68">
        <f>Tableau1[[#This Row],[ln(x)]]-Tableau1[[#This Row],[mmc 12 : ln(x)]]</f>
        <v>4.3339357306170889E-2</v>
      </c>
      <c r="I68" s="1">
        <f>VLOOKUP(Tableau1[[#This Row],[mois]],$D$8:$I$19,6,0)</f>
        <v>4.9835188113862415E-2</v>
      </c>
      <c r="J68" s="1">
        <f>Tableau1[[#This Row],[s_hat (coef saisonier]]-AVERAGE($I$2:$I$13)</f>
        <v>5.0425769531826516E-2</v>
      </c>
      <c r="K68" s="1">
        <f>Tableau1[[#This Row],[ln(x)]]-Tableau1[[#This Row],[s_hat - s_hat_bar]]</f>
        <v>4.5646947473094333</v>
      </c>
      <c r="L68" s="1">
        <f>LOG(Tableau1[[#This Row],[CVS]],EXP(1))</f>
        <v>1.5183516437518936</v>
      </c>
      <c r="M68" s="1">
        <f>$X$3*EXP($X$2*Tableau1[[#This Row],[id]])</f>
        <v>4.6086591256270646</v>
      </c>
      <c r="N68" s="1">
        <f>$X$5*Tableau1[[#This Row],[id²]]+$X$6</f>
        <v>4.5675430670907966</v>
      </c>
      <c r="O68" s="1">
        <f t="shared" ref="O68:O120" si="6">$X$19*O67+(1-$X$19)*K67</f>
        <v>4.5627857418807203</v>
      </c>
      <c r="P68" s="1">
        <f t="shared" ref="P68:P120" si="7">$X$19*P67+(1-$X$19)*O67</f>
        <v>4.5616153224007689</v>
      </c>
      <c r="Q68" s="1">
        <f>((1-$X$20)/$X$20)*(Tableau1[[#This Row],[LES]]-Tableau1[[#This Row],[LES 2]])</f>
        <v>1.3004660888348157E-4</v>
      </c>
      <c r="R68" s="1">
        <f>2*Tableau1[[#This Row],[LES]]-Tableau1[[#This Row],[LES 2]]</f>
        <v>4.5639561613606716</v>
      </c>
      <c r="S68" s="1">
        <f t="shared" si="2"/>
        <v>4.565363301988115</v>
      </c>
      <c r="T68" s="1">
        <f>Tableau1[[#This Row],[ln(x)]]-Tableau1[[#This Row],[CVS]]</f>
        <v>5.0425769531826425E-2</v>
      </c>
    </row>
    <row r="69" spans="1:20" x14ac:dyDescent="0.35">
      <c r="A69">
        <v>68</v>
      </c>
      <c r="B69">
        <f>Tableau1[[#This Row],[id]]^2</f>
        <v>4624</v>
      </c>
      <c r="C69" t="s">
        <v>52</v>
      </c>
      <c r="D69" t="str">
        <f>RIGHT(Tableau1[[#This Row],[Période]],2)</f>
        <v>08</v>
      </c>
      <c r="E69">
        <v>102.9</v>
      </c>
      <c r="F69">
        <f>LOG(Tableau1[[#This Row],[x]],EXP(1))</f>
        <v>4.6337576428400036</v>
      </c>
      <c r="G69">
        <f t="shared" si="4"/>
        <v>4.5743904867240586</v>
      </c>
      <c r="H69">
        <f>Tableau1[[#This Row],[ln(x)]]-Tableau1[[#This Row],[mmc 12 : ln(x)]]</f>
        <v>5.9367156115945008E-2</v>
      </c>
      <c r="I69" s="1">
        <f>VLOOKUP(Tableau1[[#This Row],[mois]],$D$8:$I$19,6,0)</f>
        <v>6.650778388027806E-2</v>
      </c>
      <c r="J69" s="1">
        <f>Tableau1[[#This Row],[s_hat (coef saisonier]]-AVERAGE($I$2:$I$13)</f>
        <v>6.709836529824216E-2</v>
      </c>
      <c r="K69" s="1">
        <f>Tableau1[[#This Row],[ln(x)]]-Tableau1[[#This Row],[s_hat - s_hat_bar]]</f>
        <v>4.5666592775417616</v>
      </c>
      <c r="L69" s="1">
        <f>LOG(Tableau1[[#This Row],[CVS]],EXP(1))</f>
        <v>1.5187819261081119</v>
      </c>
      <c r="M69" s="1">
        <f>$X$3*EXP($X$2*Tableau1[[#This Row],[id]])</f>
        <v>4.613348831782881</v>
      </c>
      <c r="N69" s="1">
        <f>$X$5*Tableau1[[#This Row],[id²]]+$X$6</f>
        <v>4.5729719898485488</v>
      </c>
      <c r="O69" s="1">
        <f t="shared" si="6"/>
        <v>4.5641220456808194</v>
      </c>
      <c r="P69" s="1">
        <f t="shared" si="7"/>
        <v>4.5624346160367342</v>
      </c>
      <c r="Q69" s="1">
        <f>((1-$X$20)/$X$20)*(Tableau1[[#This Row],[LES]]-Tableau1[[#This Row],[LES 2]])</f>
        <v>1.874921826761324E-4</v>
      </c>
      <c r="R69" s="1">
        <f>2*Tableau1[[#This Row],[LES]]-Tableau1[[#This Row],[LES 2]]</f>
        <v>4.5658094753249046</v>
      </c>
      <c r="S69" s="1">
        <f t="shared" ref="S69:S120" si="8">Q68*1+R68</f>
        <v>4.564086207969555</v>
      </c>
      <c r="T69" s="1">
        <f>Tableau1[[#This Row],[ln(x)]]-Tableau1[[#This Row],[CVS]]</f>
        <v>6.709836529824198E-2</v>
      </c>
    </row>
    <row r="70" spans="1:20" x14ac:dyDescent="0.35">
      <c r="A70">
        <v>69</v>
      </c>
      <c r="B70">
        <f>Tableau1[[#This Row],[id]]^2</f>
        <v>4761</v>
      </c>
      <c r="C70" t="s">
        <v>51</v>
      </c>
      <c r="D70" t="str">
        <f>RIGHT(Tableau1[[#This Row],[Période]],2)</f>
        <v>09</v>
      </c>
      <c r="E70">
        <v>104.1</v>
      </c>
      <c r="F70">
        <f>LOG(Tableau1[[#This Row],[x]],EXP(1))</f>
        <v>4.6453519756209234</v>
      </c>
      <c r="G70">
        <f t="shared" si="4"/>
        <v>4.5767909712012065</v>
      </c>
      <c r="H70">
        <f>Tableau1[[#This Row],[ln(x)]]-Tableau1[[#This Row],[mmc 12 : ln(x)]]</f>
        <v>6.8561004419716909E-2</v>
      </c>
      <c r="I70" s="1">
        <f>VLOOKUP(Tableau1[[#This Row],[mois]],$D$8:$I$19,6,0)</f>
        <v>5.768936725825223E-2</v>
      </c>
      <c r="J70" s="1">
        <f>Tableau1[[#This Row],[s_hat (coef saisonier]]-AVERAGE($I$2:$I$13)</f>
        <v>5.8279948676216331E-2</v>
      </c>
      <c r="K70" s="1">
        <f>Tableau1[[#This Row],[ln(x)]]-Tableau1[[#This Row],[s_hat - s_hat_bar]]</f>
        <v>4.5870720269447069</v>
      </c>
      <c r="L70" s="1">
        <f>LOG(Tableau1[[#This Row],[CVS]],EXP(1))</f>
        <v>1.5232419178995813</v>
      </c>
      <c r="M70" s="1">
        <f>$X$3*EXP($X$2*Tableau1[[#This Row],[id]])</f>
        <v>4.6180433101171632</v>
      </c>
      <c r="N70" s="1">
        <f>$X$5*Tableau1[[#This Row],[id²]]+$X$6</f>
        <v>4.5784813410916012</v>
      </c>
      <c r="O70" s="1">
        <f t="shared" si="6"/>
        <v>4.5658981079834788</v>
      </c>
      <c r="P70" s="1">
        <f t="shared" si="7"/>
        <v>4.5636158167875935</v>
      </c>
      <c r="Q70" s="1">
        <f>((1-$X$20)/$X$20)*(Tableau1[[#This Row],[LES]]-Tableau1[[#This Row],[LES 2]])</f>
        <v>2.5358791065392211E-4</v>
      </c>
      <c r="R70" s="1">
        <f>2*Tableau1[[#This Row],[LES]]-Tableau1[[#This Row],[LES 2]]</f>
        <v>4.5681803991793641</v>
      </c>
      <c r="S70" s="1">
        <f t="shared" si="8"/>
        <v>4.5659969675075809</v>
      </c>
      <c r="T70" s="1">
        <f>Tableau1[[#This Row],[ln(x)]]-Tableau1[[#This Row],[CVS]]</f>
        <v>5.8279948676216442E-2</v>
      </c>
    </row>
    <row r="71" spans="1:20" x14ac:dyDescent="0.35">
      <c r="A71">
        <v>70</v>
      </c>
      <c r="B71">
        <f>Tableau1[[#This Row],[id]]^2</f>
        <v>4900</v>
      </c>
      <c r="C71" t="s">
        <v>50</v>
      </c>
      <c r="D71" t="str">
        <f>RIGHT(Tableau1[[#This Row],[Période]],2)</f>
        <v>10</v>
      </c>
      <c r="E71">
        <v>101.6</v>
      </c>
      <c r="F71">
        <f>LOG(Tableau1[[#This Row],[x]],EXP(1))</f>
        <v>4.6210435351443815</v>
      </c>
      <c r="G71">
        <f t="shared" si="4"/>
        <v>4.5790193201425939</v>
      </c>
      <c r="H71">
        <f>Tableau1[[#This Row],[ln(x)]]-Tableau1[[#This Row],[mmc 12 : ln(x)]]</f>
        <v>4.2024215001787546E-2</v>
      </c>
      <c r="I71" s="1">
        <f>VLOOKUP(Tableau1[[#This Row],[mois]],$D$8:$I$19,6,0)</f>
        <v>3.3291809735248118E-2</v>
      </c>
      <c r="J71" s="1">
        <f>Tableau1[[#This Row],[s_hat (coef saisonier]]-AVERAGE($I$2:$I$13)</f>
        <v>3.3882391153212219E-2</v>
      </c>
      <c r="K71" s="1">
        <f>Tableau1[[#This Row],[ln(x)]]-Tableau1[[#This Row],[s_hat - s_hat_bar]]</f>
        <v>4.5871611439911693</v>
      </c>
      <c r="L71" s="1">
        <f>LOG(Tableau1[[#This Row],[CVS]],EXP(1))</f>
        <v>1.5232613455824853</v>
      </c>
      <c r="M71" s="1">
        <f>$X$3*EXP($X$2*Tableau1[[#This Row],[id]])</f>
        <v>4.6227425654860088</v>
      </c>
      <c r="N71" s="1">
        <f>$X$5*Tableau1[[#This Row],[id²]]+$X$6</f>
        <v>4.5840711208199538</v>
      </c>
      <c r="O71" s="1">
        <f t="shared" si="6"/>
        <v>4.5807198512563385</v>
      </c>
      <c r="P71" s="1">
        <f t="shared" si="7"/>
        <v>4.5652134206247128</v>
      </c>
      <c r="Q71" s="1">
        <f>((1-$X$20)/$X$20)*(Tableau1[[#This Row],[LES]]-Tableau1[[#This Row],[LES 2]])</f>
        <v>1.7229367368473008E-3</v>
      </c>
      <c r="R71" s="1">
        <f>2*Tableau1[[#This Row],[LES]]-Tableau1[[#This Row],[LES 2]]</f>
        <v>4.5962262818879642</v>
      </c>
      <c r="S71" s="1">
        <f t="shared" si="8"/>
        <v>4.5684339870900184</v>
      </c>
      <c r="T71" s="1">
        <f>Tableau1[[#This Row],[ln(x)]]-Tableau1[[#This Row],[CVS]]</f>
        <v>3.3882391153212232E-2</v>
      </c>
    </row>
    <row r="72" spans="1:20" x14ac:dyDescent="0.35">
      <c r="A72">
        <v>71</v>
      </c>
      <c r="B72">
        <f>Tableau1[[#This Row],[id]]^2</f>
        <v>5041</v>
      </c>
      <c r="C72" t="s">
        <v>49</v>
      </c>
      <c r="D72" t="str">
        <f>RIGHT(Tableau1[[#This Row],[Période]],2)</f>
        <v>11</v>
      </c>
      <c r="E72">
        <v>98</v>
      </c>
      <c r="F72">
        <f>LOG(Tableau1[[#This Row],[x]],EXP(1))</f>
        <v>4.5849674786705723</v>
      </c>
      <c r="G72">
        <f t="shared" si="4"/>
        <v>4.5808888738686857</v>
      </c>
      <c r="H72">
        <f>Tableau1[[#This Row],[ln(x)]]-Tableau1[[#This Row],[mmc 12 : ln(x)]]</f>
        <v>4.0786048018865984E-3</v>
      </c>
      <c r="I72" s="1">
        <f>VLOOKUP(Tableau1[[#This Row],[mois]],$D$8:$I$19,6,0)</f>
        <v>-1.0904048702572074E-4</v>
      </c>
      <c r="J72" s="1">
        <f>Tableau1[[#This Row],[s_hat (coef saisonier]]-AVERAGE($I$2:$I$13)</f>
        <v>4.8154093093838278E-4</v>
      </c>
      <c r="K72" s="1">
        <f>Tableau1[[#This Row],[ln(x)]]-Tableau1[[#This Row],[s_hat - s_hat_bar]]</f>
        <v>4.5844859377396343</v>
      </c>
      <c r="L72" s="1">
        <f>LOG(Tableau1[[#This Row],[CVS]],EXP(1))</f>
        <v>1.5226779811543594</v>
      </c>
      <c r="M72" s="1">
        <f>$X$3*EXP($X$2*Tableau1[[#This Row],[id]])</f>
        <v>4.6274466027504637</v>
      </c>
      <c r="N72" s="1">
        <f>$X$5*Tableau1[[#This Row],[id²]]+$X$6</f>
        <v>4.5897413290336067</v>
      </c>
      <c r="O72" s="1">
        <f t="shared" si="6"/>
        <v>4.5852287561707197</v>
      </c>
      <c r="P72" s="1">
        <f t="shared" si="7"/>
        <v>4.5760679220668505</v>
      </c>
      <c r="Q72" s="1">
        <f>((1-$X$20)/$X$20)*(Tableau1[[#This Row],[LES]]-Tableau1[[#This Row],[LES 2]])</f>
        <v>1.0178704559854598E-3</v>
      </c>
      <c r="R72" s="1">
        <f>2*Tableau1[[#This Row],[LES]]-Tableau1[[#This Row],[LES 2]]</f>
        <v>4.5943895902745888</v>
      </c>
      <c r="S72" s="1">
        <f t="shared" si="8"/>
        <v>4.5979492186248114</v>
      </c>
      <c r="T72" s="1">
        <f>Tableau1[[#This Row],[ln(x)]]-Tableau1[[#This Row],[CVS]]</f>
        <v>4.8154093093799588E-4</v>
      </c>
    </row>
    <row r="73" spans="1:20" x14ac:dyDescent="0.35">
      <c r="A73">
        <v>72</v>
      </c>
      <c r="B73">
        <f>Tableau1[[#This Row],[id]]^2</f>
        <v>5184</v>
      </c>
      <c r="C73" t="s">
        <v>48</v>
      </c>
      <c r="D73" t="str">
        <f>RIGHT(Tableau1[[#This Row],[Période]],2)</f>
        <v>12</v>
      </c>
      <c r="E73">
        <v>93.9</v>
      </c>
      <c r="F73">
        <f>LOG(Tableau1[[#This Row],[x]],EXP(1))</f>
        <v>4.542230386214217</v>
      </c>
      <c r="G73">
        <f t="shared" ref="G73:G113" si="9">SUM(F67/2,F79/2,F68:F78)/12</f>
        <v>4.583281167899143</v>
      </c>
      <c r="H73">
        <f>Tableau1[[#This Row],[ln(x)]]-Tableau1[[#This Row],[mmc 12 : ln(x)]]</f>
        <v>-4.105078168492593E-2</v>
      </c>
      <c r="I73" s="1">
        <f>VLOOKUP(Tableau1[[#This Row],[mois]],$D$8:$I$19,6,0)</f>
        <v>-4.1064842241965493E-2</v>
      </c>
      <c r="J73" s="1">
        <f>Tableau1[[#This Row],[s_hat (coef saisonier]]-AVERAGE($I$2:$I$13)</f>
        <v>-4.0474260824001393E-2</v>
      </c>
      <c r="K73" s="1">
        <f>Tableau1[[#This Row],[ln(x)]]-Tableau1[[#This Row],[s_hat - s_hat_bar]]</f>
        <v>4.5827046470382182</v>
      </c>
      <c r="L73" s="1">
        <f>LOG(Tableau1[[#This Row],[CVS]],EXP(1))</f>
        <v>1.522289358117157</v>
      </c>
      <c r="M73" s="1">
        <f>$X$3*EXP($X$2*Tableau1[[#This Row],[id]])</f>
        <v>4.6321554267765164</v>
      </c>
      <c r="N73" s="1">
        <f>$X$5*Tableau1[[#This Row],[id²]]+$X$6</f>
        <v>4.5954919657325597</v>
      </c>
      <c r="O73" s="1">
        <f t="shared" si="6"/>
        <v>4.5847087832689599</v>
      </c>
      <c r="P73" s="1">
        <f t="shared" si="7"/>
        <v>4.582480505939559</v>
      </c>
      <c r="Q73" s="1">
        <f>((1-$X$20)/$X$20)*(Tableau1[[#This Row],[LES]]-Tableau1[[#This Row],[LES 2]])</f>
        <v>2.4758636993343284E-4</v>
      </c>
      <c r="R73" s="1">
        <f>2*Tableau1[[#This Row],[LES]]-Tableau1[[#This Row],[LES 2]]</f>
        <v>4.5869370605983608</v>
      </c>
      <c r="S73" s="1">
        <f t="shared" si="8"/>
        <v>4.5954074607305744</v>
      </c>
      <c r="T73" s="1">
        <f>Tableau1[[#This Row],[ln(x)]]-Tableau1[[#This Row],[CVS]]</f>
        <v>-4.0474260824001185E-2</v>
      </c>
    </row>
    <row r="74" spans="1:20" x14ac:dyDescent="0.35">
      <c r="A74">
        <v>73</v>
      </c>
      <c r="B74">
        <f>Tableau1[[#This Row],[id]]^2</f>
        <v>5329</v>
      </c>
      <c r="C74" t="s">
        <v>47</v>
      </c>
      <c r="D74" t="str">
        <f>RIGHT(Tableau1[[#This Row],[Période]],2)</f>
        <v>01</v>
      </c>
      <c r="E74">
        <v>92.3</v>
      </c>
      <c r="F74">
        <f>LOG(Tableau1[[#This Row],[x]],EXP(1))</f>
        <v>4.5250441415088067</v>
      </c>
      <c r="G74">
        <f t="shared" si="9"/>
        <v>4.5866660818985068</v>
      </c>
      <c r="H74">
        <f>Tableau1[[#This Row],[ln(x)]]-Tableau1[[#This Row],[mmc 12 : ln(x)]]</f>
        <v>-6.1621940389700036E-2</v>
      </c>
      <c r="I74" s="1">
        <f>VLOOKUP(Tableau1[[#This Row],[mois]],$D$8:$I$19,6,0)</f>
        <v>-6.835474736965283E-2</v>
      </c>
      <c r="J74" s="1">
        <f>Tableau1[[#This Row],[s_hat (coef saisonier]]-AVERAGE($I$2:$I$13)</f>
        <v>-6.7764165951688729E-2</v>
      </c>
      <c r="K74" s="1">
        <f>Tableau1[[#This Row],[ln(x)]]-Tableau1[[#This Row],[s_hat - s_hat_bar]]</f>
        <v>4.5928083074604951</v>
      </c>
      <c r="L74" s="1">
        <f>LOG(Tableau1[[#This Row],[CVS]],EXP(1))</f>
        <v>1.5244916686704935</v>
      </c>
      <c r="M74" s="1">
        <f>$X$3*EXP($X$2*Tableau1[[#This Row],[id]])</f>
        <v>4.6368690424351051</v>
      </c>
      <c r="N74" s="1">
        <f>$X$5*Tableau1[[#This Row],[id²]]+$X$6</f>
        <v>4.6013230309168121</v>
      </c>
      <c r="O74" s="1">
        <f t="shared" si="6"/>
        <v>4.5833058879074411</v>
      </c>
      <c r="P74" s="1">
        <f t="shared" si="7"/>
        <v>4.5840403000701393</v>
      </c>
      <c r="Q74" s="1">
        <f>((1-$X$20)/$X$20)*(Tableau1[[#This Row],[LES]]-Tableau1[[#This Row],[LES 2]])</f>
        <v>-8.1601351410911743E-5</v>
      </c>
      <c r="R74" s="1">
        <f>2*Tableau1[[#This Row],[LES]]-Tableau1[[#This Row],[LES 2]]</f>
        <v>4.5825714757447429</v>
      </c>
      <c r="S74" s="1">
        <f t="shared" si="8"/>
        <v>4.5871846469682946</v>
      </c>
      <c r="T74" s="1">
        <f>Tableau1[[#This Row],[ln(x)]]-Tableau1[[#This Row],[CVS]]</f>
        <v>-6.7764165951688327E-2</v>
      </c>
    </row>
    <row r="75" spans="1:20" x14ac:dyDescent="0.35">
      <c r="A75">
        <v>74</v>
      </c>
      <c r="B75">
        <f>Tableau1[[#This Row],[id]]^2</f>
        <v>5476</v>
      </c>
      <c r="C75" t="s">
        <v>46</v>
      </c>
      <c r="D75" t="str">
        <f>RIGHT(Tableau1[[#This Row],[Période]],2)</f>
        <v>02</v>
      </c>
      <c r="E75">
        <v>92.7</v>
      </c>
      <c r="F75">
        <f>LOG(Tableau1[[#This Row],[x]],EXP(1))</f>
        <v>4.5293684725718091</v>
      </c>
      <c r="G75">
        <f t="shared" si="9"/>
        <v>4.590576830245138</v>
      </c>
      <c r="H75">
        <f>Tableau1[[#This Row],[ln(x)]]-Tableau1[[#This Row],[mmc 12 : ln(x)]]</f>
        <v>-6.1208357673328884E-2</v>
      </c>
      <c r="I75" s="1">
        <f>VLOOKUP(Tableau1[[#This Row],[mois]],$D$8:$I$19,6,0)</f>
        <v>-6.7216668498811832E-2</v>
      </c>
      <c r="J75" s="1">
        <f>Tableau1[[#This Row],[s_hat (coef saisonier]]-AVERAGE($I$2:$I$13)</f>
        <v>-6.6626087080847732E-2</v>
      </c>
      <c r="K75" s="1">
        <f>Tableau1[[#This Row],[ln(x)]]-Tableau1[[#This Row],[s_hat - s_hat_bar]]</f>
        <v>4.5959945596526568</v>
      </c>
      <c r="L75" s="1">
        <f>LOG(Tableau1[[#This Row],[CVS]],EXP(1))</f>
        <v>1.5251851762722874</v>
      </c>
      <c r="M75" s="1">
        <f>$X$3*EXP($X$2*Tableau1[[#This Row],[id]])</f>
        <v>4.6415874546021287</v>
      </c>
      <c r="N75" s="1">
        <f>$X$5*Tableau1[[#This Row],[id²]]+$X$6</f>
        <v>4.6072345245863646</v>
      </c>
      <c r="O75" s="1">
        <f t="shared" si="6"/>
        <v>4.5899575815945788</v>
      </c>
      <c r="P75" s="1">
        <f t="shared" si="7"/>
        <v>4.5835262115562507</v>
      </c>
      <c r="Q75" s="1">
        <f>((1-$X$20)/$X$20)*(Tableau1[[#This Row],[LES]]-Tableau1[[#This Row],[LES 2]])</f>
        <v>7.1459667092533923E-4</v>
      </c>
      <c r="R75" s="1">
        <f>2*Tableau1[[#This Row],[LES]]-Tableau1[[#This Row],[LES 2]]</f>
        <v>4.5963889516329068</v>
      </c>
      <c r="S75" s="1">
        <f t="shared" si="8"/>
        <v>4.5824898743933318</v>
      </c>
      <c r="T75" s="1">
        <f>Tableau1[[#This Row],[ln(x)]]-Tableau1[[#This Row],[CVS]]</f>
        <v>-6.6626087080847718E-2</v>
      </c>
    </row>
    <row r="76" spans="1:20" x14ac:dyDescent="0.35">
      <c r="A76">
        <v>75</v>
      </c>
      <c r="B76">
        <f>Tableau1[[#This Row],[id]]^2</f>
        <v>5625</v>
      </c>
      <c r="C76" t="s">
        <v>45</v>
      </c>
      <c r="D76" t="str">
        <f>RIGHT(Tableau1[[#This Row],[Période]],2)</f>
        <v>03</v>
      </c>
      <c r="E76">
        <v>93.9</v>
      </c>
      <c r="F76">
        <f>LOG(Tableau1[[#This Row],[x]],EXP(1))</f>
        <v>4.542230386214217</v>
      </c>
      <c r="G76">
        <f t="shared" si="9"/>
        <v>4.5940089632795393</v>
      </c>
      <c r="H76">
        <f>Tableau1[[#This Row],[ln(x)]]-Tableau1[[#This Row],[mmc 12 : ln(x)]]</f>
        <v>-5.1778577065322295E-2</v>
      </c>
      <c r="I76" s="1">
        <f>VLOOKUP(Tableau1[[#This Row],[mois]],$D$8:$I$19,6,0)</f>
        <v>-4.9783778005048324E-2</v>
      </c>
      <c r="J76" s="1">
        <f>Tableau1[[#This Row],[s_hat (coef saisonier]]-AVERAGE($I$2:$I$13)</f>
        <v>-4.9193196587084223E-2</v>
      </c>
      <c r="K76" s="1">
        <f>Tableau1[[#This Row],[ln(x)]]-Tableau1[[#This Row],[s_hat - s_hat_bar]]</f>
        <v>4.5914235828013013</v>
      </c>
      <c r="L76" s="1">
        <f>LOG(Tableau1[[#This Row],[CVS]],EXP(1))</f>
        <v>1.5241901247447234</v>
      </c>
      <c r="M76" s="1">
        <f>$X$3*EXP($X$2*Tableau1[[#This Row],[id]])</f>
        <v>4.6463106681584474</v>
      </c>
      <c r="N76" s="1">
        <f>$X$5*Tableau1[[#This Row],[id²]]+$X$6</f>
        <v>4.6132264467412174</v>
      </c>
      <c r="O76" s="1">
        <f t="shared" si="6"/>
        <v>4.5941834662352328</v>
      </c>
      <c r="P76" s="1">
        <f t="shared" si="7"/>
        <v>4.5880281705830797</v>
      </c>
      <c r="Q76" s="1">
        <f>((1-$X$20)/$X$20)*(Tableau1[[#This Row],[LES]]-Tableau1[[#This Row],[LES 2]])</f>
        <v>6.839217391281236E-4</v>
      </c>
      <c r="R76" s="1">
        <f>2*Tableau1[[#This Row],[LES]]-Tableau1[[#This Row],[LES 2]]</f>
        <v>4.6003387618873859</v>
      </c>
      <c r="S76" s="1">
        <f t="shared" si="8"/>
        <v>4.5971035483038323</v>
      </c>
      <c r="T76" s="1">
        <f>Tableau1[[#This Row],[ln(x)]]-Tableau1[[#This Row],[CVS]]</f>
        <v>-4.9193196587084209E-2</v>
      </c>
    </row>
    <row r="77" spans="1:20" x14ac:dyDescent="0.35">
      <c r="A77">
        <v>76</v>
      </c>
      <c r="B77">
        <f>Tableau1[[#This Row],[id]]^2</f>
        <v>5776</v>
      </c>
      <c r="C77" t="s">
        <v>44</v>
      </c>
      <c r="D77" t="str">
        <f>RIGHT(Tableau1[[#This Row],[Période]],2)</f>
        <v>04</v>
      </c>
      <c r="E77">
        <v>95.9</v>
      </c>
      <c r="F77">
        <f>LOG(Tableau1[[#This Row],[x]],EXP(1))</f>
        <v>4.5633059818893926</v>
      </c>
      <c r="G77">
        <f t="shared" si="9"/>
        <v>4.5971133213137589</v>
      </c>
      <c r="H77">
        <f>Tableau1[[#This Row],[ln(x)]]-Tableau1[[#This Row],[mmc 12 : ln(x)]]</f>
        <v>-3.3807339424366312E-2</v>
      </c>
      <c r="I77" s="1">
        <f>VLOOKUP(Tableau1[[#This Row],[mois]],$D$8:$I$19,6,0)</f>
        <v>-1.7007378348238907E-2</v>
      </c>
      <c r="J77" s="1">
        <f>Tableau1[[#This Row],[s_hat (coef saisonier]]-AVERAGE($I$2:$I$13)</f>
        <v>-1.6416796930274802E-2</v>
      </c>
      <c r="K77" s="1">
        <f>Tableau1[[#This Row],[ln(x)]]-Tableau1[[#This Row],[s_hat - s_hat_bar]]</f>
        <v>4.5797227788196677</v>
      </c>
      <c r="L77" s="1">
        <f>LOG(Tableau1[[#This Row],[CVS]],EXP(1))</f>
        <v>1.5216384676521675</v>
      </c>
      <c r="M77" s="1">
        <f>$X$3*EXP($X$2*Tableau1[[#This Row],[id]])</f>
        <v>4.6510386879898853</v>
      </c>
      <c r="N77" s="1">
        <f>$X$5*Tableau1[[#This Row],[id²]]+$X$6</f>
        <v>4.6192987973813704</v>
      </c>
      <c r="O77" s="1">
        <f t="shared" si="6"/>
        <v>4.5922515478314807</v>
      </c>
      <c r="P77" s="1">
        <f t="shared" si="7"/>
        <v>4.5923368775395863</v>
      </c>
      <c r="Q77" s="1">
        <f>((1-$X$20)/$X$20)*(Tableau1[[#This Row],[LES]]-Tableau1[[#This Row],[LES 2]])</f>
        <v>-9.4810786783996679E-6</v>
      </c>
      <c r="R77" s="1">
        <f>2*Tableau1[[#This Row],[LES]]-Tableau1[[#This Row],[LES 2]]</f>
        <v>4.5921662181233751</v>
      </c>
      <c r="S77" s="1">
        <f t="shared" si="8"/>
        <v>4.601022683626514</v>
      </c>
      <c r="T77" s="1">
        <f>Tableau1[[#This Row],[ln(x)]]-Tableau1[[#This Row],[CVS]]</f>
        <v>-1.641679693027509E-2</v>
      </c>
    </row>
    <row r="78" spans="1:20" x14ac:dyDescent="0.35">
      <c r="A78">
        <v>77</v>
      </c>
      <c r="B78">
        <f>Tableau1[[#This Row],[id]]^2</f>
        <v>5929</v>
      </c>
      <c r="C78" t="s">
        <v>43</v>
      </c>
      <c r="D78" t="str">
        <f>RIGHT(Tableau1[[#This Row],[Période]],2)</f>
        <v>05</v>
      </c>
      <c r="E78">
        <v>98</v>
      </c>
      <c r="F78">
        <f>LOG(Tableau1[[#This Row],[x]],EXP(1))</f>
        <v>4.5849674786705723</v>
      </c>
      <c r="G78">
        <f t="shared" si="9"/>
        <v>4.6002221795123557</v>
      </c>
      <c r="H78">
        <f>Tableau1[[#This Row],[ln(x)]]-Tableau1[[#This Row],[mmc 12 : ln(x)]]</f>
        <v>-1.5254700841783375E-2</v>
      </c>
      <c r="I78" s="1">
        <f>VLOOKUP(Tableau1[[#This Row],[mois]],$D$8:$I$19,6,0)</f>
        <v>-1.447469987301078E-3</v>
      </c>
      <c r="J78" s="1">
        <f>Tableau1[[#This Row],[s_hat (coef saisonier]]-AVERAGE($I$2:$I$13)</f>
        <v>-8.5688856933697447E-4</v>
      </c>
      <c r="K78" s="1">
        <f>Tableau1[[#This Row],[ln(x)]]-Tableau1[[#This Row],[s_hat - s_hat_bar]]</f>
        <v>4.5858243672399093</v>
      </c>
      <c r="L78" s="1">
        <f>LOG(Tableau1[[#This Row],[CVS]],EXP(1))</f>
        <v>1.5229698861096481</v>
      </c>
      <c r="M78" s="1">
        <f>$X$3*EXP($X$2*Tableau1[[#This Row],[id]])</f>
        <v>4.6557715189872404</v>
      </c>
      <c r="N78" s="1">
        <f>$X$5*Tableau1[[#This Row],[id²]]+$X$6</f>
        <v>4.6254515765068236</v>
      </c>
      <c r="O78" s="1">
        <f t="shared" si="6"/>
        <v>4.5834814095232108</v>
      </c>
      <c r="P78" s="1">
        <f t="shared" si="7"/>
        <v>4.5922771467439123</v>
      </c>
      <c r="Q78" s="1">
        <f>((1-$X$20)/$X$20)*(Tableau1[[#This Row],[LES]]-Tableau1[[#This Row],[LES 2]])</f>
        <v>-9.7730413563349773E-4</v>
      </c>
      <c r="R78" s="1">
        <f>2*Tableau1[[#This Row],[LES]]-Tableau1[[#This Row],[LES 2]]</f>
        <v>4.5746856723025093</v>
      </c>
      <c r="S78" s="1">
        <f t="shared" si="8"/>
        <v>4.5921567370446965</v>
      </c>
      <c r="T78" s="1">
        <f>Tableau1[[#This Row],[ln(x)]]-Tableau1[[#This Row],[CVS]]</f>
        <v>-8.5688856933696655E-4</v>
      </c>
    </row>
    <row r="79" spans="1:20" x14ac:dyDescent="0.35">
      <c r="A79">
        <v>78</v>
      </c>
      <c r="B79">
        <f>Tableau1[[#This Row],[id]]^2</f>
        <v>6084</v>
      </c>
      <c r="C79" t="s">
        <v>42</v>
      </c>
      <c r="D79" t="str">
        <f>RIGHT(Tableau1[[#This Row],[Période]],2)</f>
        <v>06</v>
      </c>
      <c r="E79">
        <v>102.5</v>
      </c>
      <c r="F79">
        <f>LOG(Tableau1[[#This Row],[x]],EXP(1))</f>
        <v>4.6298627985784631</v>
      </c>
      <c r="G79">
        <f t="shared" si="9"/>
        <v>4.602651537176687</v>
      </c>
      <c r="H79">
        <f>Tableau1[[#This Row],[ln(x)]]-Tableau1[[#This Row],[mmc 12 : ln(x)]]</f>
        <v>2.7211261401776099E-2</v>
      </c>
      <c r="I79" s="1">
        <f>VLOOKUP(Tableau1[[#This Row],[mois]],$D$8:$I$19,6,0)</f>
        <v>3.0572798934834111E-2</v>
      </c>
      <c r="J79" s="1">
        <f>Tableau1[[#This Row],[s_hat (coef saisonier]]-AVERAGE($I$2:$I$13)</f>
        <v>3.1163380352798215E-2</v>
      </c>
      <c r="K79" s="1">
        <f>Tableau1[[#This Row],[ln(x)]]-Tableau1[[#This Row],[s_hat - s_hat_bar]]</f>
        <v>4.5986994182256646</v>
      </c>
      <c r="L79" s="1">
        <f>LOG(Tableau1[[#This Row],[CVS]],EXP(1))</f>
        <v>1.5257735283495923</v>
      </c>
      <c r="M79" s="1">
        <f>$X$3*EXP($X$2*Tableau1[[#This Row],[id]])</f>
        <v>4.6605091660462863</v>
      </c>
      <c r="N79" s="1">
        <f>$X$5*Tableau1[[#This Row],[id²]]+$X$6</f>
        <v>4.6316847841175761</v>
      </c>
      <c r="O79" s="1">
        <f t="shared" si="6"/>
        <v>4.5851214799248989</v>
      </c>
      <c r="P79" s="1">
        <f t="shared" si="7"/>
        <v>4.5861201306894213</v>
      </c>
      <c r="Q79" s="1">
        <f>((1-$X$20)/$X$20)*(Tableau1[[#This Row],[LES]]-Tableau1[[#This Row],[LES 2]])</f>
        <v>-1.1096119605803599E-4</v>
      </c>
      <c r="R79" s="1">
        <f>2*Tableau1[[#This Row],[LES]]-Tableau1[[#This Row],[LES 2]]</f>
        <v>4.5841228291603766</v>
      </c>
      <c r="S79" s="1">
        <f t="shared" si="8"/>
        <v>4.5737083681668755</v>
      </c>
      <c r="T79" s="1">
        <f>Tableau1[[#This Row],[ln(x)]]-Tableau1[[#This Row],[CVS]]</f>
        <v>3.116338035279842E-2</v>
      </c>
    </row>
    <row r="80" spans="1:20" x14ac:dyDescent="0.35">
      <c r="A80">
        <v>79</v>
      </c>
      <c r="B80">
        <f>Tableau1[[#This Row],[id]]^2</f>
        <v>6241</v>
      </c>
      <c r="C80" t="s">
        <v>41</v>
      </c>
      <c r="D80" t="str">
        <f>RIGHT(Tableau1[[#This Row],[Période]],2)</f>
        <v>07</v>
      </c>
      <c r="E80">
        <v>105.7</v>
      </c>
      <c r="F80">
        <f>LOG(Tableau1[[#This Row],[x]],EXP(1))</f>
        <v>4.6606048928761918</v>
      </c>
      <c r="G80">
        <f t="shared" si="9"/>
        <v>4.6041534611426629</v>
      </c>
      <c r="H80">
        <f>Tableau1[[#This Row],[ln(x)]]-Tableau1[[#This Row],[mmc 12 : ln(x)]]</f>
        <v>5.6451431733528956E-2</v>
      </c>
      <c r="I80" s="1">
        <f>VLOOKUP(Tableau1[[#This Row],[mois]],$D$8:$I$19,6,0)</f>
        <v>4.9835188113862415E-2</v>
      </c>
      <c r="J80" s="1">
        <f>Tableau1[[#This Row],[s_hat (coef saisonier]]-AVERAGE($I$2:$I$13)</f>
        <v>5.0425769531826516E-2</v>
      </c>
      <c r="K80" s="1">
        <f>Tableau1[[#This Row],[ln(x)]]-Tableau1[[#This Row],[s_hat - s_hat_bar]]</f>
        <v>4.6101791233443654</v>
      </c>
      <c r="L80" s="1">
        <f>LOG(Tableau1[[#This Row],[CVS]],EXP(1))</f>
        <v>1.5282667116429394</v>
      </c>
      <c r="M80" s="1">
        <f>$X$3*EXP($X$2*Tableau1[[#This Row],[id]])</f>
        <v>4.6652516340677801</v>
      </c>
      <c r="N80" s="1">
        <f>$X$5*Tableau1[[#This Row],[id²]]+$X$6</f>
        <v>4.6379984202136288</v>
      </c>
      <c r="O80" s="1">
        <f t="shared" si="6"/>
        <v>4.594626036735435</v>
      </c>
      <c r="P80" s="1">
        <f t="shared" si="7"/>
        <v>4.5854210751542555</v>
      </c>
      <c r="Q80" s="1">
        <f>((1-$X$20)/$X$20)*(Tableau1[[#This Row],[LES]]-Tableau1[[#This Row],[LES 2]])</f>
        <v>1.0227735090199508E-3</v>
      </c>
      <c r="R80" s="1">
        <f>2*Tableau1[[#This Row],[LES]]-Tableau1[[#This Row],[LES 2]]</f>
        <v>4.6038309983166146</v>
      </c>
      <c r="S80" s="1">
        <f t="shared" si="8"/>
        <v>4.5840118679643185</v>
      </c>
      <c r="T80" s="1">
        <f>Tableau1[[#This Row],[ln(x)]]-Tableau1[[#This Row],[CVS]]</f>
        <v>5.0425769531826425E-2</v>
      </c>
    </row>
    <row r="81" spans="1:20" x14ac:dyDescent="0.35">
      <c r="A81">
        <v>80</v>
      </c>
      <c r="B81">
        <f>Tableau1[[#This Row],[id]]^2</f>
        <v>6400</v>
      </c>
      <c r="C81" t="s">
        <v>40</v>
      </c>
      <c r="D81" t="str">
        <f>RIGHT(Tableau1[[#This Row],[Période]],2)</f>
        <v>08</v>
      </c>
      <c r="E81">
        <v>108</v>
      </c>
      <c r="F81">
        <f>LOG(Tableau1[[#This Row],[x]],EXP(1))</f>
        <v>4.6821312271242199</v>
      </c>
      <c r="G81">
        <f t="shared" si="9"/>
        <v>4.6025264304800091</v>
      </c>
      <c r="H81">
        <f>Tableau1[[#This Row],[ln(x)]]-Tableau1[[#This Row],[mmc 12 : ln(x)]]</f>
        <v>7.9604796644210829E-2</v>
      </c>
      <c r="I81" s="1">
        <f>VLOOKUP(Tableau1[[#This Row],[mois]],$D$8:$I$19,6,0)</f>
        <v>6.650778388027806E-2</v>
      </c>
      <c r="J81" s="1">
        <f>Tableau1[[#This Row],[s_hat (coef saisonier]]-AVERAGE($I$2:$I$13)</f>
        <v>6.709836529824216E-2</v>
      </c>
      <c r="K81" s="1">
        <f>Tableau1[[#This Row],[ln(x)]]-Tableau1[[#This Row],[s_hat - s_hat_bar]]</f>
        <v>4.6150328618259779</v>
      </c>
      <c r="L81" s="1">
        <f>LOG(Tableau1[[#This Row],[CVS]],EXP(1))</f>
        <v>1.529318988585147</v>
      </c>
      <c r="M81" s="1">
        <f>$X$3*EXP($X$2*Tableau1[[#This Row],[id]])</f>
        <v>4.6699989279574625</v>
      </c>
      <c r="N81" s="1">
        <f>$X$5*Tableau1[[#This Row],[id²]]+$X$6</f>
        <v>4.6443924847949827</v>
      </c>
      <c r="O81" s="1">
        <f t="shared" si="6"/>
        <v>4.6055131973616863</v>
      </c>
      <c r="P81" s="1">
        <f t="shared" si="7"/>
        <v>4.5918645482610811</v>
      </c>
      <c r="Q81" s="1">
        <f>((1-$X$20)/$X$20)*(Tableau1[[#This Row],[LES]]-Tableau1[[#This Row],[LES 2]])</f>
        <v>1.5165165667339049E-3</v>
      </c>
      <c r="R81" s="1">
        <f>2*Tableau1[[#This Row],[LES]]-Tableau1[[#This Row],[LES 2]]</f>
        <v>4.6191618464622914</v>
      </c>
      <c r="S81" s="1">
        <f t="shared" si="8"/>
        <v>4.6048537718256348</v>
      </c>
      <c r="T81" s="1">
        <f>Tableau1[[#This Row],[ln(x)]]-Tableau1[[#This Row],[CVS]]</f>
        <v>6.709836529824198E-2</v>
      </c>
    </row>
    <row r="82" spans="1:20" x14ac:dyDescent="0.35">
      <c r="A82">
        <v>81</v>
      </c>
      <c r="B82">
        <f>Tableau1[[#This Row],[id]]^2</f>
        <v>6561</v>
      </c>
      <c r="C82" t="s">
        <v>39</v>
      </c>
      <c r="D82" t="str">
        <f>RIGHT(Tableau1[[#This Row],[Période]],2)</f>
        <v>09</v>
      </c>
      <c r="E82">
        <v>107.7</v>
      </c>
      <c r="F82">
        <f>LOG(Tableau1[[#This Row],[x]],EXP(1))</f>
        <v>4.6793495841623427</v>
      </c>
      <c r="G82">
        <f t="shared" si="9"/>
        <v>4.6013273415476741</v>
      </c>
      <c r="H82">
        <f>Tableau1[[#This Row],[ln(x)]]-Tableau1[[#This Row],[mmc 12 : ln(x)]]</f>
        <v>7.8022242614668613E-2</v>
      </c>
      <c r="I82" s="1">
        <f>VLOOKUP(Tableau1[[#This Row],[mois]],$D$8:$I$19,6,0)</f>
        <v>5.768936725825223E-2</v>
      </c>
      <c r="J82" s="1">
        <f>Tableau1[[#This Row],[s_hat (coef saisonier]]-AVERAGE($I$2:$I$13)</f>
        <v>5.8279948676216331E-2</v>
      </c>
      <c r="K82" s="1">
        <f>Tableau1[[#This Row],[ln(x)]]-Tableau1[[#This Row],[s_hat - s_hat_bar]]</f>
        <v>4.6210696354861263</v>
      </c>
      <c r="L82" s="1">
        <f>LOG(Tableau1[[#This Row],[CVS]],EXP(1))</f>
        <v>1.5306262011288674</v>
      </c>
      <c r="M82" s="1">
        <f>$X$3*EXP($X$2*Tableau1[[#This Row],[id]])</f>
        <v>4.674751052626072</v>
      </c>
      <c r="N82" s="1">
        <f>$X$5*Tableau1[[#This Row],[id²]]+$X$6</f>
        <v>4.6508669778616349</v>
      </c>
      <c r="O82" s="1">
        <f t="shared" si="6"/>
        <v>4.6121769624866902</v>
      </c>
      <c r="P82" s="1">
        <f t="shared" si="7"/>
        <v>4.6014186026315045</v>
      </c>
      <c r="Q82" s="1">
        <f>((1-$X$20)/$X$20)*(Tableau1[[#This Row],[LES]]-Tableau1[[#This Row],[LES 2]])</f>
        <v>1.1953733172428546E-3</v>
      </c>
      <c r="R82" s="1">
        <f>2*Tableau1[[#This Row],[LES]]-Tableau1[[#This Row],[LES 2]]</f>
        <v>4.6229353223418759</v>
      </c>
      <c r="S82" s="1">
        <f t="shared" si="8"/>
        <v>4.6206783630290253</v>
      </c>
      <c r="T82" s="1">
        <f>Tableau1[[#This Row],[ln(x)]]-Tableau1[[#This Row],[CVS]]</f>
        <v>5.8279948676216442E-2</v>
      </c>
    </row>
    <row r="83" spans="1:20" x14ac:dyDescent="0.35">
      <c r="A83">
        <v>82</v>
      </c>
      <c r="B83">
        <f>Tableau1[[#This Row],[id]]^2</f>
        <v>6724</v>
      </c>
      <c r="C83" t="s">
        <v>38</v>
      </c>
      <c r="D83" t="str">
        <f>RIGHT(Tableau1[[#This Row],[Période]],2)</f>
        <v>10</v>
      </c>
      <c r="E83">
        <v>105.8</v>
      </c>
      <c r="F83">
        <f>LOG(Tableau1[[#This Row],[x]],EXP(1))</f>
        <v>4.6615505194241988</v>
      </c>
      <c r="G83">
        <f t="shared" si="9"/>
        <v>4.6059069640993702</v>
      </c>
      <c r="H83">
        <f>Tableau1[[#This Row],[ln(x)]]-Tableau1[[#This Row],[mmc 12 : ln(x)]]</f>
        <v>5.5643555324828675E-2</v>
      </c>
      <c r="I83" s="1">
        <f>VLOOKUP(Tableau1[[#This Row],[mois]],$D$8:$I$19,6,0)</f>
        <v>3.3291809735248118E-2</v>
      </c>
      <c r="J83" s="1">
        <f>Tableau1[[#This Row],[s_hat (coef saisonier]]-AVERAGE($I$2:$I$13)</f>
        <v>3.3882391153212219E-2</v>
      </c>
      <c r="K83" s="1">
        <f>Tableau1[[#This Row],[ln(x)]]-Tableau1[[#This Row],[s_hat - s_hat_bar]]</f>
        <v>4.6276681282709866</v>
      </c>
      <c r="L83" s="1">
        <f>LOG(Tableau1[[#This Row],[CVS]],EXP(1))</f>
        <v>1.5320530972249553</v>
      </c>
      <c r="M83" s="1">
        <f>$X$3*EXP($X$2*Tableau1[[#This Row],[id]])</f>
        <v>4.6795080129893387</v>
      </c>
      <c r="N83" s="1">
        <f>$X$5*Tableau1[[#This Row],[id²]]+$X$6</f>
        <v>4.6574218994135883</v>
      </c>
      <c r="O83" s="1">
        <f t="shared" si="6"/>
        <v>4.6184018335862955</v>
      </c>
      <c r="P83" s="1">
        <f t="shared" si="7"/>
        <v>4.6089494545301344</v>
      </c>
      <c r="Q83" s="1">
        <f>((1-$X$20)/$X$20)*(Tableau1[[#This Row],[LES]]-Tableau1[[#This Row],[LES 2]])</f>
        <v>1.0502643395734598E-3</v>
      </c>
      <c r="R83" s="1">
        <f>2*Tableau1[[#This Row],[LES]]-Tableau1[[#This Row],[LES 2]]</f>
        <v>4.6278542126424567</v>
      </c>
      <c r="S83" s="1">
        <f t="shared" si="8"/>
        <v>4.6241306956591188</v>
      </c>
      <c r="T83" s="1">
        <f>Tableau1[[#This Row],[ln(x)]]-Tableau1[[#This Row],[CVS]]</f>
        <v>3.3882391153212232E-2</v>
      </c>
    </row>
    <row r="84" spans="1:20" x14ac:dyDescent="0.35">
      <c r="A84">
        <v>83</v>
      </c>
      <c r="B84">
        <f>Tableau1[[#This Row],[id]]^2</f>
        <v>6889</v>
      </c>
      <c r="C84" t="s">
        <v>37</v>
      </c>
      <c r="D84" t="str">
        <f>RIGHT(Tableau1[[#This Row],[Période]],2)</f>
        <v>11</v>
      </c>
      <c r="E84">
        <v>101.4</v>
      </c>
      <c r="F84">
        <f>LOG(Tableau1[[#This Row],[x]],EXP(1))</f>
        <v>4.619073091157083</v>
      </c>
      <c r="G84">
        <f t="shared" si="9"/>
        <v>4.6134975991609899</v>
      </c>
      <c r="H84">
        <f>Tableau1[[#This Row],[ln(x)]]-Tableau1[[#This Row],[mmc 12 : ln(x)]]</f>
        <v>5.5754919960930849E-3</v>
      </c>
      <c r="I84" s="1">
        <f>VLOOKUP(Tableau1[[#This Row],[mois]],$D$8:$I$19,6,0)</f>
        <v>-1.0904048702572074E-4</v>
      </c>
      <c r="J84" s="1">
        <f>Tableau1[[#This Row],[s_hat (coef saisonier]]-AVERAGE($I$2:$I$13)</f>
        <v>4.8154093093838278E-4</v>
      </c>
      <c r="K84" s="1">
        <f>Tableau1[[#This Row],[ln(x)]]-Tableau1[[#This Row],[s_hat - s_hat_bar]]</f>
        <v>4.618591550226145</v>
      </c>
      <c r="L84" s="1">
        <f>LOG(Tableau1[[#This Row],[CVS]],EXP(1))</f>
        <v>1.530089799356207</v>
      </c>
      <c r="M84" s="1">
        <f>$X$3*EXP($X$2*Tableau1[[#This Row],[id]])</f>
        <v>4.6842698139679957</v>
      </c>
      <c r="N84" s="1">
        <f>$X$5*Tableau1[[#This Row],[id²]]+$X$6</f>
        <v>4.6640572494508419</v>
      </c>
      <c r="O84" s="1">
        <f t="shared" si="6"/>
        <v>4.6248882398655793</v>
      </c>
      <c r="P84" s="1">
        <f t="shared" si="7"/>
        <v>4.6155661198694471</v>
      </c>
      <c r="Q84" s="1">
        <f>((1-$X$20)/$X$20)*(Tableau1[[#This Row],[LES]]-Tableau1[[#This Row],[LES 2]])</f>
        <v>1.0357911106813546E-3</v>
      </c>
      <c r="R84" s="1">
        <f>2*Tableau1[[#This Row],[LES]]-Tableau1[[#This Row],[LES 2]]</f>
        <v>4.6342103598617115</v>
      </c>
      <c r="S84" s="1">
        <f t="shared" si="8"/>
        <v>4.6289044769820302</v>
      </c>
      <c r="T84" s="1">
        <f>Tableau1[[#This Row],[ln(x)]]-Tableau1[[#This Row],[CVS]]</f>
        <v>4.8154093093799588E-4</v>
      </c>
    </row>
    <row r="85" spans="1:20" x14ac:dyDescent="0.35">
      <c r="A85">
        <v>84</v>
      </c>
      <c r="B85">
        <f>Tableau1[[#This Row],[id]]^2</f>
        <v>7056</v>
      </c>
      <c r="C85" t="s">
        <v>36</v>
      </c>
      <c r="D85" t="str">
        <f>RIGHT(Tableau1[[#This Row],[Période]],2)</f>
        <v>12</v>
      </c>
      <c r="E85">
        <v>96.2</v>
      </c>
      <c r="F85">
        <f>LOG(Tableau1[[#This Row],[x]],EXP(1))</f>
        <v>4.5664293576716606</v>
      </c>
      <c r="G85">
        <f t="shared" si="9"/>
        <v>4.6211976949944029</v>
      </c>
      <c r="H85">
        <f>Tableau1[[#This Row],[ln(x)]]-Tableau1[[#This Row],[mmc 12 : ln(x)]]</f>
        <v>-5.4768337322742333E-2</v>
      </c>
      <c r="I85" s="1">
        <f>VLOOKUP(Tableau1[[#This Row],[mois]],$D$8:$I$19,6,0)</f>
        <v>-4.1064842241965493E-2</v>
      </c>
      <c r="J85" s="1">
        <f>Tableau1[[#This Row],[s_hat (coef saisonier]]-AVERAGE($I$2:$I$13)</f>
        <v>-4.0474260824001393E-2</v>
      </c>
      <c r="K85" s="1">
        <f>Tableau1[[#This Row],[ln(x)]]-Tableau1[[#This Row],[s_hat - s_hat_bar]]</f>
        <v>4.6069036184956618</v>
      </c>
      <c r="L85" s="1">
        <f>LOG(Tableau1[[#This Row],[CVS]],EXP(1))</f>
        <v>1.5275559650697914</v>
      </c>
      <c r="M85" s="1">
        <f>$X$3*EXP($X$2*Tableau1[[#This Row],[id]])</f>
        <v>4.6890364604877872</v>
      </c>
      <c r="N85" s="1">
        <f>$X$5*Tableau1[[#This Row],[id²]]+$X$6</f>
        <v>4.6707730279733948</v>
      </c>
      <c r="O85" s="1">
        <f t="shared" si="6"/>
        <v>4.6204805571179746</v>
      </c>
      <c r="P85" s="1">
        <f t="shared" si="7"/>
        <v>4.622091603866739</v>
      </c>
      <c r="Q85" s="1">
        <f>((1-$X$20)/$X$20)*(Tableau1[[#This Row],[LES]]-Tableau1[[#This Row],[LES 2]])</f>
        <v>-1.7900519430716041E-4</v>
      </c>
      <c r="R85" s="1">
        <f>2*Tableau1[[#This Row],[LES]]-Tableau1[[#This Row],[LES 2]]</f>
        <v>4.6188695103692101</v>
      </c>
      <c r="S85" s="1">
        <f t="shared" si="8"/>
        <v>4.6352461509723932</v>
      </c>
      <c r="T85" s="1">
        <f>Tableau1[[#This Row],[ln(x)]]-Tableau1[[#This Row],[CVS]]</f>
        <v>-4.0474260824001185E-2</v>
      </c>
    </row>
    <row r="86" spans="1:20" x14ac:dyDescent="0.35">
      <c r="A86">
        <v>85</v>
      </c>
      <c r="B86">
        <f>Tableau1[[#This Row],[id]]^2</f>
        <v>7225</v>
      </c>
      <c r="C86" t="s">
        <v>35</v>
      </c>
      <c r="D86" t="str">
        <f>RIGHT(Tableau1[[#This Row],[Période]],2)</f>
        <v>01</v>
      </c>
      <c r="E86">
        <v>93.4</v>
      </c>
      <c r="F86">
        <f>LOG(Tableau1[[#This Row],[x]],EXP(1))</f>
        <v>4.536891345234797</v>
      </c>
      <c r="G86">
        <f t="shared" si="9"/>
        <v>4.6285512387400578</v>
      </c>
      <c r="H86">
        <f>Tableau1[[#This Row],[ln(x)]]-Tableau1[[#This Row],[mmc 12 : ln(x)]]</f>
        <v>-9.1659893505260825E-2</v>
      </c>
      <c r="I86" s="1">
        <f>VLOOKUP(Tableau1[[#This Row],[mois]],$D$8:$I$19,6,0)</f>
        <v>-6.835474736965283E-2</v>
      </c>
      <c r="J86" s="1">
        <f>Tableau1[[#This Row],[s_hat (coef saisonier]]-AVERAGE($I$2:$I$13)</f>
        <v>-6.7764165951688729E-2</v>
      </c>
      <c r="K86" s="1">
        <f>Tableau1[[#This Row],[ln(x)]]-Tableau1[[#This Row],[s_hat - s_hat_bar]]</f>
        <v>4.6046555111864853</v>
      </c>
      <c r="L86" s="1">
        <f>LOG(Tableau1[[#This Row],[CVS]],EXP(1))</f>
        <v>1.5270678593491072</v>
      </c>
      <c r="M86" s="1">
        <f>$X$3*EXP($X$2*Tableau1[[#This Row],[id]])</f>
        <v>4.693807957479466</v>
      </c>
      <c r="N86" s="1">
        <f>$X$5*Tableau1[[#This Row],[id²]]+$X$6</f>
        <v>4.6775692349812479</v>
      </c>
      <c r="O86" s="1">
        <f t="shared" si="6"/>
        <v>4.6109767000823556</v>
      </c>
      <c r="P86" s="1">
        <f t="shared" si="7"/>
        <v>4.620963871142604</v>
      </c>
      <c r="Q86" s="1">
        <f>((1-$X$20)/$X$20)*(Tableau1[[#This Row],[LES]]-Tableau1[[#This Row],[LES 2]])</f>
        <v>-1.1096856733609306E-3</v>
      </c>
      <c r="R86" s="1">
        <f>2*Tableau1[[#This Row],[LES]]-Tableau1[[#This Row],[LES 2]]</f>
        <v>4.6009895290221072</v>
      </c>
      <c r="S86" s="1">
        <f t="shared" si="8"/>
        <v>4.6186905051749028</v>
      </c>
      <c r="T86" s="1">
        <f>Tableau1[[#This Row],[ln(x)]]-Tableau1[[#This Row],[CVS]]</f>
        <v>-6.7764165951688327E-2</v>
      </c>
    </row>
    <row r="87" spans="1:20" x14ac:dyDescent="0.35">
      <c r="A87">
        <v>86</v>
      </c>
      <c r="B87">
        <f>Tableau1[[#This Row],[id]]^2</f>
        <v>7396</v>
      </c>
      <c r="C87" t="s">
        <v>34</v>
      </c>
      <c r="D87" t="str">
        <f>RIGHT(Tableau1[[#This Row],[Période]],2)</f>
        <v>02</v>
      </c>
      <c r="E87">
        <v>88.1</v>
      </c>
      <c r="F87">
        <f>LOG(Tableau1[[#This Row],[x]],EXP(1))</f>
        <v>4.478472532942134</v>
      </c>
      <c r="G87">
        <f t="shared" si="9"/>
        <v>4.6347901947396082</v>
      </c>
      <c r="H87">
        <f>Tableau1[[#This Row],[ln(x)]]-Tableau1[[#This Row],[mmc 12 : ln(x)]]</f>
        <v>-0.15631766179747419</v>
      </c>
      <c r="I87" s="1">
        <f>VLOOKUP(Tableau1[[#This Row],[mois]],$D$8:$I$19,6,0)</f>
        <v>-6.7216668498811832E-2</v>
      </c>
      <c r="J87" s="1">
        <f>Tableau1[[#This Row],[s_hat (coef saisonier]]-AVERAGE($I$2:$I$13)</f>
        <v>-6.6626087080847732E-2</v>
      </c>
      <c r="K87" s="1">
        <f>Tableau1[[#This Row],[ln(x)]]-Tableau1[[#This Row],[s_hat - s_hat_bar]]</f>
        <v>4.5450986200229817</v>
      </c>
      <c r="L87" s="1">
        <f>LOG(Tableau1[[#This Row],[CVS]],EXP(1))</f>
        <v>1.514049425968945</v>
      </c>
      <c r="M87" s="1">
        <f>$X$3*EXP($X$2*Tableau1[[#This Row],[id]])</f>
        <v>4.6985843098788029</v>
      </c>
      <c r="N87" s="1">
        <f>$X$5*Tableau1[[#This Row],[id²]]+$X$6</f>
        <v>4.6844458704744012</v>
      </c>
      <c r="O87" s="1">
        <f t="shared" si="6"/>
        <v>4.606551867855246</v>
      </c>
      <c r="P87" s="1">
        <f t="shared" si="7"/>
        <v>4.6139728514004297</v>
      </c>
      <c r="Q87" s="1">
        <f>((1-$X$20)/$X$20)*(Tableau1[[#This Row],[LES]]-Tableau1[[#This Row],[LES 2]])</f>
        <v>-8.2455372724263569E-4</v>
      </c>
      <c r="R87" s="1">
        <f>2*Tableau1[[#This Row],[LES]]-Tableau1[[#This Row],[LES 2]]</f>
        <v>4.5991308843100622</v>
      </c>
      <c r="S87" s="1">
        <f t="shared" si="8"/>
        <v>4.599879843348746</v>
      </c>
      <c r="T87" s="1">
        <f>Tableau1[[#This Row],[ln(x)]]-Tableau1[[#This Row],[CVS]]</f>
        <v>-6.6626087080847718E-2</v>
      </c>
    </row>
    <row r="88" spans="1:20" x14ac:dyDescent="0.35">
      <c r="A88">
        <v>87</v>
      </c>
      <c r="B88">
        <f>Tableau1[[#This Row],[id]]^2</f>
        <v>7569</v>
      </c>
      <c r="C88" t="s">
        <v>33</v>
      </c>
      <c r="D88" t="str">
        <f>RIGHT(Tableau1[[#This Row],[Période]],2)</f>
        <v>03</v>
      </c>
      <c r="E88">
        <v>96</v>
      </c>
      <c r="F88">
        <f>LOG(Tableau1[[#This Row],[x]],EXP(1))</f>
        <v>4.5643481914678361</v>
      </c>
      <c r="G88">
        <f t="shared" si="9"/>
        <v>4.6399941667160904</v>
      </c>
      <c r="H88">
        <f>Tableau1[[#This Row],[ln(x)]]-Tableau1[[#This Row],[mmc 12 : ln(x)]]</f>
        <v>-7.5645975248254338E-2</v>
      </c>
      <c r="I88" s="1">
        <f>VLOOKUP(Tableau1[[#This Row],[mois]],$D$8:$I$19,6,0)</f>
        <v>-4.9783778005048324E-2</v>
      </c>
      <c r="J88" s="1">
        <f>Tableau1[[#This Row],[s_hat (coef saisonier]]-AVERAGE($I$2:$I$13)</f>
        <v>-4.9193196587084223E-2</v>
      </c>
      <c r="K88" s="1">
        <f>Tableau1[[#This Row],[ln(x)]]-Tableau1[[#This Row],[s_hat - s_hat_bar]]</f>
        <v>4.6135413880549203</v>
      </c>
      <c r="L88" s="1">
        <f>LOG(Tableau1[[#This Row],[CVS]],EXP(1))</f>
        <v>1.5289957590713219</v>
      </c>
      <c r="M88" s="1">
        <f>$X$3*EXP($X$2*Tableau1[[#This Row],[id]])</f>
        <v>4.7033655226265925</v>
      </c>
      <c r="N88" s="1">
        <f>$X$5*Tableau1[[#This Row],[id²]]+$X$6</f>
        <v>4.6914029344528538</v>
      </c>
      <c r="O88" s="1">
        <f t="shared" si="6"/>
        <v>4.5635345943726602</v>
      </c>
      <c r="P88" s="1">
        <f t="shared" si="7"/>
        <v>4.6087781629188012</v>
      </c>
      <c r="Q88" s="1">
        <f>((1-$X$20)/$X$20)*(Tableau1[[#This Row],[LES]]-Tableau1[[#This Row],[LES 2]])</f>
        <v>-5.0270631717934406E-3</v>
      </c>
      <c r="R88" s="1">
        <f>2*Tableau1[[#This Row],[LES]]-Tableau1[[#This Row],[LES 2]]</f>
        <v>4.5182910258265192</v>
      </c>
      <c r="S88" s="1">
        <f t="shared" si="8"/>
        <v>4.5983063305828198</v>
      </c>
      <c r="T88" s="1">
        <f>Tableau1[[#This Row],[ln(x)]]-Tableau1[[#This Row],[CVS]]</f>
        <v>-4.9193196587084209E-2</v>
      </c>
    </row>
    <row r="89" spans="1:20" x14ac:dyDescent="0.35">
      <c r="A89">
        <v>88</v>
      </c>
      <c r="B89">
        <f>Tableau1[[#This Row],[id]]^2</f>
        <v>7744</v>
      </c>
      <c r="C89" t="s">
        <v>32</v>
      </c>
      <c r="D89" t="str">
        <f>RIGHT(Tableau1[[#This Row],[Période]],2)</f>
        <v>04</v>
      </c>
      <c r="E89">
        <v>104.7</v>
      </c>
      <c r="F89">
        <f>LOG(Tableau1[[#This Row],[x]],EXP(1))</f>
        <v>4.6510991178764911</v>
      </c>
      <c r="G89">
        <f t="shared" si="9"/>
        <v>4.645801491647485</v>
      </c>
      <c r="H89">
        <f>Tableau1[[#This Row],[ln(x)]]-Tableau1[[#This Row],[mmc 12 : ln(x)]]</f>
        <v>5.2976262290060916E-3</v>
      </c>
      <c r="I89" s="1">
        <f>VLOOKUP(Tableau1[[#This Row],[mois]],$D$8:$I$19,6,0)</f>
        <v>-1.7007378348238907E-2</v>
      </c>
      <c r="J89" s="1">
        <f>Tableau1[[#This Row],[s_hat (coef saisonier]]-AVERAGE($I$2:$I$13)</f>
        <v>-1.6416796930274802E-2</v>
      </c>
      <c r="K89" s="1">
        <f>Tableau1[[#This Row],[ln(x)]]-Tableau1[[#This Row],[s_hat - s_hat_bar]]</f>
        <v>4.6675159148067662</v>
      </c>
      <c r="L89" s="1">
        <f>LOG(Tableau1[[#This Row],[CVS]],EXP(1))</f>
        <v>1.5406270061347869</v>
      </c>
      <c r="M89" s="1">
        <f>$X$3*EXP($X$2*Tableau1[[#This Row],[id]])</f>
        <v>4.7081516006686561</v>
      </c>
      <c r="N89" s="1">
        <f>$X$5*Tableau1[[#This Row],[id²]]+$X$6</f>
        <v>4.6984404269166076</v>
      </c>
      <c r="O89" s="1">
        <f t="shared" si="6"/>
        <v>4.5985393499502418</v>
      </c>
      <c r="P89" s="1">
        <f t="shared" si="7"/>
        <v>4.5771076649365021</v>
      </c>
      <c r="Q89" s="1">
        <f>((1-$X$20)/$X$20)*(Tableau1[[#This Row],[LES]]-Tableau1[[#This Row],[LES 2]])</f>
        <v>2.381298334859967E-3</v>
      </c>
      <c r="R89" s="1">
        <f>2*Tableau1[[#This Row],[LES]]-Tableau1[[#This Row],[LES 2]]</f>
        <v>4.6199710349639815</v>
      </c>
      <c r="S89" s="1">
        <f t="shared" si="8"/>
        <v>4.513263962654726</v>
      </c>
      <c r="T89" s="1">
        <f>Tableau1[[#This Row],[ln(x)]]-Tableau1[[#This Row],[CVS]]</f>
        <v>-1.641679693027509E-2</v>
      </c>
    </row>
    <row r="90" spans="1:20" x14ac:dyDescent="0.35">
      <c r="A90">
        <v>89</v>
      </c>
      <c r="B90">
        <f>Tableau1[[#This Row],[id]]^2</f>
        <v>7921</v>
      </c>
      <c r="C90" t="s">
        <v>31</v>
      </c>
      <c r="D90" t="str">
        <f>RIGHT(Tableau1[[#This Row],[Période]],2)</f>
        <v>05</v>
      </c>
      <c r="E90">
        <v>107.7</v>
      </c>
      <c r="F90">
        <f>LOG(Tableau1[[#This Row],[x]],EXP(1))</f>
        <v>4.6793495841623427</v>
      </c>
      <c r="G90">
        <f t="shared" si="9"/>
        <v>4.652864331856235</v>
      </c>
      <c r="H90">
        <f>Tableau1[[#This Row],[ln(x)]]-Tableau1[[#This Row],[mmc 12 : ln(x)]]</f>
        <v>2.6485252306107654E-2</v>
      </c>
      <c r="I90" s="1">
        <f>VLOOKUP(Tableau1[[#This Row],[mois]],$D$8:$I$19,6,0)</f>
        <v>-1.447469987301078E-3</v>
      </c>
      <c r="J90" s="1">
        <f>Tableau1[[#This Row],[s_hat (coef saisonier]]-AVERAGE($I$2:$I$13)</f>
        <v>-8.5688856933697447E-4</v>
      </c>
      <c r="K90" s="1">
        <f>Tableau1[[#This Row],[ln(x)]]-Tableau1[[#This Row],[s_hat - s_hat_bar]]</f>
        <v>4.6802064727316797</v>
      </c>
      <c r="L90" s="1">
        <f>LOG(Tableau1[[#This Row],[CVS]],EXP(1))</f>
        <v>1.5433422270614401</v>
      </c>
      <c r="M90" s="1">
        <f>$X$3*EXP($X$2*Tableau1[[#This Row],[id]])</f>
        <v>4.7129425489558487</v>
      </c>
      <c r="N90" s="1">
        <f>$X$5*Tableau1[[#This Row],[id²]]+$X$6</f>
        <v>4.7055583478656606</v>
      </c>
      <c r="O90" s="1">
        <f t="shared" si="6"/>
        <v>4.6468229453498084</v>
      </c>
      <c r="P90" s="1">
        <f t="shared" si="7"/>
        <v>4.5921098444461199</v>
      </c>
      <c r="Q90" s="1">
        <f>((1-$X$20)/$X$20)*(Tableau1[[#This Row],[LES]]-Tableau1[[#This Row],[LES 2]])</f>
        <v>6.079233433743168E-3</v>
      </c>
      <c r="R90" s="1">
        <f>2*Tableau1[[#This Row],[LES]]-Tableau1[[#This Row],[LES 2]]</f>
        <v>4.701536046253497</v>
      </c>
      <c r="S90" s="1">
        <f t="shared" si="8"/>
        <v>4.6223523332988412</v>
      </c>
      <c r="T90" s="1">
        <f>Tableau1[[#This Row],[ln(x)]]-Tableau1[[#This Row],[CVS]]</f>
        <v>-8.5688856933696655E-4</v>
      </c>
    </row>
    <row r="91" spans="1:20" x14ac:dyDescent="0.35">
      <c r="A91">
        <v>90</v>
      </c>
      <c r="B91">
        <f>Tableau1[[#This Row],[id]]^2</f>
        <v>8100</v>
      </c>
      <c r="C91" t="s">
        <v>30</v>
      </c>
      <c r="D91" t="str">
        <f>RIGHT(Tableau1[[#This Row],[Période]],2)</f>
        <v>06</v>
      </c>
      <c r="E91">
        <v>112.2</v>
      </c>
      <c r="F91">
        <f>LOG(Tableau1[[#This Row],[x]],EXP(1))</f>
        <v>4.7202829930885963</v>
      </c>
      <c r="G91">
        <f t="shared" si="9"/>
        <v>4.6607129711032727</v>
      </c>
      <c r="H91">
        <f>Tableau1[[#This Row],[ln(x)]]-Tableau1[[#This Row],[mmc 12 : ln(x)]]</f>
        <v>5.9570021985323685E-2</v>
      </c>
      <c r="I91" s="1">
        <f>VLOOKUP(Tableau1[[#This Row],[mois]],$D$8:$I$19,6,0)</f>
        <v>3.0572798934834111E-2</v>
      </c>
      <c r="J91" s="1">
        <f>Tableau1[[#This Row],[s_hat (coef saisonier]]-AVERAGE($I$2:$I$13)</f>
        <v>3.1163380352798215E-2</v>
      </c>
      <c r="K91" s="1">
        <f>Tableau1[[#This Row],[ln(x)]]-Tableau1[[#This Row],[s_hat - s_hat_bar]]</f>
        <v>4.6891196127357979</v>
      </c>
      <c r="L91" s="1">
        <f>LOG(Tableau1[[#This Row],[CVS]],EXP(1))</f>
        <v>1.5452448490027808</v>
      </c>
      <c r="M91" s="1">
        <f>$X$3*EXP($X$2*Tableau1[[#This Row],[id]])</f>
        <v>4.717738372444062</v>
      </c>
      <c r="N91" s="1">
        <f>$X$5*Tableau1[[#This Row],[id²]]+$X$6</f>
        <v>4.7127566973000139</v>
      </c>
      <c r="O91" s="1">
        <f t="shared" si="6"/>
        <v>4.6701914145171184</v>
      </c>
      <c r="P91" s="1">
        <f t="shared" si="7"/>
        <v>4.6304090150787012</v>
      </c>
      <c r="Q91" s="1">
        <f>((1-$X$20)/$X$20)*(Tableau1[[#This Row],[LES]]-Tableau1[[#This Row],[LES 2]])</f>
        <v>4.4202666042685778E-3</v>
      </c>
      <c r="R91" s="1">
        <f>2*Tableau1[[#This Row],[LES]]-Tableau1[[#This Row],[LES 2]]</f>
        <v>4.7099738139555356</v>
      </c>
      <c r="S91" s="1">
        <f t="shared" si="8"/>
        <v>4.7076152796872401</v>
      </c>
      <c r="T91" s="1">
        <f>Tableau1[[#This Row],[ln(x)]]-Tableau1[[#This Row],[CVS]]</f>
        <v>3.116338035279842E-2</v>
      </c>
    </row>
    <row r="92" spans="1:20" x14ac:dyDescent="0.35">
      <c r="A92">
        <v>91</v>
      </c>
      <c r="B92">
        <f>Tableau1[[#This Row],[id]]^2</f>
        <v>8281</v>
      </c>
      <c r="C92" t="s">
        <v>29</v>
      </c>
      <c r="D92" t="str">
        <f>RIGHT(Tableau1[[#This Row],[Période]],2)</f>
        <v>07</v>
      </c>
      <c r="E92">
        <v>115.2</v>
      </c>
      <c r="F92">
        <f>LOG(Tableau1[[#This Row],[x]],EXP(1))</f>
        <v>4.746669748261791</v>
      </c>
      <c r="G92">
        <f t="shared" si="9"/>
        <v>4.6684659342856145</v>
      </c>
      <c r="H92">
        <f>Tableau1[[#This Row],[ln(x)]]-Tableau1[[#This Row],[mmc 12 : ln(x)]]</f>
        <v>7.8203813976176484E-2</v>
      </c>
      <c r="I92" s="1">
        <f>VLOOKUP(Tableau1[[#This Row],[mois]],$D$8:$I$19,6,0)</f>
        <v>4.9835188113862415E-2</v>
      </c>
      <c r="J92" s="1">
        <f>Tableau1[[#This Row],[s_hat (coef saisonier]]-AVERAGE($I$2:$I$13)</f>
        <v>5.0425769531826516E-2</v>
      </c>
      <c r="K92" s="1">
        <f>Tableau1[[#This Row],[ln(x)]]-Tableau1[[#This Row],[s_hat - s_hat_bar]]</f>
        <v>4.6962439787299646</v>
      </c>
      <c r="L92" s="1">
        <f>LOG(Tableau1[[#This Row],[CVS]],EXP(1))</f>
        <v>1.5467630357609481</v>
      </c>
      <c r="M92" s="1">
        <f>$X$3*EXP($X$2*Tableau1[[#This Row],[id]])</f>
        <v>4.7225390760942316</v>
      </c>
      <c r="N92" s="1">
        <f>$X$5*Tableau1[[#This Row],[id²]]+$X$6</f>
        <v>4.7200354752196674</v>
      </c>
      <c r="O92" s="1">
        <f t="shared" si="6"/>
        <v>4.6834411532701941</v>
      </c>
      <c r="P92" s="1">
        <f t="shared" si="7"/>
        <v>4.6582566946855932</v>
      </c>
      <c r="Q92" s="1">
        <f>((1-$X$20)/$X$20)*(Tableau1[[#This Row],[LES]]-Tableau1[[#This Row],[LES 2]])</f>
        <v>2.7982731760667584E-3</v>
      </c>
      <c r="R92" s="1">
        <f>2*Tableau1[[#This Row],[LES]]-Tableau1[[#This Row],[LES 2]]</f>
        <v>4.7086256118547949</v>
      </c>
      <c r="S92" s="1">
        <f t="shared" si="8"/>
        <v>4.7143940805598046</v>
      </c>
      <c r="T92" s="1">
        <f>Tableau1[[#This Row],[ln(x)]]-Tableau1[[#This Row],[CVS]]</f>
        <v>5.0425769531826425E-2</v>
      </c>
    </row>
    <row r="93" spans="1:20" x14ac:dyDescent="0.35">
      <c r="A93">
        <v>92</v>
      </c>
      <c r="B93">
        <f>Tableau1[[#This Row],[id]]^2</f>
        <v>8464</v>
      </c>
      <c r="C93" t="s">
        <v>28</v>
      </c>
      <c r="D93" t="str">
        <f>RIGHT(Tableau1[[#This Row],[Période]],2)</f>
        <v>08</v>
      </c>
      <c r="E93">
        <v>115.1</v>
      </c>
      <c r="F93">
        <f>LOG(Tableau1[[#This Row],[x]],EXP(1))</f>
        <v>4.7458013157278369</v>
      </c>
      <c r="G93">
        <f t="shared" si="9"/>
        <v>4.6793695994885391</v>
      </c>
      <c r="H93">
        <f>Tableau1[[#This Row],[ln(x)]]-Tableau1[[#This Row],[mmc 12 : ln(x)]]</f>
        <v>6.6431716239297778E-2</v>
      </c>
      <c r="I93" s="1">
        <f>VLOOKUP(Tableau1[[#This Row],[mois]],$D$8:$I$19,6,0)</f>
        <v>6.650778388027806E-2</v>
      </c>
      <c r="J93" s="1">
        <f>Tableau1[[#This Row],[s_hat (coef saisonier]]-AVERAGE($I$2:$I$13)</f>
        <v>6.709836529824216E-2</v>
      </c>
      <c r="K93" s="1">
        <f>Tableau1[[#This Row],[ln(x)]]-Tableau1[[#This Row],[s_hat - s_hat_bar]]</f>
        <v>4.6787029504295949</v>
      </c>
      <c r="L93" s="1">
        <f>LOG(Tableau1[[#This Row],[CVS]],EXP(1))</f>
        <v>1.5430209241730291</v>
      </c>
      <c r="M93" s="1">
        <f>$X$3*EXP($X$2*Tableau1[[#This Row],[id]])</f>
        <v>4.7273446648723407</v>
      </c>
      <c r="N93" s="1">
        <f>$X$5*Tableau1[[#This Row],[id²]]+$X$6</f>
        <v>4.7273946816246211</v>
      </c>
      <c r="O93" s="1">
        <f t="shared" si="6"/>
        <v>4.6924031310920329</v>
      </c>
      <c r="P93" s="1">
        <f t="shared" si="7"/>
        <v>4.675885815694814</v>
      </c>
      <c r="Q93" s="1">
        <f>((1-$X$20)/$X$20)*(Tableau1[[#This Row],[LES]]-Tableau1[[#This Row],[LES 2]])</f>
        <v>1.8352572663576552E-3</v>
      </c>
      <c r="R93" s="1">
        <f>2*Tableau1[[#This Row],[LES]]-Tableau1[[#This Row],[LES 2]]</f>
        <v>4.7089204464892518</v>
      </c>
      <c r="S93" s="1">
        <f t="shared" si="8"/>
        <v>4.7114238850308618</v>
      </c>
      <c r="T93" s="1">
        <f>Tableau1[[#This Row],[ln(x)]]-Tableau1[[#This Row],[CVS]]</f>
        <v>6.709836529824198E-2</v>
      </c>
    </row>
    <row r="94" spans="1:20" x14ac:dyDescent="0.35">
      <c r="A94">
        <v>93</v>
      </c>
      <c r="B94">
        <f>Tableau1[[#This Row],[id]]^2</f>
        <v>8649</v>
      </c>
      <c r="C94" t="s">
        <v>27</v>
      </c>
      <c r="D94" t="str">
        <f>RIGHT(Tableau1[[#This Row],[Période]],2)</f>
        <v>09</v>
      </c>
      <c r="E94">
        <v>114.5</v>
      </c>
      <c r="F94">
        <f>LOG(Tableau1[[#This Row],[x]],EXP(1))</f>
        <v>4.7405748229942946</v>
      </c>
      <c r="G94">
        <f t="shared" si="9"/>
        <v>4.69253648147936</v>
      </c>
      <c r="H94">
        <f>Tableau1[[#This Row],[ln(x)]]-Tableau1[[#This Row],[mmc 12 : ln(x)]]</f>
        <v>4.8038341514934579E-2</v>
      </c>
      <c r="I94" s="1">
        <f>VLOOKUP(Tableau1[[#This Row],[mois]],$D$8:$I$19,6,0)</f>
        <v>5.768936725825223E-2</v>
      </c>
      <c r="J94" s="1">
        <f>Tableau1[[#This Row],[s_hat (coef saisonier]]-AVERAGE($I$2:$I$13)</f>
        <v>5.8279948676216331E-2</v>
      </c>
      <c r="K94" s="1">
        <f>Tableau1[[#This Row],[ln(x)]]-Tableau1[[#This Row],[s_hat - s_hat_bar]]</f>
        <v>4.6822948743180781</v>
      </c>
      <c r="L94" s="1">
        <f>LOG(Tableau1[[#This Row],[CVS]],EXP(1))</f>
        <v>1.5437883475037497</v>
      </c>
      <c r="M94" s="1">
        <f>$X$3*EXP($X$2*Tableau1[[#This Row],[id]])</f>
        <v>4.7321551437494271</v>
      </c>
      <c r="N94" s="1">
        <f>$X$5*Tableau1[[#This Row],[id²]]+$X$6</f>
        <v>4.7348343165148741</v>
      </c>
      <c r="O94" s="1">
        <f t="shared" si="6"/>
        <v>4.6828130046283256</v>
      </c>
      <c r="P94" s="1">
        <f t="shared" si="7"/>
        <v>4.6874479364728669</v>
      </c>
      <c r="Q94" s="1">
        <f>((1-$X$20)/$X$20)*(Tableau1[[#This Row],[LES]]-Tableau1[[#This Row],[LES 2]])</f>
        <v>-5.1499242717125923E-4</v>
      </c>
      <c r="R94" s="1">
        <f>2*Tableau1[[#This Row],[LES]]-Tableau1[[#This Row],[LES 2]]</f>
        <v>4.6781780727837843</v>
      </c>
      <c r="S94" s="1">
        <f t="shared" si="8"/>
        <v>4.7107557037556091</v>
      </c>
      <c r="T94" s="1">
        <f>Tableau1[[#This Row],[ln(x)]]-Tableau1[[#This Row],[CVS]]</f>
        <v>5.8279948676216442E-2</v>
      </c>
    </row>
    <row r="95" spans="1:20" x14ac:dyDescent="0.35">
      <c r="A95">
        <v>94</v>
      </c>
      <c r="B95">
        <f>Tableau1[[#This Row],[id]]^2</f>
        <v>8836</v>
      </c>
      <c r="C95" t="s">
        <v>26</v>
      </c>
      <c r="D95" t="str">
        <f>RIGHT(Tableau1[[#This Row],[Période]],2)</f>
        <v>10</v>
      </c>
      <c r="E95">
        <v>114.4</v>
      </c>
      <c r="F95">
        <f>LOG(Tableau1[[#This Row],[x]],EXP(1))</f>
        <v>4.7397010789456973</v>
      </c>
      <c r="G95">
        <f t="shared" si="9"/>
        <v>4.703493318539131</v>
      </c>
      <c r="H95">
        <f>Tableau1[[#This Row],[ln(x)]]-Tableau1[[#This Row],[mmc 12 : ln(x)]]</f>
        <v>3.6207760406566258E-2</v>
      </c>
      <c r="I95" s="1">
        <f>VLOOKUP(Tableau1[[#This Row],[mois]],$D$8:$I$19,6,0)</f>
        <v>3.3291809735248118E-2</v>
      </c>
      <c r="J95" s="1">
        <f>Tableau1[[#This Row],[s_hat (coef saisonier]]-AVERAGE($I$2:$I$13)</f>
        <v>3.3882391153212219E-2</v>
      </c>
      <c r="K95" s="1">
        <f>Tableau1[[#This Row],[ln(x)]]-Tableau1[[#This Row],[s_hat - s_hat_bar]]</f>
        <v>4.705818687792485</v>
      </c>
      <c r="L95" s="1">
        <f>LOG(Tableau1[[#This Row],[CVS]],EXP(1))</f>
        <v>1.548799761682053</v>
      </c>
      <c r="M95" s="1">
        <f>$X$3*EXP($X$2*Tableau1[[#This Row],[id]])</f>
        <v>4.7369705177015868</v>
      </c>
      <c r="N95" s="1">
        <f>$X$5*Tableau1[[#This Row],[id²]]+$X$6</f>
        <v>4.7423543798904282</v>
      </c>
      <c r="O95" s="1">
        <f t="shared" si="6"/>
        <v>4.6824503134111524</v>
      </c>
      <c r="P95" s="1">
        <f t="shared" si="7"/>
        <v>4.6842034841816877</v>
      </c>
      <c r="Q95" s="1">
        <f>((1-$X$20)/$X$20)*(Tableau1[[#This Row],[LES]]-Tableau1[[#This Row],[LES 2]])</f>
        <v>-1.9479675228170927E-4</v>
      </c>
      <c r="R95" s="1">
        <f>2*Tableau1[[#This Row],[LES]]-Tableau1[[#This Row],[LES 2]]</f>
        <v>4.680697142640617</v>
      </c>
      <c r="S95" s="1">
        <f t="shared" si="8"/>
        <v>4.6776630803566128</v>
      </c>
      <c r="T95" s="1">
        <f>Tableau1[[#This Row],[ln(x)]]-Tableau1[[#This Row],[CVS]]</f>
        <v>3.3882391153212232E-2</v>
      </c>
    </row>
    <row r="96" spans="1:20" x14ac:dyDescent="0.35">
      <c r="A96">
        <v>95</v>
      </c>
      <c r="B96">
        <f>Tableau1[[#This Row],[id]]^2</f>
        <v>9025</v>
      </c>
      <c r="C96" t="s">
        <v>25</v>
      </c>
      <c r="D96" t="str">
        <f>RIGHT(Tableau1[[#This Row],[Période]],2)</f>
        <v>11</v>
      </c>
      <c r="E96">
        <v>111.1</v>
      </c>
      <c r="F96">
        <f>LOG(Tableau1[[#This Row],[x]],EXP(1))</f>
        <v>4.7104306966455844</v>
      </c>
      <c r="G96">
        <f t="shared" si="9"/>
        <v>4.7132933052077801</v>
      </c>
      <c r="H96">
        <f>Tableau1[[#This Row],[ln(x)]]-Tableau1[[#This Row],[mmc 12 : ln(x)]]</f>
        <v>-2.8626085621956676E-3</v>
      </c>
      <c r="I96" s="1">
        <f>VLOOKUP(Tableau1[[#This Row],[mois]],$D$8:$I$19,6,0)</f>
        <v>-1.0904048702572074E-4</v>
      </c>
      <c r="J96" s="1">
        <f>Tableau1[[#This Row],[s_hat (coef saisonier]]-AVERAGE($I$2:$I$13)</f>
        <v>4.8154093093838278E-4</v>
      </c>
      <c r="K96" s="1">
        <f>Tableau1[[#This Row],[ln(x)]]-Tableau1[[#This Row],[s_hat - s_hat_bar]]</f>
        <v>4.7099491557146465</v>
      </c>
      <c r="L96" s="1">
        <f>LOG(Tableau1[[#This Row],[CVS]],EXP(1))</f>
        <v>1.5496771130050171</v>
      </c>
      <c r="M96" s="1">
        <f>$X$3*EXP($X$2*Tableau1[[#This Row],[id]])</f>
        <v>4.7417907917099766</v>
      </c>
      <c r="N96" s="1">
        <f>$X$5*Tableau1[[#This Row],[id²]]+$X$6</f>
        <v>4.7499548717512816</v>
      </c>
      <c r="O96" s="1">
        <f t="shared" si="6"/>
        <v>4.698808175478085</v>
      </c>
      <c r="P96" s="1">
        <f t="shared" si="7"/>
        <v>4.6829762646423125</v>
      </c>
      <c r="Q96" s="1">
        <f>((1-$X$20)/$X$20)*(Tableau1[[#This Row],[LES]]-Tableau1[[#This Row],[LES 2]])</f>
        <v>1.7591012039747229E-3</v>
      </c>
      <c r="R96" s="1">
        <f>2*Tableau1[[#This Row],[LES]]-Tableau1[[#This Row],[LES 2]]</f>
        <v>4.7146400863138576</v>
      </c>
      <c r="S96" s="1">
        <f t="shared" si="8"/>
        <v>4.6805023458883355</v>
      </c>
      <c r="T96" s="1">
        <f>Tableau1[[#This Row],[ln(x)]]-Tableau1[[#This Row],[CVS]]</f>
        <v>4.8154093093799588E-4</v>
      </c>
    </row>
    <row r="97" spans="1:20" x14ac:dyDescent="0.35">
      <c r="A97">
        <v>96</v>
      </c>
      <c r="B97">
        <f>Tableau1[[#This Row],[id]]^2</f>
        <v>9216</v>
      </c>
      <c r="C97" t="s">
        <v>24</v>
      </c>
      <c r="D97" t="str">
        <f>RIGHT(Tableau1[[#This Row],[Période]],2)</f>
        <v>12</v>
      </c>
      <c r="E97">
        <v>106</v>
      </c>
      <c r="F97">
        <f>LOG(Tableau1[[#This Row],[x]],EXP(1))</f>
        <v>4.6634390941120669</v>
      </c>
      <c r="G97">
        <f t="shared" si="9"/>
        <v>4.7226451634512268</v>
      </c>
      <c r="H97">
        <f>Tableau1[[#This Row],[ln(x)]]-Tableau1[[#This Row],[mmc 12 : ln(x)]]</f>
        <v>-5.9206069339159839E-2</v>
      </c>
      <c r="I97" s="1">
        <f>VLOOKUP(Tableau1[[#This Row],[mois]],$D$8:$I$19,6,0)</f>
        <v>-4.1064842241965493E-2</v>
      </c>
      <c r="J97" s="1">
        <f>Tableau1[[#This Row],[s_hat (coef saisonier]]-AVERAGE($I$2:$I$13)</f>
        <v>-4.0474260824001393E-2</v>
      </c>
      <c r="K97" s="1">
        <f>Tableau1[[#This Row],[ln(x)]]-Tableau1[[#This Row],[s_hat - s_hat_bar]]</f>
        <v>4.7039133549360681</v>
      </c>
      <c r="L97" s="1">
        <f>LOG(Tableau1[[#This Row],[CVS]],EXP(1))</f>
        <v>1.5483947909828226</v>
      </c>
      <c r="M97" s="1">
        <f>$X$3*EXP($X$2*Tableau1[[#This Row],[id]])</f>
        <v>4.7466159707608258</v>
      </c>
      <c r="N97" s="1">
        <f>$X$5*Tableau1[[#This Row],[id²]]+$X$6</f>
        <v>4.7576357920974353</v>
      </c>
      <c r="O97" s="1">
        <f t="shared" si="6"/>
        <v>4.706606861643678</v>
      </c>
      <c r="P97" s="1">
        <f t="shared" si="7"/>
        <v>4.6940586022273534</v>
      </c>
      <c r="Q97" s="1">
        <f>((1-$X$20)/$X$20)*(Tableau1[[#This Row],[LES]]-Tableau1[[#This Row],[LES 2]])</f>
        <v>1.3942510462582936E-3</v>
      </c>
      <c r="R97" s="1">
        <f>2*Tableau1[[#This Row],[LES]]-Tableau1[[#This Row],[LES 2]]</f>
        <v>4.7191551210600027</v>
      </c>
      <c r="S97" s="1">
        <f t="shared" si="8"/>
        <v>4.7163991875178324</v>
      </c>
      <c r="T97" s="1">
        <f>Tableau1[[#This Row],[ln(x)]]-Tableau1[[#This Row],[CVS]]</f>
        <v>-4.0474260824001185E-2</v>
      </c>
    </row>
    <row r="98" spans="1:20" x14ac:dyDescent="0.35">
      <c r="A98">
        <v>97</v>
      </c>
      <c r="B98">
        <f>Tableau1[[#This Row],[id]]^2</f>
        <v>9409</v>
      </c>
      <c r="C98" t="s">
        <v>23</v>
      </c>
      <c r="D98" t="str">
        <f>RIGHT(Tableau1[[#This Row],[Période]],2)</f>
        <v>01</v>
      </c>
      <c r="E98">
        <v>102.1</v>
      </c>
      <c r="F98">
        <f>LOG(Tableau1[[#This Row],[x]],EXP(1))</f>
        <v>4.6259527251706194</v>
      </c>
      <c r="G98">
        <f t="shared" si="9"/>
        <v>4.7321195287614293</v>
      </c>
      <c r="H98">
        <f>Tableau1[[#This Row],[ln(x)]]-Tableau1[[#This Row],[mmc 12 : ln(x)]]</f>
        <v>-0.10616680359080988</v>
      </c>
      <c r="I98" s="1">
        <f>VLOOKUP(Tableau1[[#This Row],[mois]],$D$8:$I$19,6,0)</f>
        <v>-6.835474736965283E-2</v>
      </c>
      <c r="J98" s="1">
        <f>Tableau1[[#This Row],[s_hat (coef saisonier]]-AVERAGE($I$2:$I$13)</f>
        <v>-6.7764165951688729E-2</v>
      </c>
      <c r="K98" s="1">
        <f>Tableau1[[#This Row],[ln(x)]]-Tableau1[[#This Row],[s_hat - s_hat_bar]]</f>
        <v>4.6937168911223077</v>
      </c>
      <c r="L98" s="1">
        <f>LOG(Tableau1[[#This Row],[CVS]],EXP(1))</f>
        <v>1.5462247826832847</v>
      </c>
      <c r="M98" s="1">
        <f>$X$3*EXP($X$2*Tableau1[[#This Row],[id]])</f>
        <v>4.7514460598454358</v>
      </c>
      <c r="N98" s="1">
        <f>$X$5*Tableau1[[#This Row],[id²]]+$X$6</f>
        <v>4.7653971409288882</v>
      </c>
      <c r="O98" s="1">
        <f t="shared" si="6"/>
        <v>4.7047214069483507</v>
      </c>
      <c r="P98" s="1">
        <f t="shared" si="7"/>
        <v>4.7028423838187798</v>
      </c>
      <c r="Q98" s="1">
        <f>((1-$X$20)/$X$20)*(Tableau1[[#This Row],[LES]]-Tableau1[[#This Row],[LES 2]])</f>
        <v>2.0878034773009875E-4</v>
      </c>
      <c r="R98" s="1">
        <f>2*Tableau1[[#This Row],[LES]]-Tableau1[[#This Row],[LES 2]]</f>
        <v>4.7066004300779216</v>
      </c>
      <c r="S98" s="1">
        <f t="shared" si="8"/>
        <v>4.7205493721062606</v>
      </c>
      <c r="T98" s="1">
        <f>Tableau1[[#This Row],[ln(x)]]-Tableau1[[#This Row],[CVS]]</f>
        <v>-6.7764165951688327E-2</v>
      </c>
    </row>
    <row r="99" spans="1:20" x14ac:dyDescent="0.35">
      <c r="A99">
        <v>98</v>
      </c>
      <c r="B99">
        <f>Tableau1[[#This Row],[id]]^2</f>
        <v>9604</v>
      </c>
      <c r="C99" t="s">
        <v>22</v>
      </c>
      <c r="D99" t="str">
        <f>RIGHT(Tableau1[[#This Row],[Période]],2)</f>
        <v>02</v>
      </c>
      <c r="E99">
        <v>104.7</v>
      </c>
      <c r="F99">
        <f>LOG(Tableau1[[#This Row],[x]],EXP(1))</f>
        <v>4.6510991178764911</v>
      </c>
      <c r="G99">
        <f t="shared" si="9"/>
        <v>4.7432696657795681</v>
      </c>
      <c r="H99">
        <f>Tableau1[[#This Row],[ln(x)]]-Tableau1[[#This Row],[mmc 12 : ln(x)]]</f>
        <v>-9.2170547903076994E-2</v>
      </c>
      <c r="I99" s="1">
        <f>VLOOKUP(Tableau1[[#This Row],[mois]],$D$8:$I$19,6,0)</f>
        <v>-6.7216668498811832E-2</v>
      </c>
      <c r="J99" s="1">
        <f>Tableau1[[#This Row],[s_hat (coef saisonier]]-AVERAGE($I$2:$I$13)</f>
        <v>-6.6626087080847732E-2</v>
      </c>
      <c r="K99" s="1">
        <f>Tableau1[[#This Row],[ln(x)]]-Tableau1[[#This Row],[s_hat - s_hat_bar]]</f>
        <v>4.7177252049573388</v>
      </c>
      <c r="L99" s="1">
        <f>LOG(Tableau1[[#This Row],[CVS]],EXP(1))</f>
        <v>1.5513267353208904</v>
      </c>
      <c r="M99" s="1">
        <f>$X$3*EXP($X$2*Tableau1[[#This Row],[id]])</f>
        <v>4.756281063960186</v>
      </c>
      <c r="N99" s="1">
        <f>$X$5*Tableau1[[#This Row],[id²]]+$X$6</f>
        <v>4.7732389182456423</v>
      </c>
      <c r="O99" s="1">
        <f t="shared" si="6"/>
        <v>4.6970182458701206</v>
      </c>
      <c r="P99" s="1">
        <f t="shared" si="7"/>
        <v>4.7041577000094792</v>
      </c>
      <c r="Q99" s="1">
        <f>((1-$X$20)/$X$20)*(Tableau1[[#This Row],[LES]]-Tableau1[[#This Row],[LES 2]])</f>
        <v>-7.9327268215095197E-4</v>
      </c>
      <c r="R99" s="1">
        <f>2*Tableau1[[#This Row],[LES]]-Tableau1[[#This Row],[LES 2]]</f>
        <v>4.6898787917307621</v>
      </c>
      <c r="S99" s="1">
        <f t="shared" si="8"/>
        <v>4.7068092104256518</v>
      </c>
      <c r="T99" s="1">
        <f>Tableau1[[#This Row],[ln(x)]]-Tableau1[[#This Row],[CVS]]</f>
        <v>-6.6626087080847718E-2</v>
      </c>
    </row>
    <row r="100" spans="1:20" x14ac:dyDescent="0.35">
      <c r="A100">
        <v>99</v>
      </c>
      <c r="B100">
        <f>Tableau1[[#This Row],[id]]^2</f>
        <v>9801</v>
      </c>
      <c r="C100" t="s">
        <v>21</v>
      </c>
      <c r="D100" t="str">
        <f>RIGHT(Tableau1[[#This Row],[Période]],2)</f>
        <v>03</v>
      </c>
      <c r="E100">
        <v>110.8</v>
      </c>
      <c r="F100">
        <f>LOG(Tableau1[[#This Row],[x]],EXP(1))</f>
        <v>4.7077267743131834</v>
      </c>
      <c r="G100">
        <f t="shared" si="9"/>
        <v>4.7565887215089431</v>
      </c>
      <c r="H100">
        <f>Tableau1[[#This Row],[ln(x)]]-Tableau1[[#This Row],[mmc 12 : ln(x)]]</f>
        <v>-4.8861947195759647E-2</v>
      </c>
      <c r="I100" s="1">
        <f>VLOOKUP(Tableau1[[#This Row],[mois]],$D$8:$I$19,6,0)</f>
        <v>-4.9783778005048324E-2</v>
      </c>
      <c r="J100" s="1">
        <f>Tableau1[[#This Row],[s_hat (coef saisonier]]-AVERAGE($I$2:$I$13)</f>
        <v>-4.9193196587084223E-2</v>
      </c>
      <c r="K100" s="1">
        <f>Tableau1[[#This Row],[ln(x)]]-Tableau1[[#This Row],[s_hat - s_hat_bar]]</f>
        <v>4.7569199709002676</v>
      </c>
      <c r="L100" s="1">
        <f>LOG(Tableau1[[#This Row],[CVS]],EXP(1))</f>
        <v>1.5596003938695426</v>
      </c>
      <c r="M100" s="1">
        <f>$X$3*EXP($X$2*Tableau1[[#This Row],[id]])</f>
        <v>4.7611209881065433</v>
      </c>
      <c r="N100" s="1">
        <f>$X$5*Tableau1[[#This Row],[id²]]+$X$6</f>
        <v>4.7811611240476957</v>
      </c>
      <c r="O100" s="1">
        <f t="shared" si="6"/>
        <v>4.7115131172311733</v>
      </c>
      <c r="P100" s="1">
        <f t="shared" si="7"/>
        <v>4.6991600821119279</v>
      </c>
      <c r="Q100" s="1">
        <f>((1-$X$20)/$X$20)*(Tableau1[[#This Row],[LES]]-Tableau1[[#This Row],[LES 2]])</f>
        <v>1.3725594576939272E-3</v>
      </c>
      <c r="R100" s="1">
        <f>2*Tableau1[[#This Row],[LES]]-Tableau1[[#This Row],[LES 2]]</f>
        <v>4.7238661523504186</v>
      </c>
      <c r="S100" s="1">
        <f t="shared" si="8"/>
        <v>4.6890855190486107</v>
      </c>
      <c r="T100" s="1">
        <f>Tableau1[[#This Row],[ln(x)]]-Tableau1[[#This Row],[CVS]]</f>
        <v>-4.9193196587084209E-2</v>
      </c>
    </row>
    <row r="101" spans="1:20" x14ac:dyDescent="0.35">
      <c r="A101">
        <v>100</v>
      </c>
      <c r="B101">
        <f>Tableau1[[#This Row],[id]]^2</f>
        <v>10000</v>
      </c>
      <c r="C101" t="s">
        <v>20</v>
      </c>
      <c r="D101" t="str">
        <f>RIGHT(Tableau1[[#This Row],[Période]],2)</f>
        <v>04</v>
      </c>
      <c r="E101">
        <v>118</v>
      </c>
      <c r="F101">
        <f>LOG(Tableau1[[#This Row],[x]],EXP(1))</f>
        <v>4.7706846244656651</v>
      </c>
      <c r="G101">
        <f t="shared" si="9"/>
        <v>4.7716025778362479</v>
      </c>
      <c r="H101">
        <f>Tableau1[[#This Row],[ln(x)]]-Tableau1[[#This Row],[mmc 12 : ln(x)]]</f>
        <v>-9.1795337058275805E-4</v>
      </c>
      <c r="I101" s="1">
        <f>VLOOKUP(Tableau1[[#This Row],[mois]],$D$8:$I$19,6,0)</f>
        <v>-1.7007378348238907E-2</v>
      </c>
      <c r="J101" s="1">
        <f>Tableau1[[#This Row],[s_hat (coef saisonier]]-AVERAGE($I$2:$I$13)</f>
        <v>-1.6416796930274802E-2</v>
      </c>
      <c r="K101" s="1">
        <f>Tableau1[[#This Row],[ln(x)]]-Tableau1[[#This Row],[s_hat - s_hat_bar]]</f>
        <v>4.7871014213959402</v>
      </c>
      <c r="L101" s="1">
        <f>LOG(Tableau1[[#This Row],[CVS]],EXP(1))</f>
        <v>1.5659250970244425</v>
      </c>
      <c r="M101" s="1">
        <f>$X$3*EXP($X$2*Tableau1[[#This Row],[id]])</f>
        <v>4.7659658372910609</v>
      </c>
      <c r="N101" s="1">
        <f>$X$5*Tableau1[[#This Row],[id²]]+$X$6</f>
        <v>4.7891637583350493</v>
      </c>
      <c r="O101" s="1">
        <f t="shared" si="6"/>
        <v>4.7432979147995393</v>
      </c>
      <c r="P101" s="1">
        <f t="shared" si="7"/>
        <v>4.7078072066953993</v>
      </c>
      <c r="Q101" s="1">
        <f>((1-$X$20)/$X$20)*(Tableau1[[#This Row],[LES]]-Tableau1[[#This Row],[LES 2]])</f>
        <v>3.9434120115711116E-3</v>
      </c>
      <c r="R101" s="1">
        <f>2*Tableau1[[#This Row],[LES]]-Tableau1[[#This Row],[LES 2]]</f>
        <v>4.7787886229036793</v>
      </c>
      <c r="S101" s="1">
        <f t="shared" si="8"/>
        <v>4.7252387118081129</v>
      </c>
      <c r="T101" s="1">
        <f>Tableau1[[#This Row],[ln(x)]]-Tableau1[[#This Row],[CVS]]</f>
        <v>-1.641679693027509E-2</v>
      </c>
    </row>
    <row r="102" spans="1:20" x14ac:dyDescent="0.35">
      <c r="A102">
        <v>101</v>
      </c>
      <c r="B102">
        <f>Tableau1[[#This Row],[id]]^2</f>
        <v>10201</v>
      </c>
      <c r="C102" t="s">
        <v>19</v>
      </c>
      <c r="D102" t="str">
        <f>RIGHT(Tableau1[[#This Row],[Période]],2)</f>
        <v>05</v>
      </c>
      <c r="E102">
        <v>120.9</v>
      </c>
      <c r="F102">
        <f>LOG(Tableau1[[#This Row],[x]],EXP(1))</f>
        <v>4.7949637576207467</v>
      </c>
      <c r="G102">
        <f t="shared" si="9"/>
        <v>4.7874096431116069</v>
      </c>
      <c r="H102">
        <f>Tableau1[[#This Row],[ln(x)]]-Tableau1[[#This Row],[mmc 12 : ln(x)]]</f>
        <v>7.5541145091397865E-3</v>
      </c>
      <c r="I102" s="1">
        <f>VLOOKUP(Tableau1[[#This Row],[mois]],$D$8:$I$19,6,0)</f>
        <v>-1.447469987301078E-3</v>
      </c>
      <c r="J102" s="1">
        <f>Tableau1[[#This Row],[s_hat (coef saisonier]]-AVERAGE($I$2:$I$13)</f>
        <v>-8.5688856933697447E-4</v>
      </c>
      <c r="K102" s="1">
        <f>Tableau1[[#This Row],[ln(x)]]-Tableau1[[#This Row],[s_hat - s_hat_bar]]</f>
        <v>4.7958206461900836</v>
      </c>
      <c r="L102" s="1">
        <f>LOG(Tableau1[[#This Row],[CVS]],EXP(1))</f>
        <v>1.5677448399251499</v>
      </c>
      <c r="M102" s="1">
        <f>$X$3*EXP($X$2*Tableau1[[#This Row],[id]])</f>
        <v>4.7708156165253879</v>
      </c>
      <c r="N102" s="1">
        <f>$X$5*Tableau1[[#This Row],[id²]]+$X$6</f>
        <v>4.7972468211077031</v>
      </c>
      <c r="O102" s="1">
        <f t="shared" si="6"/>
        <v>4.7739603694170194</v>
      </c>
      <c r="P102" s="1">
        <f t="shared" si="7"/>
        <v>4.7326507023682973</v>
      </c>
      <c r="Q102" s="1">
        <f>((1-$X$20)/$X$20)*(Tableau1[[#This Row],[LES]]-Tableau1[[#This Row],[LES 2]])</f>
        <v>4.5899630054135627E-3</v>
      </c>
      <c r="R102" s="1">
        <f>2*Tableau1[[#This Row],[LES]]-Tableau1[[#This Row],[LES 2]]</f>
        <v>4.8152700364657415</v>
      </c>
      <c r="S102" s="1">
        <f t="shared" si="8"/>
        <v>4.7827320349152505</v>
      </c>
      <c r="T102" s="1">
        <f>Tableau1[[#This Row],[ln(x)]]-Tableau1[[#This Row],[CVS]]</f>
        <v>-8.5688856933696655E-4</v>
      </c>
    </row>
    <row r="103" spans="1:20" x14ac:dyDescent="0.35">
      <c r="A103">
        <v>102</v>
      </c>
      <c r="B103">
        <f>Tableau1[[#This Row],[id]]^2</f>
        <v>10404</v>
      </c>
      <c r="C103" t="s">
        <v>18</v>
      </c>
      <c r="D103" t="str">
        <f>RIGHT(Tableau1[[#This Row],[Période]],2)</f>
        <v>06</v>
      </c>
      <c r="E103">
        <v>125.1</v>
      </c>
      <c r="F103">
        <f>LOG(Tableau1[[#This Row],[x]],EXP(1))</f>
        <v>4.8291134174728656</v>
      </c>
      <c r="G103">
        <f t="shared" si="9"/>
        <v>4.8037192432821874</v>
      </c>
      <c r="H103">
        <f>Tableau1[[#This Row],[ln(x)]]-Tableau1[[#This Row],[mmc 12 : ln(x)]]</f>
        <v>2.5394174190678243E-2</v>
      </c>
      <c r="I103" s="1">
        <f>VLOOKUP(Tableau1[[#This Row],[mois]],$D$8:$I$19,6,0)</f>
        <v>3.0572798934834111E-2</v>
      </c>
      <c r="J103" s="1">
        <f>Tableau1[[#This Row],[s_hat (coef saisonier]]-AVERAGE($I$2:$I$13)</f>
        <v>3.1163380352798215E-2</v>
      </c>
      <c r="K103" s="1">
        <f>Tableau1[[#This Row],[ln(x)]]-Tableau1[[#This Row],[s_hat - s_hat_bar]]</f>
        <v>4.7979500371200672</v>
      </c>
      <c r="L103" s="1">
        <f>LOG(Tableau1[[#This Row],[CVS]],EXP(1))</f>
        <v>1.5681887510911017</v>
      </c>
      <c r="M103" s="1">
        <f>$X$3*EXP($X$2*Tableau1[[#This Row],[id]])</f>
        <v>4.7756703308262729</v>
      </c>
      <c r="N103" s="1">
        <f>$X$5*Tableau1[[#This Row],[id²]]+$X$6</f>
        <v>4.8054103123656571</v>
      </c>
      <c r="O103" s="1">
        <f t="shared" si="6"/>
        <v>4.7892625631581645</v>
      </c>
      <c r="P103" s="1">
        <f t="shared" si="7"/>
        <v>4.7615674693024026</v>
      </c>
      <c r="Q103" s="1">
        <f>((1-$X$20)/$X$20)*(Tableau1[[#This Row],[LES]]-Tableau1[[#This Row],[LES 2]])</f>
        <v>3.077232650640205E-3</v>
      </c>
      <c r="R103" s="1">
        <f>2*Tableau1[[#This Row],[LES]]-Tableau1[[#This Row],[LES 2]]</f>
        <v>4.8169576570139263</v>
      </c>
      <c r="S103" s="1">
        <f t="shared" si="8"/>
        <v>4.8198599994711548</v>
      </c>
      <c r="T103" s="1">
        <f>Tableau1[[#This Row],[ln(x)]]-Tableau1[[#This Row],[CVS]]</f>
        <v>3.116338035279842E-2</v>
      </c>
    </row>
    <row r="104" spans="1:20" x14ac:dyDescent="0.35">
      <c r="A104">
        <v>103</v>
      </c>
      <c r="B104">
        <f>Tableau1[[#This Row],[id]]^2</f>
        <v>10609</v>
      </c>
      <c r="C104" t="s">
        <v>17</v>
      </c>
      <c r="D104" t="str">
        <f>RIGHT(Tableau1[[#This Row],[Période]],2)</f>
        <v>07</v>
      </c>
      <c r="E104">
        <v>129.69999999999999</v>
      </c>
      <c r="F104">
        <f>LOG(Tableau1[[#This Row],[x]],EXP(1))</f>
        <v>4.8652240913223981</v>
      </c>
      <c r="G104">
        <f t="shared" si="9"/>
        <v>4.8206917807921261</v>
      </c>
      <c r="H104">
        <f>Tableau1[[#This Row],[ln(x)]]-Tableau1[[#This Row],[mmc 12 : ln(x)]]</f>
        <v>4.4532310530271957E-2</v>
      </c>
      <c r="I104" s="1">
        <f>VLOOKUP(Tableau1[[#This Row],[mois]],$D$8:$I$19,6,0)</f>
        <v>4.9835188113862415E-2</v>
      </c>
      <c r="J104" s="1">
        <f>Tableau1[[#This Row],[s_hat (coef saisonier]]-AVERAGE($I$2:$I$13)</f>
        <v>5.0425769531826516E-2</v>
      </c>
      <c r="K104" s="1">
        <f>Tableau1[[#This Row],[ln(x)]]-Tableau1[[#This Row],[s_hat - s_hat_bar]]</f>
        <v>4.8147983217905717</v>
      </c>
      <c r="L104" s="1">
        <f>LOG(Tableau1[[#This Row],[CVS]],EXP(1))</f>
        <v>1.5716941589711204</v>
      </c>
      <c r="M104" s="1">
        <f>$X$3*EXP($X$2*Tableau1[[#This Row],[id]])</f>
        <v>4.7805299852155709</v>
      </c>
      <c r="N104" s="1">
        <f>$X$5*Tableau1[[#This Row],[id²]]+$X$6</f>
        <v>4.8136542321089113</v>
      </c>
      <c r="O104" s="1">
        <f t="shared" si="6"/>
        <v>4.7953437949314965</v>
      </c>
      <c r="P104" s="1">
        <f t="shared" si="7"/>
        <v>4.7809540350014359</v>
      </c>
      <c r="Q104" s="1">
        <f>((1-$X$20)/$X$20)*(Tableau1[[#This Row],[LES]]-Tableau1[[#This Row],[LES 2]])</f>
        <v>1.598862214451182E-3</v>
      </c>
      <c r="R104" s="1">
        <f>2*Tableau1[[#This Row],[LES]]-Tableau1[[#This Row],[LES 2]]</f>
        <v>4.8097335548615572</v>
      </c>
      <c r="S104" s="1">
        <f t="shared" si="8"/>
        <v>4.8200348896645666</v>
      </c>
      <c r="T104" s="1">
        <f>Tableau1[[#This Row],[ln(x)]]-Tableau1[[#This Row],[CVS]]</f>
        <v>5.0425769531826425E-2</v>
      </c>
    </row>
    <row r="105" spans="1:20" x14ac:dyDescent="0.35">
      <c r="A105">
        <v>104</v>
      </c>
      <c r="B105">
        <f>Tableau1[[#This Row],[id]]^2</f>
        <v>10816</v>
      </c>
      <c r="C105" t="s">
        <v>16</v>
      </c>
      <c r="D105" t="str">
        <f>RIGHT(Tableau1[[#This Row],[Période]],2)</f>
        <v>08</v>
      </c>
      <c r="E105">
        <v>133.6</v>
      </c>
      <c r="F105">
        <f>LOG(Tableau1[[#This Row],[x]],EXP(1))</f>
        <v>4.8948502611025457</v>
      </c>
      <c r="G105">
        <f t="shared" si="9"/>
        <v>4.8399397524724774</v>
      </c>
      <c r="H105">
        <f>Tableau1[[#This Row],[ln(x)]]-Tableau1[[#This Row],[mmc 12 : ln(x)]]</f>
        <v>5.49105086300683E-2</v>
      </c>
      <c r="I105" s="1">
        <f>VLOOKUP(Tableau1[[#This Row],[mois]],$D$8:$I$19,6,0)</f>
        <v>6.650778388027806E-2</v>
      </c>
      <c r="J105" s="1">
        <f>Tableau1[[#This Row],[s_hat (coef saisonier]]-AVERAGE($I$2:$I$13)</f>
        <v>6.709836529824216E-2</v>
      </c>
      <c r="K105" s="1">
        <f>Tableau1[[#This Row],[ln(x)]]-Tableau1[[#This Row],[s_hat - s_hat_bar]]</f>
        <v>4.8277518958043038</v>
      </c>
      <c r="L105" s="1">
        <f>LOG(Tableau1[[#This Row],[CVS]],EXP(1))</f>
        <v>1.5743809133076174</v>
      </c>
      <c r="M105" s="1">
        <f>$X$3*EXP($X$2*Tableau1[[#This Row],[id]])</f>
        <v>4.7853945847202439</v>
      </c>
      <c r="N105" s="1">
        <f>$X$5*Tableau1[[#This Row],[id²]]+$X$6</f>
        <v>4.8219785803374648</v>
      </c>
      <c r="O105" s="1">
        <f t="shared" si="6"/>
        <v>4.8089619637328482</v>
      </c>
      <c r="P105" s="1">
        <f t="shared" si="7"/>
        <v>4.7910268669524783</v>
      </c>
      <c r="Q105" s="1">
        <f>((1-$X$20)/$X$20)*(Tableau1[[#This Row],[LES]]-Tableau1[[#This Row],[LES 2]])</f>
        <v>1.9927885311522187E-3</v>
      </c>
      <c r="R105" s="1">
        <f>2*Tableau1[[#This Row],[LES]]-Tableau1[[#This Row],[LES 2]]</f>
        <v>4.8268970605132182</v>
      </c>
      <c r="S105" s="1">
        <f t="shared" si="8"/>
        <v>4.8113324170760086</v>
      </c>
      <c r="T105" s="1">
        <f>Tableau1[[#This Row],[ln(x)]]-Tableau1[[#This Row],[CVS]]</f>
        <v>6.709836529824198E-2</v>
      </c>
    </row>
    <row r="106" spans="1:20" x14ac:dyDescent="0.35">
      <c r="A106">
        <v>105</v>
      </c>
      <c r="B106">
        <f>Tableau1[[#This Row],[id]]^2</f>
        <v>11025</v>
      </c>
      <c r="C106" t="s">
        <v>15</v>
      </c>
      <c r="D106" t="str">
        <f>RIGHT(Tableau1[[#This Row],[Période]],2)</f>
        <v>09</v>
      </c>
      <c r="E106">
        <v>135.80000000000001</v>
      </c>
      <c r="F106">
        <f>LOG(Tableau1[[#This Row],[x]],EXP(1))</f>
        <v>4.9111832151245958</v>
      </c>
      <c r="G106">
        <f t="shared" si="9"/>
        <v>4.8597396452969086</v>
      </c>
      <c r="H106">
        <f>Tableau1[[#This Row],[ln(x)]]-Tableau1[[#This Row],[mmc 12 : ln(x)]]</f>
        <v>5.1443569827687163E-2</v>
      </c>
      <c r="I106" s="1">
        <f>VLOOKUP(Tableau1[[#This Row],[mois]],$D$8:$I$19,6,0)</f>
        <v>5.768936725825223E-2</v>
      </c>
      <c r="J106" s="1">
        <f>Tableau1[[#This Row],[s_hat (coef saisonier]]-AVERAGE($I$2:$I$13)</f>
        <v>5.8279948676216331E-2</v>
      </c>
      <c r="K106" s="1">
        <f>Tableau1[[#This Row],[ln(x)]]-Tableau1[[#This Row],[s_hat - s_hat_bar]]</f>
        <v>4.8529032664483793</v>
      </c>
      <c r="L106" s="1">
        <f>LOG(Tableau1[[#This Row],[CVS]],EXP(1))</f>
        <v>1.5795771374917551</v>
      </c>
      <c r="M106" s="1">
        <f>$X$3*EXP($X$2*Tableau1[[#This Row],[id]])</f>
        <v>4.7902641343723733</v>
      </c>
      <c r="N106" s="1">
        <f>$X$5*Tableau1[[#This Row],[id²]]+$X$6</f>
        <v>4.8303833570513186</v>
      </c>
      <c r="O106" s="1">
        <f t="shared" si="6"/>
        <v>4.8221149161828665</v>
      </c>
      <c r="P106" s="1">
        <f t="shared" si="7"/>
        <v>4.8035814346987369</v>
      </c>
      <c r="Q106" s="1">
        <f>((1-$X$20)/$X$20)*(Tableau1[[#This Row],[LES]]-Tableau1[[#This Row],[LES 2]])</f>
        <v>2.0592757204588425E-3</v>
      </c>
      <c r="R106" s="1">
        <f>2*Tableau1[[#This Row],[LES]]-Tableau1[[#This Row],[LES 2]]</f>
        <v>4.8406483976669961</v>
      </c>
      <c r="S106" s="1">
        <f t="shared" si="8"/>
        <v>4.8288898490443701</v>
      </c>
      <c r="T106" s="1">
        <f>Tableau1[[#This Row],[ln(x)]]-Tableau1[[#This Row],[CVS]]</f>
        <v>5.8279948676216442E-2</v>
      </c>
    </row>
    <row r="107" spans="1:20" x14ac:dyDescent="0.35">
      <c r="A107">
        <v>106</v>
      </c>
      <c r="B107">
        <f>Tableau1[[#This Row],[id]]^2</f>
        <v>11236</v>
      </c>
      <c r="C107" t="s">
        <v>14</v>
      </c>
      <c r="D107" t="str">
        <f>RIGHT(Tableau1[[#This Row],[Période]],2)</f>
        <v>10</v>
      </c>
      <c r="E107">
        <v>138.30000000000001</v>
      </c>
      <c r="F107">
        <f>LOG(Tableau1[[#This Row],[x]],EXP(1))</f>
        <v>4.9294252386707127</v>
      </c>
      <c r="G107">
        <f t="shared" si="9"/>
        <v>4.8759796373231472</v>
      </c>
      <c r="H107">
        <f>Tableau1[[#This Row],[ln(x)]]-Tableau1[[#This Row],[mmc 12 : ln(x)]]</f>
        <v>5.3445601347565486E-2</v>
      </c>
      <c r="I107" s="1">
        <f>VLOOKUP(Tableau1[[#This Row],[mois]],$D$8:$I$19,6,0)</f>
        <v>3.3291809735248118E-2</v>
      </c>
      <c r="J107" s="1">
        <f>Tableau1[[#This Row],[s_hat (coef saisonier]]-AVERAGE($I$2:$I$13)</f>
        <v>3.3882391153212219E-2</v>
      </c>
      <c r="K107" s="1">
        <f>Tableau1[[#This Row],[ln(x)]]-Tableau1[[#This Row],[s_hat - s_hat_bar]]</f>
        <v>4.8955428475175005</v>
      </c>
      <c r="L107" s="1">
        <f>LOG(Tableau1[[#This Row],[CVS]],EXP(1))</f>
        <v>1.5883251682029587</v>
      </c>
      <c r="M107" s="1">
        <f>$X$3*EXP($X$2*Tableau1[[#This Row],[id]])</f>
        <v>4.7951386392091564</v>
      </c>
      <c r="N107" s="1">
        <f>$X$5*Tableau1[[#This Row],[id²]]+$X$6</f>
        <v>4.8388685622504726</v>
      </c>
      <c r="O107" s="1">
        <f t="shared" si="6"/>
        <v>4.8436667613687252</v>
      </c>
      <c r="P107" s="1">
        <f t="shared" si="7"/>
        <v>4.816554871737627</v>
      </c>
      <c r="Q107" s="1">
        <f>((1-$X$20)/$X$20)*(Tableau1[[#This Row],[LES]]-Tableau1[[#This Row],[LES 2]])</f>
        <v>3.0124321812331355E-3</v>
      </c>
      <c r="R107" s="1">
        <f>2*Tableau1[[#This Row],[LES]]-Tableau1[[#This Row],[LES 2]]</f>
        <v>4.8707786509998234</v>
      </c>
      <c r="S107" s="1">
        <f t="shared" si="8"/>
        <v>4.842707673387455</v>
      </c>
      <c r="T107" s="1">
        <f>Tableau1[[#This Row],[ln(x)]]-Tableau1[[#This Row],[CVS]]</f>
        <v>3.3882391153212232E-2</v>
      </c>
    </row>
    <row r="108" spans="1:20" x14ac:dyDescent="0.35">
      <c r="A108">
        <v>107</v>
      </c>
      <c r="B108">
        <f>Tableau1[[#This Row],[id]]^2</f>
        <v>11449</v>
      </c>
      <c r="C108" t="s">
        <v>13</v>
      </c>
      <c r="D108" t="str">
        <f>RIGHT(Tableau1[[#This Row],[Période]],2)</f>
        <v>11</v>
      </c>
      <c r="E108">
        <v>134.30000000000001</v>
      </c>
      <c r="F108">
        <f>LOG(Tableau1[[#This Row],[x]],EXP(1))</f>
        <v>4.9000761035291918</v>
      </c>
      <c r="G108">
        <f t="shared" si="9"/>
        <v>4.8899812018441082</v>
      </c>
      <c r="H108">
        <f>Tableau1[[#This Row],[ln(x)]]-Tableau1[[#This Row],[mmc 12 : ln(x)]]</f>
        <v>1.0094901685083535E-2</v>
      </c>
      <c r="I108" s="1">
        <f>VLOOKUP(Tableau1[[#This Row],[mois]],$D$8:$I$19,6,0)</f>
        <v>-1.0904048702572074E-4</v>
      </c>
      <c r="J108" s="1">
        <f>Tableau1[[#This Row],[s_hat (coef saisonier]]-AVERAGE($I$2:$I$13)</f>
        <v>4.8154093093838278E-4</v>
      </c>
      <c r="K108" s="1">
        <f>Tableau1[[#This Row],[ln(x)]]-Tableau1[[#This Row],[s_hat - s_hat_bar]]</f>
        <v>4.8995945625982538</v>
      </c>
      <c r="L108" s="1">
        <f>LOG(Tableau1[[#This Row],[CVS]],EXP(1))</f>
        <v>1.5891524593663588</v>
      </c>
      <c r="M108" s="1">
        <f>$X$3*EXP($X$2*Tableau1[[#This Row],[id]])</f>
        <v>4.8000181042729206</v>
      </c>
      <c r="N108" s="1">
        <f>$X$5*Tableau1[[#This Row],[id²]]+$X$6</f>
        <v>4.8474341959349267</v>
      </c>
      <c r="O108" s="1">
        <f t="shared" si="6"/>
        <v>4.8799800216728677</v>
      </c>
      <c r="P108" s="1">
        <f t="shared" si="7"/>
        <v>4.8355331944793951</v>
      </c>
      <c r="Q108" s="1">
        <f>((1-$X$20)/$X$20)*(Tableau1[[#This Row],[LES]]-Tableau1[[#This Row],[LES 2]])</f>
        <v>4.938536354830287E-3</v>
      </c>
      <c r="R108" s="1">
        <f>2*Tableau1[[#This Row],[LES]]-Tableau1[[#This Row],[LES 2]]</f>
        <v>4.9244268488663403</v>
      </c>
      <c r="S108" s="1">
        <f t="shared" si="8"/>
        <v>4.8737910831810565</v>
      </c>
      <c r="T108" s="1">
        <f>Tableau1[[#This Row],[ln(x)]]-Tableau1[[#This Row],[CVS]]</f>
        <v>4.8154093093799588E-4</v>
      </c>
    </row>
    <row r="109" spans="1:20" x14ac:dyDescent="0.35">
      <c r="A109">
        <v>108</v>
      </c>
      <c r="B109">
        <f>Tableau1[[#This Row],[id]]^2</f>
        <v>11664</v>
      </c>
      <c r="C109" t="s">
        <v>12</v>
      </c>
      <c r="D109" t="str">
        <f>RIGHT(Tableau1[[#This Row],[Période]],2)</f>
        <v>12</v>
      </c>
      <c r="E109">
        <v>129.69999999999999</v>
      </c>
      <c r="F109">
        <f>LOG(Tableau1[[#This Row],[x]],EXP(1))</f>
        <v>4.8652240913223981</v>
      </c>
      <c r="G109">
        <f t="shared" si="9"/>
        <v>4.9034676236082388</v>
      </c>
      <c r="H109">
        <f>Tableau1[[#This Row],[ln(x)]]-Tableau1[[#This Row],[mmc 12 : ln(x)]]</f>
        <v>-3.8243532285840764E-2</v>
      </c>
      <c r="I109" s="1">
        <f>VLOOKUP(Tableau1[[#This Row],[mois]],$D$8:$I$19,6,0)</f>
        <v>-4.1064842241965493E-2</v>
      </c>
      <c r="J109" s="1">
        <f>Tableau1[[#This Row],[s_hat (coef saisonier]]-AVERAGE($I$2:$I$13)</f>
        <v>-4.0474260824001393E-2</v>
      </c>
      <c r="K109" s="1">
        <f>Tableau1[[#This Row],[ln(x)]]-Tableau1[[#This Row],[s_hat - s_hat_bar]]</f>
        <v>4.9056983521463993</v>
      </c>
      <c r="L109" s="1">
        <f>LOG(Tableau1[[#This Row],[CVS]],EXP(1))</f>
        <v>1.5903974584479028</v>
      </c>
      <c r="M109" s="1">
        <f>$X$3*EXP($X$2*Tableau1[[#This Row],[id]])</f>
        <v>4.8049025346111227</v>
      </c>
      <c r="N109" s="1">
        <f>$X$5*Tableau1[[#This Row],[id²]]+$X$6</f>
        <v>4.8560802581046811</v>
      </c>
      <c r="O109" s="1">
        <f t="shared" si="6"/>
        <v>4.8937102003206379</v>
      </c>
      <c r="P109" s="1">
        <f t="shared" si="7"/>
        <v>4.8666459735148262</v>
      </c>
      <c r="Q109" s="1">
        <f>((1-$X$20)/$X$20)*(Tableau1[[#This Row],[LES]]-Tableau1[[#This Row],[LES 2]])</f>
        <v>3.0071363117568505E-3</v>
      </c>
      <c r="R109" s="1">
        <f>2*Tableau1[[#This Row],[LES]]-Tableau1[[#This Row],[LES 2]]</f>
        <v>4.9207744271264495</v>
      </c>
      <c r="S109" s="1">
        <f t="shared" si="8"/>
        <v>4.9293653852211703</v>
      </c>
      <c r="T109" s="1">
        <f>Tableau1[[#This Row],[ln(x)]]-Tableau1[[#This Row],[CVS]]</f>
        <v>-4.0474260824001185E-2</v>
      </c>
    </row>
    <row r="110" spans="1:20" x14ac:dyDescent="0.35">
      <c r="A110">
        <v>109</v>
      </c>
      <c r="B110">
        <f>Tableau1[[#This Row],[id]]^2</f>
        <v>11881</v>
      </c>
      <c r="C110" t="s">
        <v>11</v>
      </c>
      <c r="D110" t="str">
        <f>RIGHT(Tableau1[[#This Row],[Période]],2)</f>
        <v>01</v>
      </c>
      <c r="E110">
        <v>125.4</v>
      </c>
      <c r="F110">
        <f>LOG(Tableau1[[#This Row],[x]],EXP(1))</f>
        <v>4.8315086281988204</v>
      </c>
      <c r="G110">
        <f t="shared" si="9"/>
        <v>4.9158278411227085</v>
      </c>
      <c r="H110">
        <f>Tableau1[[#This Row],[ln(x)]]-Tableau1[[#This Row],[mmc 12 : ln(x)]]</f>
        <v>-8.4319212923888109E-2</v>
      </c>
      <c r="I110" s="1">
        <f>VLOOKUP(Tableau1[[#This Row],[mois]],$D$8:$I$19,6,0)</f>
        <v>-6.835474736965283E-2</v>
      </c>
      <c r="J110" s="1">
        <f>Tableau1[[#This Row],[s_hat (coef saisonier]]-AVERAGE($I$2:$I$13)</f>
        <v>-6.7764165951688729E-2</v>
      </c>
      <c r="K110" s="1">
        <f>Tableau1[[#This Row],[ln(x)]]-Tableau1[[#This Row],[s_hat - s_hat_bar]]</f>
        <v>4.8992727941505088</v>
      </c>
      <c r="L110" s="1">
        <f>LOG(Tableau1[[#This Row],[CVS]],EXP(1))</f>
        <v>1.5890867847457835</v>
      </c>
      <c r="M110" s="1">
        <f>$X$3*EXP($X$2*Tableau1[[#This Row],[id]])</f>
        <v>4.8097919352763547</v>
      </c>
      <c r="N110" s="1">
        <f>$X$5*Tableau1[[#This Row],[id²]]+$X$6</f>
        <v>4.8648067487597348</v>
      </c>
      <c r="O110" s="1">
        <f t="shared" si="6"/>
        <v>4.9021019065986708</v>
      </c>
      <c r="P110" s="1">
        <f t="shared" si="7"/>
        <v>4.8855909322788946</v>
      </c>
      <c r="Q110" s="1">
        <f>((1-$X$20)/$X$20)*(Tableau1[[#This Row],[LES]]-Tableau1[[#This Row],[LES 2]])</f>
        <v>1.8345527021973568E-3</v>
      </c>
      <c r="R110" s="1">
        <f>2*Tableau1[[#This Row],[LES]]-Tableau1[[#This Row],[LES 2]]</f>
        <v>4.9186128809184471</v>
      </c>
      <c r="S110" s="1">
        <f t="shared" si="8"/>
        <v>4.9237815634382063</v>
      </c>
      <c r="T110" s="1">
        <f>Tableau1[[#This Row],[ln(x)]]-Tableau1[[#This Row],[CVS]]</f>
        <v>-6.7764165951688327E-2</v>
      </c>
    </row>
    <row r="111" spans="1:20" x14ac:dyDescent="0.35">
      <c r="A111">
        <v>110</v>
      </c>
      <c r="B111">
        <f>Tableau1[[#This Row],[id]]^2</f>
        <v>12100</v>
      </c>
      <c r="C111" t="s">
        <v>10</v>
      </c>
      <c r="D111" t="str">
        <f>RIGHT(Tableau1[[#This Row],[Période]],2)</f>
        <v>02</v>
      </c>
      <c r="E111">
        <v>135.30000000000001</v>
      </c>
      <c r="F111">
        <f>LOG(Tableau1[[#This Row],[x]],EXP(1))</f>
        <v>4.9074945351767427</v>
      </c>
      <c r="G111">
        <f t="shared" si="9"/>
        <v>4.9262652152933644</v>
      </c>
      <c r="H111">
        <f>Tableau1[[#This Row],[ln(x)]]-Tableau1[[#This Row],[mmc 12 : ln(x)]]</f>
        <v>-1.8770680116621641E-2</v>
      </c>
      <c r="I111" s="1">
        <f>VLOOKUP(Tableau1[[#This Row],[mois]],$D$8:$I$19,6,0)</f>
        <v>-6.7216668498811832E-2</v>
      </c>
      <c r="J111" s="1">
        <f>Tableau1[[#This Row],[s_hat (coef saisonier]]-AVERAGE($I$2:$I$13)</f>
        <v>-6.6626087080847732E-2</v>
      </c>
      <c r="K111" s="1">
        <f>Tableau1[[#This Row],[ln(x)]]-Tableau1[[#This Row],[s_hat - s_hat_bar]]</f>
        <v>4.9741206222575904</v>
      </c>
      <c r="L111" s="1">
        <f>LOG(Tableau1[[#This Row],[CVS]],EXP(1))</f>
        <v>1.604248595641574</v>
      </c>
      <c r="M111" s="1">
        <f>$X$3*EXP($X$2*Tableau1[[#This Row],[id]])</f>
        <v>4.8146863113263505</v>
      </c>
      <c r="N111" s="1">
        <f>$X$5*Tableau1[[#This Row],[id²]]+$X$6</f>
        <v>4.8736136679000888</v>
      </c>
      <c r="O111" s="1">
        <f t="shared" si="6"/>
        <v>4.9001215278849575</v>
      </c>
      <c r="P111" s="1">
        <f t="shared" si="7"/>
        <v>4.8971486143027381</v>
      </c>
      <c r="Q111" s="1">
        <f>((1-$X$20)/$X$20)*(Tableau1[[#This Row],[LES]]-Tableau1[[#This Row],[LES 2]])</f>
        <v>3.3032373135771158E-4</v>
      </c>
      <c r="R111" s="1">
        <f>2*Tableau1[[#This Row],[LES]]-Tableau1[[#This Row],[LES 2]]</f>
        <v>4.9030944414671769</v>
      </c>
      <c r="S111" s="1">
        <f t="shared" si="8"/>
        <v>4.9204474336206445</v>
      </c>
      <c r="T111" s="1">
        <f>Tableau1[[#This Row],[ln(x)]]-Tableau1[[#This Row],[CVS]]</f>
        <v>-6.6626087080847718E-2</v>
      </c>
    </row>
    <row r="112" spans="1:20" x14ac:dyDescent="0.35">
      <c r="A112">
        <v>111</v>
      </c>
      <c r="B112">
        <f>Tableau1[[#This Row],[id]]^2</f>
        <v>12321</v>
      </c>
      <c r="C112" t="s">
        <v>9</v>
      </c>
      <c r="D112" t="str">
        <f>RIGHT(Tableau1[[#This Row],[Période]],2)</f>
        <v>03</v>
      </c>
      <c r="E112">
        <v>137.9</v>
      </c>
      <c r="F112">
        <f>LOG(Tableau1[[#This Row],[x]],EXP(1))</f>
        <v>4.926528784799256</v>
      </c>
      <c r="G112">
        <f t="shared" si="9"/>
        <v>4.9347316223796023</v>
      </c>
      <c r="H112">
        <f>Tableau1[[#This Row],[ln(x)]]-Tableau1[[#This Row],[mmc 12 : ln(x)]]</f>
        <v>-8.2028375803462339E-3</v>
      </c>
      <c r="I112" s="1">
        <f>VLOOKUP(Tableau1[[#This Row],[mois]],$D$8:$I$19,6,0)</f>
        <v>-4.9783778005048324E-2</v>
      </c>
      <c r="J112" s="1">
        <f>Tableau1[[#This Row],[s_hat (coef saisonier]]-AVERAGE($I$2:$I$13)</f>
        <v>-4.9193196587084223E-2</v>
      </c>
      <c r="K112" s="1">
        <f>Tableau1[[#This Row],[ln(x)]]-Tableau1[[#This Row],[s_hat - s_hat_bar]]</f>
        <v>4.9757219813863403</v>
      </c>
      <c r="L112" s="1">
        <f>LOG(Tableau1[[#This Row],[CVS]],EXP(1))</f>
        <v>1.6045704819680953</v>
      </c>
      <c r="M112" s="1">
        <f>$X$3*EXP($X$2*Tableau1[[#This Row],[id]])</f>
        <v>4.8195856678239917</v>
      </c>
      <c r="N112" s="1">
        <f>$X$5*Tableau1[[#This Row],[id²]]+$X$6</f>
        <v>4.8825010155257429</v>
      </c>
      <c r="O112" s="1">
        <f t="shared" si="6"/>
        <v>4.9519208939458004</v>
      </c>
      <c r="P112" s="1">
        <f t="shared" si="7"/>
        <v>4.8992296538102913</v>
      </c>
      <c r="Q112" s="1">
        <f>((1-$X$20)/$X$20)*(Tableau1[[#This Row],[LES]]-Tableau1[[#This Row],[LES 2]])</f>
        <v>5.8545822372787848E-3</v>
      </c>
      <c r="R112" s="1">
        <f>2*Tableau1[[#This Row],[LES]]-Tableau1[[#This Row],[LES 2]]</f>
        <v>5.0046121340813094</v>
      </c>
      <c r="S112" s="1">
        <f t="shared" si="8"/>
        <v>4.903424765198535</v>
      </c>
      <c r="T112" s="1">
        <f>Tableau1[[#This Row],[ln(x)]]-Tableau1[[#This Row],[CVS]]</f>
        <v>-4.9193196587084209E-2</v>
      </c>
    </row>
    <row r="113" spans="1:20" x14ac:dyDescent="0.35">
      <c r="A113">
        <v>112</v>
      </c>
      <c r="B113">
        <f>Tableau1[[#This Row],[id]]^2</f>
        <v>12544</v>
      </c>
      <c r="C113" t="s">
        <v>8</v>
      </c>
      <c r="D113" t="str">
        <f>RIGHT(Tableau1[[#This Row],[Période]],2)</f>
        <v>04</v>
      </c>
      <c r="E113">
        <v>140</v>
      </c>
      <c r="F113">
        <f>LOG(Tableau1[[#This Row],[x]],EXP(1))</f>
        <v>4.9416424226093039</v>
      </c>
      <c r="G113">
        <f t="shared" si="9"/>
        <v>4.9411679715223533</v>
      </c>
      <c r="H113">
        <f>Tableau1[[#This Row],[ln(x)]]-Tableau1[[#This Row],[mmc 12 : ln(x)]]</f>
        <v>4.7445108695054472E-4</v>
      </c>
      <c r="I113" s="1">
        <f>VLOOKUP(Tableau1[[#This Row],[mois]],$D$8:$I$19,6,0)</f>
        <v>-1.7007378348238907E-2</v>
      </c>
      <c r="J113" s="1">
        <f>Tableau1[[#This Row],[s_hat (coef saisonier]]-AVERAGE($I$2:$I$13)</f>
        <v>-1.6416796930274802E-2</v>
      </c>
      <c r="K113" s="1">
        <f>Tableau1[[#This Row],[ln(x)]]-Tableau1[[#This Row],[s_hat - s_hat_bar]]</f>
        <v>4.958059219539579</v>
      </c>
      <c r="L113" s="1">
        <f>LOG(Tableau1[[#This Row],[CVS]],EXP(1))</f>
        <v>1.6010143777811947</v>
      </c>
      <c r="M113" s="1">
        <f>$X$3*EXP($X$2*Tableau1[[#This Row],[id]])</f>
        <v>4.8244900098373114</v>
      </c>
      <c r="N113" s="1">
        <f>$X$5*Tableau1[[#This Row],[id²]]+$X$6</f>
        <v>4.8914687916366972</v>
      </c>
      <c r="O113" s="1">
        <f t="shared" si="6"/>
        <v>4.9685816551541784</v>
      </c>
      <c r="P113" s="1">
        <f t="shared" si="7"/>
        <v>4.9361135219051473</v>
      </c>
      <c r="Q113" s="1">
        <f>((1-$X$20)/$X$20)*(Tableau1[[#This Row],[LES]]-Tableau1[[#This Row],[LES 2]])</f>
        <v>3.6075703610034524E-3</v>
      </c>
      <c r="R113" s="1">
        <f>2*Tableau1[[#This Row],[LES]]-Tableau1[[#This Row],[LES 2]]</f>
        <v>5.0010497884032095</v>
      </c>
      <c r="S113" s="1">
        <f t="shared" si="8"/>
        <v>5.0104667163185885</v>
      </c>
      <c r="T113" s="1">
        <f>Tableau1[[#This Row],[ln(x)]]-Tableau1[[#This Row],[CVS]]</f>
        <v>-1.641679693027509E-2</v>
      </c>
    </row>
    <row r="114" spans="1:20" x14ac:dyDescent="0.35">
      <c r="A114">
        <v>113</v>
      </c>
      <c r="B114">
        <f>Tableau1[[#This Row],[id]]^2</f>
        <v>12769</v>
      </c>
      <c r="C114" t="s">
        <v>7</v>
      </c>
      <c r="D114" t="str">
        <f>RIGHT(Tableau1[[#This Row],[Période]],2)</f>
        <v>05</v>
      </c>
      <c r="E114">
        <v>142.6</v>
      </c>
      <c r="F114">
        <f>LOG(Tableau1[[#This Row],[x]],EXP(1))</f>
        <v>4.9600435079801954</v>
      </c>
      <c r="G114">
        <f>SUM(F108/2,F120/2,F109:F119)/12</f>
        <v>4.9466999403327145</v>
      </c>
      <c r="H114">
        <f>Tableau1[[#This Row],[ln(x)]]-Tableau1[[#This Row],[mmc 12 : ln(x)]]</f>
        <v>1.3343567647480903E-2</v>
      </c>
      <c r="I114" s="1">
        <f>VLOOKUP(Tableau1[[#This Row],[mois]],$D$8:$I$19,6,0)</f>
        <v>-1.447469987301078E-3</v>
      </c>
      <c r="J114" s="1">
        <f>Tableau1[[#This Row],[s_hat (coef saisonier]]-AVERAGE($I$2:$I$13)</f>
        <v>-8.5688856933697447E-4</v>
      </c>
      <c r="K114" s="1">
        <f>Tableau1[[#This Row],[ln(x)]]-Tableau1[[#This Row],[s_hat - s_hat_bar]]</f>
        <v>4.9609003965495324</v>
      </c>
      <c r="L114" s="1">
        <f>LOG(Tableau1[[#This Row],[CVS]],EXP(1))</f>
        <v>1.6015872558243816</v>
      </c>
      <c r="M114" s="1">
        <f>$X$3*EXP($X$2*Tableau1[[#This Row],[id]])</f>
        <v>4.8293993424394994</v>
      </c>
      <c r="N114" s="1">
        <f>$X$5*Tableau1[[#This Row],[id²]]+$X$6</f>
        <v>4.9005169962329518</v>
      </c>
      <c r="O114" s="1">
        <f t="shared" si="6"/>
        <v>4.9612159502239592</v>
      </c>
      <c r="P114" s="1">
        <f t="shared" si="7"/>
        <v>4.9588412151794685</v>
      </c>
      <c r="Q114" s="1">
        <f>((1-$X$20)/$X$20)*(Tableau1[[#This Row],[LES]]-Tableau1[[#This Row],[LES 2]])</f>
        <v>2.6385944938785611E-4</v>
      </c>
      <c r="R114" s="1">
        <f>2*Tableau1[[#This Row],[LES]]-Tableau1[[#This Row],[LES 2]]</f>
        <v>4.9635906852684499</v>
      </c>
      <c r="S114" s="1">
        <f t="shared" si="8"/>
        <v>5.0046573587642129</v>
      </c>
      <c r="T114" s="1">
        <f>Tableau1[[#This Row],[ln(x)]]-Tableau1[[#This Row],[CVS]]</f>
        <v>-8.5688856933696655E-4</v>
      </c>
    </row>
    <row r="115" spans="1:20" x14ac:dyDescent="0.35">
      <c r="A115">
        <v>114</v>
      </c>
      <c r="B115">
        <f>Tableau1[[#This Row],[id]]^2</f>
        <v>12996</v>
      </c>
      <c r="C115" t="s">
        <v>6</v>
      </c>
      <c r="D115" t="str">
        <f>RIGHT(Tableau1[[#This Row],[Période]],2)</f>
        <v>06</v>
      </c>
      <c r="E115">
        <v>146.6</v>
      </c>
      <c r="F115">
        <f>LOG(Tableau1[[#This Row],[x]],EXP(1))</f>
        <v>4.9877077894525508</v>
      </c>
      <c r="I115" s="1">
        <f>VLOOKUP(Tableau1[[#This Row],[mois]],$D$8:$I$19,6,0)</f>
        <v>3.0572798934834111E-2</v>
      </c>
      <c r="J115" s="1">
        <f>Tableau1[[#This Row],[s_hat (coef saisonier]]-AVERAGE($I$2:$I$13)</f>
        <v>3.1163380352798215E-2</v>
      </c>
      <c r="K115" s="1">
        <f>Tableau1[[#This Row],[ln(x)]]-Tableau1[[#This Row],[s_hat - s_hat_bar]]</f>
        <v>4.9565444090997524</v>
      </c>
      <c r="L115" s="1">
        <f>LOG(Tableau1[[#This Row],[CVS]],EXP(1))</f>
        <v>1.6007088062206256</v>
      </c>
      <c r="M115" s="1">
        <f>$X$3*EXP($X$2*Tableau1[[#This Row],[id]])</f>
        <v>4.8343136707089087</v>
      </c>
      <c r="N115" s="1">
        <f>$X$5*Tableau1[[#This Row],[id²]]+$X$6</f>
        <v>4.9096456293145057</v>
      </c>
      <c r="O115" s="1">
        <f t="shared" si="6"/>
        <v>4.9609950626518602</v>
      </c>
      <c r="P115" s="1">
        <f t="shared" si="7"/>
        <v>4.9605035297106115</v>
      </c>
      <c r="Q115" s="1">
        <f>((1-$X$20)/$X$20)*(Tableau1[[#This Row],[LES]]-Tableau1[[#This Row],[LES 2]])</f>
        <v>5.46147712498563E-5</v>
      </c>
      <c r="R115" s="1">
        <f>2*Tableau1[[#This Row],[LES]]-Tableau1[[#This Row],[LES 2]]</f>
        <v>4.9614865955931089</v>
      </c>
      <c r="S115" s="1">
        <f t="shared" si="8"/>
        <v>4.9638545447178375</v>
      </c>
      <c r="T115" s="1">
        <f>Tableau1[[#This Row],[ln(x)]]-Tableau1[[#This Row],[CVS]]</f>
        <v>3.116338035279842E-2</v>
      </c>
    </row>
    <row r="116" spans="1:20" x14ac:dyDescent="0.35">
      <c r="A116">
        <v>115</v>
      </c>
      <c r="B116">
        <f>Tableau1[[#This Row],[id]]^2</f>
        <v>13225</v>
      </c>
      <c r="C116" t="s">
        <v>5</v>
      </c>
      <c r="D116" t="str">
        <f>RIGHT(Tableau1[[#This Row],[Période]],2)</f>
        <v>07</v>
      </c>
      <c r="E116">
        <v>148.9</v>
      </c>
      <c r="F116">
        <f>LOG(Tableau1[[#This Row],[x]],EXP(1))</f>
        <v>5.0032749396899634</v>
      </c>
      <c r="I116" s="1">
        <f>VLOOKUP(Tableau1[[#This Row],[mois]],$D$8:$I$19,6,0)</f>
        <v>4.9835188113862415E-2</v>
      </c>
      <c r="J116" s="1">
        <f>Tableau1[[#This Row],[s_hat (coef saisonier]]-AVERAGE($I$2:$I$13)</f>
        <v>5.0425769531826516E-2</v>
      </c>
      <c r="K116" s="1">
        <f>Tableau1[[#This Row],[ln(x)]]-Tableau1[[#This Row],[s_hat - s_hat_bar]]</f>
        <v>4.952849170158137</v>
      </c>
      <c r="L116" s="1">
        <f>LOG(Tableau1[[#This Row],[CVS]],EXP(1))</f>
        <v>1.5999630009231891</v>
      </c>
      <c r="M116" s="1">
        <f>$X$3*EXP($X$2*Tableau1[[#This Row],[id]])</f>
        <v>4.8392329997290586</v>
      </c>
      <c r="N116" s="1">
        <f>$X$5*Tableau1[[#This Row],[id²]]+$X$6</f>
        <v>4.9188546908813597</v>
      </c>
      <c r="O116" s="1">
        <f t="shared" si="6"/>
        <v>4.9578796051653846</v>
      </c>
      <c r="P116" s="1">
        <f t="shared" si="7"/>
        <v>4.9608476027694852</v>
      </c>
      <c r="Q116" s="1">
        <f>((1-$X$20)/$X$20)*(Tableau1[[#This Row],[LES]]-Tableau1[[#This Row],[LES 2]])</f>
        <v>-3.2977751156673354E-4</v>
      </c>
      <c r="R116" s="1">
        <f>2*Tableau1[[#This Row],[LES]]-Tableau1[[#This Row],[LES 2]]</f>
        <v>4.954911607561284</v>
      </c>
      <c r="S116" s="1">
        <f t="shared" si="8"/>
        <v>4.9615412103643584</v>
      </c>
      <c r="T116" s="1">
        <f>Tableau1[[#This Row],[ln(x)]]-Tableau1[[#This Row],[CVS]]</f>
        <v>5.0425769531826425E-2</v>
      </c>
    </row>
    <row r="117" spans="1:20" x14ac:dyDescent="0.35">
      <c r="A117">
        <v>116</v>
      </c>
      <c r="B117">
        <f>Tableau1[[#This Row],[id]]^2</f>
        <v>13456</v>
      </c>
      <c r="C117" t="s">
        <v>4</v>
      </c>
      <c r="D117" t="str">
        <f>RIGHT(Tableau1[[#This Row],[Période]],2)</f>
        <v>08</v>
      </c>
      <c r="E117">
        <v>149.5</v>
      </c>
      <c r="F117">
        <f>LOG(Tableau1[[#This Row],[x]],EXP(1))</f>
        <v>5.0072963928307415</v>
      </c>
      <c r="I117" s="1">
        <f>VLOOKUP(Tableau1[[#This Row],[mois]],$D$8:$I$19,6,0)</f>
        <v>6.650778388027806E-2</v>
      </c>
      <c r="J117" s="1">
        <f>Tableau1[[#This Row],[s_hat (coef saisonier]]-AVERAGE($I$2:$I$13)</f>
        <v>6.709836529824216E-2</v>
      </c>
      <c r="K117" s="1">
        <f>Tableau1[[#This Row],[ln(x)]]-Tableau1[[#This Row],[s_hat - s_hat_bar]]</f>
        <v>4.9401980275324995</v>
      </c>
      <c r="L117" s="1">
        <f>LOG(Tableau1[[#This Row],[CVS]],EXP(1))</f>
        <v>1.5974054169414273</v>
      </c>
      <c r="M117" s="1">
        <f>$X$3*EXP($X$2*Tableau1[[#This Row],[id]])</f>
        <v>4.8441573345886413</v>
      </c>
      <c r="N117" s="1">
        <f>$X$5*Tableau1[[#This Row],[id²]]+$X$6</f>
        <v>4.928144180933514</v>
      </c>
      <c r="O117" s="1">
        <f t="shared" si="6"/>
        <v>4.9543583006603109</v>
      </c>
      <c r="P117" s="1">
        <f t="shared" si="7"/>
        <v>4.9587700044466141</v>
      </c>
      <c r="Q117" s="1">
        <f>((1-$X$20)/$X$20)*(Tableau1[[#This Row],[LES]]-Tableau1[[#This Row],[LES 2]])</f>
        <v>-4.9018930958924186E-4</v>
      </c>
      <c r="R117" s="1">
        <f>2*Tableau1[[#This Row],[LES]]-Tableau1[[#This Row],[LES 2]]</f>
        <v>4.9499465968740077</v>
      </c>
      <c r="S117" s="1">
        <f t="shared" si="8"/>
        <v>4.9545818300497171</v>
      </c>
      <c r="T117" s="1">
        <f>Tableau1[[#This Row],[ln(x)]]-Tableau1[[#This Row],[CVS]]</f>
        <v>6.709836529824198E-2</v>
      </c>
    </row>
    <row r="118" spans="1:20" x14ac:dyDescent="0.35">
      <c r="A118">
        <v>117</v>
      </c>
      <c r="B118">
        <f>Tableau1[[#This Row],[id]]^2</f>
        <v>13689</v>
      </c>
      <c r="C118" t="s">
        <v>3</v>
      </c>
      <c r="D118" t="str">
        <f>RIGHT(Tableau1[[#This Row],[Période]],2)</f>
        <v>09</v>
      </c>
      <c r="E118">
        <v>148.69999999999999</v>
      </c>
      <c r="F118">
        <f>LOG(Tableau1[[#This Row],[x]],EXP(1))</f>
        <v>5.0019308534661091</v>
      </c>
      <c r="I118" s="1">
        <f>VLOOKUP(Tableau1[[#This Row],[mois]],$D$8:$I$19,6,0)</f>
        <v>5.768936725825223E-2</v>
      </c>
      <c r="J118" s="1">
        <f>Tableau1[[#This Row],[s_hat (coef saisonier]]-AVERAGE($I$2:$I$13)</f>
        <v>5.8279948676216331E-2</v>
      </c>
      <c r="K118" s="1">
        <f>Tableau1[[#This Row],[ln(x)]]-Tableau1[[#This Row],[s_hat - s_hat_bar]]</f>
        <v>4.9436509047898927</v>
      </c>
      <c r="L118" s="1">
        <f>LOG(Tableau1[[#This Row],[CVS]],EXP(1))</f>
        <v>1.5981041077898006</v>
      </c>
      <c r="M118" s="1">
        <f>$X$3*EXP($X$2*Tableau1[[#This Row],[id]])</f>
        <v>4.8490866803815305</v>
      </c>
      <c r="N118" s="1">
        <f>$X$5*Tableau1[[#This Row],[id²]]+$X$6</f>
        <v>4.9375140994709685</v>
      </c>
      <c r="O118" s="1">
        <f t="shared" si="6"/>
        <v>4.9444461094708423</v>
      </c>
      <c r="P118" s="1">
        <f t="shared" si="7"/>
        <v>4.955681811796202</v>
      </c>
      <c r="Q118" s="1">
        <f>((1-$X$20)/$X$20)*(Tableau1[[#This Row],[LES]]-Tableau1[[#This Row],[LES 2]])</f>
        <v>-1.2484113694844166E-3</v>
      </c>
      <c r="R118" s="1">
        <f>2*Tableau1[[#This Row],[LES]]-Tableau1[[#This Row],[LES 2]]</f>
        <v>4.9332104071454825</v>
      </c>
      <c r="S118" s="1">
        <f t="shared" si="8"/>
        <v>4.9494564075644183</v>
      </c>
      <c r="T118" s="1">
        <f>Tableau1[[#This Row],[ln(x)]]-Tableau1[[#This Row],[CVS]]</f>
        <v>5.8279948676216442E-2</v>
      </c>
    </row>
    <row r="119" spans="1:20" x14ac:dyDescent="0.35">
      <c r="A119">
        <v>118</v>
      </c>
      <c r="B119">
        <f>Tableau1[[#This Row],[id]]^2</f>
        <v>13924</v>
      </c>
      <c r="C119" t="s">
        <v>2</v>
      </c>
      <c r="D119" t="str">
        <f>RIGHT(Tableau1[[#This Row],[Période]],2)</f>
        <v>10</v>
      </c>
      <c r="E119">
        <v>147.4</v>
      </c>
      <c r="F119">
        <f>LOG(Tableau1[[#This Row],[x]],EXP(1))</f>
        <v>4.9931499797552359</v>
      </c>
      <c r="I119" s="1">
        <f>VLOOKUP(Tableau1[[#This Row],[mois]],$D$8:$I$19,6,0)</f>
        <v>3.3291809735248118E-2</v>
      </c>
      <c r="J119" s="1">
        <f>Tableau1[[#This Row],[s_hat (coef saisonier]]-AVERAGE($I$2:$I$13)</f>
        <v>3.3882391153212219E-2</v>
      </c>
      <c r="K119" s="1">
        <f>Tableau1[[#This Row],[ln(x)]]-Tableau1[[#This Row],[s_hat - s_hat_bar]]</f>
        <v>4.9592675886020237</v>
      </c>
      <c r="L119" s="1">
        <f>LOG(Tableau1[[#This Row],[CVS]],EXP(1))</f>
        <v>1.6012580662451934</v>
      </c>
      <c r="M119" s="1">
        <f>$X$3*EXP($X$2*Tableau1[[#This Row],[id]])</f>
        <v>4.8540210422067789</v>
      </c>
      <c r="N119" s="1">
        <f>$X$5*Tableau1[[#This Row],[id²]]+$X$6</f>
        <v>4.9469644464937232</v>
      </c>
      <c r="O119" s="1">
        <f t="shared" si="6"/>
        <v>4.943889466194177</v>
      </c>
      <c r="P119" s="1">
        <f t="shared" si="7"/>
        <v>4.94781682016845</v>
      </c>
      <c r="Q119" s="1">
        <f>((1-$X$20)/$X$20)*(Tableau1[[#This Row],[LES]]-Tableau1[[#This Row],[LES 2]])</f>
        <v>-4.3637266380811294E-4</v>
      </c>
      <c r="R119" s="1">
        <f>2*Tableau1[[#This Row],[LES]]-Tableau1[[#This Row],[LES 2]]</f>
        <v>4.939962112219904</v>
      </c>
      <c r="S119" s="1">
        <f t="shared" si="8"/>
        <v>4.9319619957759979</v>
      </c>
      <c r="T119" s="1">
        <f>Tableau1[[#This Row],[ln(x)]]-Tableau1[[#This Row],[CVS]]</f>
        <v>3.3882391153212232E-2</v>
      </c>
    </row>
    <row r="120" spans="1:20" x14ac:dyDescent="0.35">
      <c r="A120">
        <v>119</v>
      </c>
      <c r="B120">
        <f>Tableau1[[#This Row],[id]]^2</f>
        <v>14161</v>
      </c>
      <c r="C120" t="s">
        <v>1</v>
      </c>
      <c r="D120" t="str">
        <f>RIGHT(Tableau1[[#This Row],[Période]],2)</f>
        <v>11</v>
      </c>
      <c r="E120">
        <v>143.9</v>
      </c>
      <c r="F120">
        <f>LOG(Tableau1[[#This Row],[x]],EXP(1))</f>
        <v>4.9691186138933219</v>
      </c>
      <c r="I120" s="1">
        <f>VLOOKUP(Tableau1[[#This Row],[mois]],$D$8:$I$19,6,0)</f>
        <v>-1.0904048702572074E-4</v>
      </c>
      <c r="J120" s="1">
        <f>Tableau1[[#This Row],[s_hat (coef saisonier]]-AVERAGE($I$2:$I$13)</f>
        <v>4.8154093093838278E-4</v>
      </c>
      <c r="K120" s="1">
        <f>Tableau1[[#This Row],[ln(x)]]-Tableau1[[#This Row],[s_hat - s_hat_bar]]</f>
        <v>4.9686370729623839</v>
      </c>
      <c r="L120" s="1">
        <f>LOG(Tableau1[[#This Row],[CVS]],EXP(1))</f>
        <v>1.6031455717081211</v>
      </c>
      <c r="M120" s="1">
        <f>$X$3*EXP($X$2*Tableau1[[#This Row],[id]])</f>
        <v>4.8589604251686307</v>
      </c>
      <c r="N120" s="1">
        <f>$X$5*Tableau1[[#This Row],[id²]]+$X$6</f>
        <v>4.9564952220017773</v>
      </c>
      <c r="O120" s="1">
        <f t="shared" si="6"/>
        <v>4.9546541518796694</v>
      </c>
      <c r="P120" s="1">
        <f t="shared" si="7"/>
        <v>4.9450676723864584</v>
      </c>
      <c r="Q120" s="1">
        <f>((1-$X$20)/$X$20)*(Tableau1[[#This Row],[LES]]-Tableau1[[#This Row],[LES 2]])</f>
        <v>1.0651643881345561E-3</v>
      </c>
      <c r="R120" s="1">
        <f>2*Tableau1[[#This Row],[LES]]-Tableau1[[#This Row],[LES 2]]</f>
        <v>4.9642406313728804</v>
      </c>
      <c r="S120" s="1">
        <f t="shared" si="8"/>
        <v>4.9395257395560961</v>
      </c>
      <c r="T120" s="1">
        <f>Tableau1[[#This Row],[ln(x)]]-Tableau1[[#This Row],[CVS]]</f>
        <v>4.8154093093799588E-4</v>
      </c>
    </row>
  </sheetData>
  <pageMargins left="0.7" right="0.7" top="0.75" bottom="0.75" header="0.3" footer="0.3"/>
  <ignoredErrors>
    <ignoredError sqref="I19" calculatedColumn="1"/>
  </ignoredErrors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2025-01-26T01:05:51Z</dcterms:modified>
</cp:coreProperties>
</file>