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P2" i="1"/>
  <c r="O2"/>
  <c r="N2"/>
  <c r="M3"/>
  <c r="M4"/>
  <c r="M5"/>
  <c r="M6"/>
  <c r="M7"/>
  <c r="M8"/>
  <c r="M9"/>
  <c r="M10"/>
  <c r="M11"/>
  <c r="M12"/>
  <c r="M13"/>
  <c r="M14"/>
  <c r="M15"/>
  <c r="M2"/>
  <c r="K2"/>
  <c r="N15" s="1"/>
  <c r="J2"/>
  <c r="L2"/>
  <c r="L16"/>
  <c r="L3"/>
  <c r="L4"/>
  <c r="L5"/>
  <c r="L6"/>
  <c r="L7"/>
  <c r="L8"/>
  <c r="L9"/>
  <c r="L10"/>
  <c r="L11"/>
  <c r="L12"/>
  <c r="L13"/>
  <c r="L14"/>
  <c r="L15"/>
  <c r="H16"/>
  <c r="H3"/>
  <c r="H4"/>
  <c r="H5"/>
  <c r="H6"/>
  <c r="H7"/>
  <c r="H8"/>
  <c r="H9"/>
  <c r="H10"/>
  <c r="H11"/>
  <c r="H12"/>
  <c r="H13"/>
  <c r="H14"/>
  <c r="H15"/>
  <c r="H2"/>
  <c r="I2"/>
  <c r="G16"/>
  <c r="F16"/>
  <c r="E16"/>
  <c r="D16"/>
  <c r="C16"/>
  <c r="B16"/>
  <c r="G3"/>
  <c r="G4"/>
  <c r="G5"/>
  <c r="G6"/>
  <c r="G7"/>
  <c r="G8"/>
  <c r="G9"/>
  <c r="G10"/>
  <c r="G11"/>
  <c r="G12"/>
  <c r="G13"/>
  <c r="G14"/>
  <c r="G15"/>
  <c r="G2"/>
  <c r="F3"/>
  <c r="F4"/>
  <c r="F5"/>
  <c r="F6"/>
  <c r="F7"/>
  <c r="F8"/>
  <c r="F9"/>
  <c r="F10"/>
  <c r="F11"/>
  <c r="F12"/>
  <c r="F13"/>
  <c r="F14"/>
  <c r="F15"/>
  <c r="F2"/>
  <c r="E3"/>
  <c r="E4"/>
  <c r="E5"/>
  <c r="E6"/>
  <c r="E7"/>
  <c r="E8"/>
  <c r="E9"/>
  <c r="E10"/>
  <c r="E11"/>
  <c r="E12"/>
  <c r="E13"/>
  <c r="E14"/>
  <c r="E15"/>
  <c r="E2"/>
  <c r="D3"/>
  <c r="D4"/>
  <c r="D5"/>
  <c r="D6"/>
  <c r="D7"/>
  <c r="D8"/>
  <c r="D9"/>
  <c r="D10"/>
  <c r="D11"/>
  <c r="D12"/>
  <c r="D13"/>
  <c r="D14"/>
  <c r="D15"/>
  <c r="D2"/>
  <c r="N11" l="1"/>
  <c r="N8"/>
  <c r="N3"/>
  <c r="N7"/>
  <c r="N9"/>
  <c r="N10"/>
  <c r="N12"/>
  <c r="N4"/>
  <c r="N13"/>
  <c r="N5"/>
  <c r="N14"/>
  <c r="N6"/>
  <c r="N16" l="1"/>
</calcChain>
</file>

<file path=xl/sharedStrings.xml><?xml version="1.0" encoding="utf-8"?>
<sst xmlns="http://schemas.openxmlformats.org/spreadsheetml/2006/main" count="19" uniqueCount="18">
  <si>
    <t>Срок экспл.(х)</t>
  </si>
  <si>
    <t>Модель(у)</t>
  </si>
  <si>
    <t>Пятерка</t>
  </si>
  <si>
    <t>ln(x)</t>
  </si>
  <si>
    <t>ln(y)</t>
  </si>
  <si>
    <t>ln(y)*ln(x)</t>
  </si>
  <si>
    <t>x^2</t>
  </si>
  <si>
    <t>СР ЗНАЧ</t>
  </si>
  <si>
    <t>b1</t>
  </si>
  <si>
    <t>b0</t>
  </si>
  <si>
    <t>y^2</t>
  </si>
  <si>
    <t>ln(b1)</t>
  </si>
  <si>
    <t>(У-Уср)^2</t>
  </si>
  <si>
    <t>Y^</t>
  </si>
  <si>
    <t>(Y-Y^)^2</t>
  </si>
  <si>
    <t>СУММА</t>
  </si>
  <si>
    <t>Рху</t>
  </si>
  <si>
    <t>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</si>
</sst>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/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6"/>
  <sheetViews>
    <sheetView tabSelected="1" topLeftCell="E1" workbookViewId="0">
      <selection activeCell="P7" sqref="P7"/>
    </sheetView>
  </sheetViews>
  <sheetFormatPr defaultRowHeight="15"/>
  <cols>
    <col min="2" max="2" width="14.140625" bestFit="1" customWidth="1"/>
    <col min="3" max="3" width="10.85546875" customWidth="1"/>
    <col min="4" max="4" width="10.140625" customWidth="1"/>
    <col min="6" max="6" width="11.28515625" customWidth="1"/>
    <col min="8" max="8" width="11" bestFit="1" customWidth="1"/>
    <col min="11" max="11" width="11.7109375" bestFit="1" customWidth="1"/>
    <col min="12" max="12" width="11" bestFit="1" customWidth="1"/>
    <col min="14" max="14" width="12" bestFit="1" customWidth="1"/>
  </cols>
  <sheetData>
    <row r="1" spans="1:21">
      <c r="A1" s="3" t="s">
        <v>2</v>
      </c>
      <c r="B1" s="3" t="s">
        <v>0</v>
      </c>
      <c r="C1" s="3" t="s">
        <v>1</v>
      </c>
      <c r="D1" s="3" t="s">
        <v>4</v>
      </c>
      <c r="E1" s="3" t="s">
        <v>3</v>
      </c>
      <c r="F1" s="3" t="s">
        <v>5</v>
      </c>
      <c r="G1" s="4" t="s">
        <v>6</v>
      </c>
      <c r="H1" s="3" t="s">
        <v>10</v>
      </c>
      <c r="I1" s="3" t="s">
        <v>11</v>
      </c>
      <c r="J1" s="3" t="s">
        <v>8</v>
      </c>
      <c r="K1" s="3" t="s">
        <v>9</v>
      </c>
      <c r="L1" s="3" t="s">
        <v>12</v>
      </c>
      <c r="M1" s="3" t="s">
        <v>13</v>
      </c>
      <c r="N1" s="3" t="s">
        <v>14</v>
      </c>
      <c r="O1" s="3" t="s">
        <v>16</v>
      </c>
      <c r="P1" s="3" t="s">
        <v>17</v>
      </c>
    </row>
    <row r="2" spans="1:21">
      <c r="A2" s="1"/>
      <c r="B2" s="1">
        <v>1</v>
      </c>
      <c r="C2" s="1">
        <v>83000</v>
      </c>
      <c r="D2" s="1">
        <f>LN(C2)</f>
        <v>11.326595886778735</v>
      </c>
      <c r="E2" s="1">
        <f>LN(B2)</f>
        <v>0</v>
      </c>
      <c r="F2" s="1">
        <f>D2*E2</f>
        <v>0</v>
      </c>
      <c r="G2" s="1">
        <f>B2^2</f>
        <v>1</v>
      </c>
      <c r="H2" s="5">
        <f>C2^2</f>
        <v>6889000000</v>
      </c>
      <c r="I2" s="5">
        <f>(F16-B16)/(G16-B16^2)</f>
        <v>0.71419918230529356</v>
      </c>
      <c r="J2" s="5">
        <f>(2.718)^I2</f>
        <v>2.0423990689487992</v>
      </c>
      <c r="K2" s="5">
        <f>D16-I2*B16</f>
        <v>5.4342815186514599</v>
      </c>
      <c r="L2" s="5">
        <f>(C2-$C$16)^2</f>
        <v>820413265.30612254</v>
      </c>
      <c r="M2" s="5">
        <f>$K$2*(B2^$J$2)</f>
        <v>5.4342815186514599</v>
      </c>
      <c r="N2">
        <f>(C2-M2)^2</f>
        <v>6888097938.7993193</v>
      </c>
      <c r="O2" s="6">
        <f>SQRT(1-(L16/N16))</f>
        <v>0.92008290655783764</v>
      </c>
      <c r="P2" s="6">
        <f>O2^2*100</f>
        <v>84.655255493991859</v>
      </c>
      <c r="R2" s="8"/>
      <c r="S2" s="8"/>
      <c r="T2" s="8"/>
      <c r="U2" s="8"/>
    </row>
    <row r="3" spans="1:21">
      <c r="A3" s="1"/>
      <c r="B3" s="1">
        <v>2</v>
      </c>
      <c r="C3" s="1">
        <v>86000</v>
      </c>
      <c r="D3" s="1">
        <f t="shared" ref="D3:D15" si="0">LN(C3)</f>
        <v>11.362102575235644</v>
      </c>
      <c r="E3" s="1">
        <f t="shared" ref="E3:E15" si="1">LN(B3)</f>
        <v>0.69314718055994529</v>
      </c>
      <c r="F3" s="1">
        <f t="shared" ref="F3:F16" si="2">D3*E3</f>
        <v>7.8756093652574801</v>
      </c>
      <c r="G3" s="1">
        <f t="shared" ref="G3:G15" si="3">B3^2</f>
        <v>4</v>
      </c>
      <c r="H3" s="5">
        <f t="shared" ref="H3:H15" si="4">C3^2</f>
        <v>7396000000</v>
      </c>
      <c r="I3" s="5"/>
      <c r="J3" s="5"/>
      <c r="K3" s="5"/>
      <c r="L3" s="5">
        <f t="shared" ref="L3:L15" si="5">(C3-$C$16)^2</f>
        <v>1001270408.1632655</v>
      </c>
      <c r="M3" s="5">
        <f t="shared" ref="M3:M15" si="6">$K$2*(B3^$J$2)</f>
        <v>22.385433849713046</v>
      </c>
      <c r="N3">
        <f t="shared" ref="N3:N15" si="7">(C3-M3)^2</f>
        <v>7392150206.4854975</v>
      </c>
      <c r="R3" s="7"/>
      <c r="S3" s="7"/>
      <c r="T3" s="7"/>
      <c r="U3" s="7"/>
    </row>
    <row r="4" spans="1:21">
      <c r="A4" s="1"/>
      <c r="B4" s="1">
        <v>3</v>
      </c>
      <c r="C4" s="1">
        <v>84000</v>
      </c>
      <c r="D4" s="1">
        <f t="shared" si="0"/>
        <v>11.33857207782545</v>
      </c>
      <c r="E4" s="1">
        <f t="shared" si="1"/>
        <v>1.0986122886681098</v>
      </c>
      <c r="F4" s="1">
        <f t="shared" si="2"/>
        <v>12.456694620648143</v>
      </c>
      <c r="G4" s="1">
        <f t="shared" si="3"/>
        <v>9</v>
      </c>
      <c r="H4" s="5">
        <f t="shared" si="4"/>
        <v>7056000000</v>
      </c>
      <c r="I4" s="5"/>
      <c r="J4" s="5"/>
      <c r="K4" s="5"/>
      <c r="L4" s="5">
        <f t="shared" si="5"/>
        <v>878698979.59183681</v>
      </c>
      <c r="M4" s="5">
        <f t="shared" si="6"/>
        <v>51.240592083527389</v>
      </c>
      <c r="N4">
        <f t="shared" si="7"/>
        <v>7047394206.1282444</v>
      </c>
      <c r="R4" s="7"/>
      <c r="S4" s="7"/>
      <c r="T4" s="7"/>
      <c r="U4" s="7"/>
    </row>
    <row r="5" spans="1:21">
      <c r="A5" s="1"/>
      <c r="B5" s="1">
        <v>4</v>
      </c>
      <c r="C5" s="1">
        <v>79000</v>
      </c>
      <c r="D5" s="1">
        <f t="shared" si="0"/>
        <v>11.277203131449159</v>
      </c>
      <c r="E5" s="1">
        <f t="shared" si="1"/>
        <v>1.3862943611198906</v>
      </c>
      <c r="F5" s="1">
        <f t="shared" si="2"/>
        <v>15.633523110331542</v>
      </c>
      <c r="G5" s="1">
        <f t="shared" si="3"/>
        <v>16</v>
      </c>
      <c r="H5" s="5">
        <f t="shared" si="4"/>
        <v>6241000000</v>
      </c>
      <c r="I5" s="5"/>
      <c r="J5" s="5"/>
      <c r="K5" s="5"/>
      <c r="L5" s="5">
        <f t="shared" si="5"/>
        <v>607270408.16326547</v>
      </c>
      <c r="M5" s="5">
        <f t="shared" si="6"/>
        <v>92.212309377050929</v>
      </c>
      <c r="N5">
        <f t="shared" si="7"/>
        <v>6226438958.2284269</v>
      </c>
    </row>
    <row r="6" spans="1:21">
      <c r="A6" s="1"/>
      <c r="B6" s="1">
        <v>5</v>
      </c>
      <c r="C6" s="1">
        <v>66000</v>
      </c>
      <c r="D6" s="1">
        <f t="shared" si="0"/>
        <v>11.097410021008562</v>
      </c>
      <c r="E6" s="1">
        <f t="shared" si="1"/>
        <v>1.6094379124341003</v>
      </c>
      <c r="F6" s="1">
        <f t="shared" si="2"/>
        <v>17.860592417637285</v>
      </c>
      <c r="G6" s="1">
        <f t="shared" si="3"/>
        <v>25</v>
      </c>
      <c r="H6" s="5">
        <f t="shared" si="4"/>
        <v>4356000000</v>
      </c>
      <c r="I6" s="5"/>
      <c r="J6" s="5"/>
      <c r="K6" s="5"/>
      <c r="L6" s="5">
        <f t="shared" si="5"/>
        <v>135556122.44897965</v>
      </c>
      <c r="M6" s="5">
        <f t="shared" si="6"/>
        <v>145.4513709453459</v>
      </c>
      <c r="N6">
        <f t="shared" si="7"/>
        <v>4336821575.1365242</v>
      </c>
    </row>
    <row r="7" spans="1:21">
      <c r="A7" s="1"/>
      <c r="B7" s="1">
        <v>6</v>
      </c>
      <c r="C7" s="1">
        <v>69000</v>
      </c>
      <c r="D7" s="1">
        <f t="shared" si="0"/>
        <v>11.141861783579396</v>
      </c>
      <c r="E7" s="1">
        <f t="shared" si="1"/>
        <v>1.791759469228055</v>
      </c>
      <c r="F7" s="1">
        <f t="shared" si="2"/>
        <v>19.963536355558567</v>
      </c>
      <c r="G7" s="1">
        <f t="shared" si="3"/>
        <v>36</v>
      </c>
      <c r="H7" s="5">
        <f t="shared" si="4"/>
        <v>4761000000</v>
      </c>
      <c r="I7" s="5"/>
      <c r="J7" s="5"/>
      <c r="K7" s="5"/>
      <c r="L7" s="5">
        <f t="shared" si="5"/>
        <v>214413265.30612251</v>
      </c>
      <c r="M7" s="5">
        <f t="shared" si="6"/>
        <v>211.0753520164659</v>
      </c>
      <c r="N7">
        <f t="shared" si="7"/>
        <v>4731916154.225956</v>
      </c>
    </row>
    <row r="8" spans="1:21">
      <c r="A8" s="1"/>
      <c r="B8" s="1">
        <v>7</v>
      </c>
      <c r="C8" s="1">
        <v>53000</v>
      </c>
      <c r="D8" s="1">
        <f t="shared" si="0"/>
        <v>10.878047192534259</v>
      </c>
      <c r="E8" s="1">
        <f t="shared" si="1"/>
        <v>1.9459101490553132</v>
      </c>
      <c r="F8" s="1">
        <f t="shared" si="2"/>
        <v>21.167702433855073</v>
      </c>
      <c r="G8" s="1">
        <f t="shared" si="3"/>
        <v>49</v>
      </c>
      <c r="H8" s="5">
        <f t="shared" si="4"/>
        <v>2809000000</v>
      </c>
      <c r="I8" s="5"/>
      <c r="J8" s="5"/>
      <c r="K8" s="5"/>
      <c r="L8" s="5">
        <f t="shared" si="5"/>
        <v>1841836.7346938718</v>
      </c>
      <c r="M8" s="5">
        <f t="shared" si="6"/>
        <v>289.18088536724832</v>
      </c>
      <c r="N8">
        <f t="shared" si="7"/>
        <v>2778430451.7355332</v>
      </c>
    </row>
    <row r="9" spans="1:21">
      <c r="A9" s="1"/>
      <c r="B9" s="1">
        <v>8</v>
      </c>
      <c r="C9" s="1">
        <v>46000</v>
      </c>
      <c r="D9" s="1">
        <f t="shared" si="0"/>
        <v>10.736396675471232</v>
      </c>
      <c r="E9" s="1">
        <f t="shared" si="1"/>
        <v>2.0794415416798357</v>
      </c>
      <c r="F9" s="1">
        <f t="shared" si="2"/>
        <v>22.32570925492816</v>
      </c>
      <c r="G9" s="1">
        <f t="shared" si="3"/>
        <v>64</v>
      </c>
      <c r="H9" s="5">
        <f t="shared" si="4"/>
        <v>2116000000</v>
      </c>
      <c r="I9" s="5"/>
      <c r="J9" s="5"/>
      <c r="K9" s="5"/>
      <c r="L9" s="5">
        <f t="shared" si="5"/>
        <v>69841836.73469384</v>
      </c>
      <c r="M9" s="5">
        <f t="shared" si="6"/>
        <v>379.850131908788</v>
      </c>
      <c r="N9">
        <f t="shared" si="7"/>
        <v>2081198073.9871025</v>
      </c>
    </row>
    <row r="10" spans="1:21">
      <c r="A10" s="1"/>
      <c r="B10" s="1">
        <v>9</v>
      </c>
      <c r="C10" s="1">
        <v>47000</v>
      </c>
      <c r="D10" s="1">
        <f t="shared" si="0"/>
        <v>10.757902880692196</v>
      </c>
      <c r="E10" s="1">
        <f t="shared" si="1"/>
        <v>2.1972245773362196</v>
      </c>
      <c r="F10" s="1">
        <f t="shared" si="2"/>
        <v>23.63752861005301</v>
      </c>
      <c r="G10" s="1">
        <f t="shared" si="3"/>
        <v>81</v>
      </c>
      <c r="H10" s="5">
        <f t="shared" si="4"/>
        <v>2209000000</v>
      </c>
      <c r="I10" s="5"/>
      <c r="J10" s="5"/>
      <c r="K10" s="5"/>
      <c r="L10" s="5">
        <f t="shared" si="5"/>
        <v>54127551.020408131</v>
      </c>
      <c r="M10" s="5">
        <f t="shared" si="6"/>
        <v>483.15463011235437</v>
      </c>
      <c r="N10">
        <f t="shared" si="7"/>
        <v>2163816903.166038</v>
      </c>
    </row>
    <row r="11" spans="1:21">
      <c r="A11" s="1"/>
      <c r="B11" s="1">
        <v>10</v>
      </c>
      <c r="C11" s="1">
        <v>41000</v>
      </c>
      <c r="D11" s="1">
        <f t="shared" si="0"/>
        <v>10.621327345686446</v>
      </c>
      <c r="E11" s="1">
        <f t="shared" si="1"/>
        <v>2.3025850929940459</v>
      </c>
      <c r="F11" s="1">
        <f t="shared" si="2"/>
        <v>24.456510013987629</v>
      </c>
      <c r="G11" s="1">
        <f t="shared" si="3"/>
        <v>100</v>
      </c>
      <c r="H11" s="5">
        <f t="shared" si="4"/>
        <v>1681000000</v>
      </c>
      <c r="I11" s="5"/>
      <c r="J11" s="5"/>
      <c r="K11" s="5"/>
      <c r="L11" s="5">
        <f t="shared" si="5"/>
        <v>178413265.30612239</v>
      </c>
      <c r="M11" s="5">
        <f t="shared" si="6"/>
        <v>599.15777853465045</v>
      </c>
      <c r="N11">
        <f t="shared" si="7"/>
        <v>1632228052.203737</v>
      </c>
    </row>
    <row r="12" spans="1:21">
      <c r="A12" s="1"/>
      <c r="B12" s="1">
        <v>11</v>
      </c>
      <c r="C12" s="1">
        <v>44000</v>
      </c>
      <c r="D12" s="1">
        <f t="shared" si="0"/>
        <v>10.691944912900398</v>
      </c>
      <c r="E12" s="1">
        <f t="shared" si="1"/>
        <v>2.3978952727983707</v>
      </c>
      <c r="F12" s="1">
        <f t="shared" si="2"/>
        <v>25.638164163664452</v>
      </c>
      <c r="G12" s="1">
        <f t="shared" si="3"/>
        <v>121</v>
      </c>
      <c r="H12" s="5">
        <f t="shared" si="4"/>
        <v>1936000000</v>
      </c>
      <c r="I12" s="5"/>
      <c r="J12" s="5"/>
      <c r="K12" s="5"/>
      <c r="L12" s="5">
        <f t="shared" si="5"/>
        <v>107270408.16326526</v>
      </c>
      <c r="M12" s="5">
        <f t="shared" si="6"/>
        <v>727.91653300243445</v>
      </c>
      <c r="N12">
        <f t="shared" si="7"/>
        <v>1872473207.5748041</v>
      </c>
    </row>
    <row r="13" spans="1:21">
      <c r="A13" s="1"/>
      <c r="B13" s="1">
        <v>12</v>
      </c>
      <c r="C13" s="1">
        <v>24000</v>
      </c>
      <c r="D13" s="1">
        <f t="shared" si="0"/>
        <v>10.085809109330082</v>
      </c>
      <c r="E13" s="1">
        <f t="shared" si="1"/>
        <v>2.4849066497880004</v>
      </c>
      <c r="F13" s="1">
        <f t="shared" si="2"/>
        <v>25.06229412426671</v>
      </c>
      <c r="G13" s="1">
        <f t="shared" si="3"/>
        <v>144</v>
      </c>
      <c r="H13" s="5">
        <f t="shared" si="4"/>
        <v>576000000</v>
      </c>
      <c r="I13" s="5"/>
      <c r="J13" s="5"/>
      <c r="K13" s="5"/>
      <c r="L13" s="5">
        <f t="shared" si="5"/>
        <v>921556122.4489795</v>
      </c>
      <c r="M13" s="5">
        <f t="shared" si="6"/>
        <v>869.48261948748393</v>
      </c>
      <c r="N13">
        <f t="shared" si="7"/>
        <v>535020834.29019159</v>
      </c>
    </row>
    <row r="14" spans="1:21">
      <c r="A14" s="1"/>
      <c r="B14" s="1">
        <v>13</v>
      </c>
      <c r="C14" s="1">
        <v>20000</v>
      </c>
      <c r="D14" s="1">
        <f t="shared" si="0"/>
        <v>9.9034875525361272</v>
      </c>
      <c r="E14" s="1">
        <f t="shared" si="1"/>
        <v>2.5649493574615367</v>
      </c>
      <c r="F14" s="1">
        <f t="shared" si="2"/>
        <v>25.401944034505867</v>
      </c>
      <c r="G14" s="1">
        <f t="shared" si="3"/>
        <v>169</v>
      </c>
      <c r="H14" s="5">
        <f t="shared" si="4"/>
        <v>400000000</v>
      </c>
      <c r="I14" s="5"/>
      <c r="J14" s="5"/>
      <c r="K14" s="5"/>
      <c r="L14" s="5">
        <f t="shared" si="5"/>
        <v>1180413265.3061223</v>
      </c>
      <c r="M14" s="5">
        <f t="shared" si="6"/>
        <v>1023.9034316616647</v>
      </c>
      <c r="N14">
        <f t="shared" si="7"/>
        <v>360092240.97090197</v>
      </c>
    </row>
    <row r="15" spans="1:21">
      <c r="A15" s="1"/>
      <c r="B15" s="1">
        <v>14</v>
      </c>
      <c r="C15" s="1">
        <v>19000</v>
      </c>
      <c r="D15" s="1">
        <f t="shared" si="0"/>
        <v>9.8521942581485771</v>
      </c>
      <c r="E15" s="1">
        <f t="shared" si="1"/>
        <v>2.6390573296152584</v>
      </c>
      <c r="F15" s="1">
        <f t="shared" si="2"/>
        <v>26.000505469760366</v>
      </c>
      <c r="G15" s="1">
        <f t="shared" si="3"/>
        <v>196</v>
      </c>
      <c r="H15" s="5">
        <f t="shared" si="4"/>
        <v>361000000</v>
      </c>
      <c r="I15" s="5"/>
      <c r="J15" s="5"/>
      <c r="K15" s="5"/>
      <c r="L15" s="5">
        <f t="shared" si="5"/>
        <v>1250127551.0204079</v>
      </c>
      <c r="M15" s="5">
        <f t="shared" si="6"/>
        <v>1191.2227141291712</v>
      </c>
      <c r="N15">
        <f t="shared" si="7"/>
        <v>317152548.41774881</v>
      </c>
    </row>
    <row r="16" spans="1:21">
      <c r="A16" s="2" t="s">
        <v>7</v>
      </c>
      <c r="B16" s="2">
        <f>AVERAGE(B2:B15)</f>
        <v>7.5</v>
      </c>
      <c r="C16" s="2">
        <f>AVERAGE(C2:C15)</f>
        <v>54357.142857142855</v>
      </c>
      <c r="D16" s="3">
        <f>AVERAGE(D2:D15)</f>
        <v>10.790775385941162</v>
      </c>
      <c r="E16" s="3">
        <f>AVERAGE(E2:E15)</f>
        <v>1.7993729416241917</v>
      </c>
      <c r="F16" s="3">
        <f>AVERAGE(F2:F15)</f>
        <v>19.10573671246102</v>
      </c>
      <c r="G16" s="3">
        <f>AVERAGE(G2:G15)</f>
        <v>72.5</v>
      </c>
      <c r="H16" s="3">
        <f>AVERAGE(H2:H15)</f>
        <v>3484785714.2857141</v>
      </c>
      <c r="I16" s="5"/>
      <c r="J16" s="5"/>
      <c r="K16" s="5" t="s">
        <v>15</v>
      </c>
      <c r="L16" s="2">
        <f>SUM(L2:L15)</f>
        <v>7421214285.7142859</v>
      </c>
      <c r="M16" s="5" t="s">
        <v>15</v>
      </c>
      <c r="N16" s="2">
        <f>SUM(N2:N15)</f>
        <v>48363231351.350029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2014-12-21T22:44:25Z</dcterms:modified>
</cp:coreProperties>
</file>