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Cilantro IT/Bankia 30 al 10-06-2022/Compartir/Funciones/Funciones lógicas/"/>
    </mc:Choice>
  </mc:AlternateContent>
  <xr:revisionPtr revIDLastSave="38" documentId="8_{747066AB-AF6E-43A1-A343-4E4187F50056}" xr6:coauthVersionLast="47" xr6:coauthVersionMax="47" xr10:uidLastSave="{8066157F-C85F-4407-8822-34EFF7AA5A01}"/>
  <bookViews>
    <workbookView xWindow="-28920" yWindow="-2025" windowWidth="29040" windowHeight="15720" xr2:uid="{D2BFCE2E-5BF3-4850-AB0E-81D8EAA072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M3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<sst xmlns="http://schemas.openxmlformats.org/spreadsheetml/2006/main" count="110" uniqueCount="63">
  <si>
    <t>Categoría</t>
  </si>
  <si>
    <t>U.M</t>
  </si>
  <si>
    <t>Locación</t>
  </si>
  <si>
    <t>Importe Base</t>
  </si>
  <si>
    <t>Frutas</t>
  </si>
  <si>
    <t>Kg.</t>
  </si>
  <si>
    <t>Aragón</t>
  </si>
  <si>
    <t>Canarias</t>
  </si>
  <si>
    <t>Legumbres</t>
  </si>
  <si>
    <t>Salamanca</t>
  </si>
  <si>
    <t>Verduras</t>
  </si>
  <si>
    <t>Bolsa</t>
  </si>
  <si>
    <t>Nacional</t>
  </si>
  <si>
    <t>Andalucía</t>
  </si>
  <si>
    <t>Sudamérica</t>
  </si>
  <si>
    <t>Toledo</t>
  </si>
  <si>
    <t>Unidad</t>
  </si>
  <si>
    <t>Barcelona</t>
  </si>
  <si>
    <t>Almería</t>
  </si>
  <si>
    <t>Alicante</t>
  </si>
  <si>
    <t>Murcia</t>
  </si>
  <si>
    <t>Frutos Secos</t>
  </si>
  <si>
    <t>Bandeja</t>
  </si>
  <si>
    <t>Cádiz</t>
  </si>
  <si>
    <t>Valencia</t>
  </si>
  <si>
    <t>Malla</t>
  </si>
  <si>
    <t>Castilla</t>
  </si>
  <si>
    <t>La Rioja</t>
  </si>
  <si>
    <t>Manojo</t>
  </si>
  <si>
    <t>Código</t>
  </si>
  <si>
    <t>Descripción</t>
  </si>
  <si>
    <t>MANZANA GOLDEN EXTRA</t>
  </si>
  <si>
    <t>PLATANO CANARIO.</t>
  </si>
  <si>
    <t>LENTEJA CASTELLANA</t>
  </si>
  <si>
    <t>PERA CONFERENCIA EXTRA</t>
  </si>
  <si>
    <t>PATATA COCER</t>
  </si>
  <si>
    <t>BATATA GRANEL</t>
  </si>
  <si>
    <t>BANANA PRIMERA</t>
  </si>
  <si>
    <t>CEBOLLA DULCE</t>
  </si>
  <si>
    <t>LECHUGA</t>
  </si>
  <si>
    <t>PIMIENTO ROJO</t>
  </si>
  <si>
    <t>UVA ROJA</t>
  </si>
  <si>
    <t>UVA BLANCA</t>
  </si>
  <si>
    <t>GARBANZO PEDROSILLANO</t>
  </si>
  <si>
    <t xml:space="preserve">CIRUELA AMARILLA </t>
  </si>
  <si>
    <t>NUECES</t>
  </si>
  <si>
    <t>CIRUELA ROJA</t>
  </si>
  <si>
    <t>ZANAHORIAS GRANEL</t>
  </si>
  <si>
    <t>MEMBRILLO</t>
  </si>
  <si>
    <t xml:space="preserve">NARANJA MESA </t>
  </si>
  <si>
    <t>AJO MORADO</t>
  </si>
  <si>
    <t>TOMATE PERA</t>
  </si>
  <si>
    <t>BROCOLI VERDE</t>
  </si>
  <si>
    <t>COLIFLOR BLANCA</t>
  </si>
  <si>
    <t>ESPARRAGOS VERDES</t>
  </si>
  <si>
    <t>DESCUENTO1</t>
  </si>
  <si>
    <t>Descuento2</t>
  </si>
  <si>
    <t>Descuento3</t>
  </si>
  <si>
    <t>Descuento4</t>
  </si>
  <si>
    <t>Aumento1</t>
  </si>
  <si>
    <t>Clasificación</t>
  </si>
  <si>
    <t>Clasificación 2</t>
  </si>
  <si>
    <t>Aumento2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</si>
</sst>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C0A];\-#,##0.00\ [$€-C0A]"/>
  </numFmts>
  <fonts count="4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Arial"/>
      <family val="2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3" fillId="3" borderId="3" xfId="0" applyFont="1" applyFill="1" applyBorder="1"/>
    <xf numFmtId="164" fontId="3" fillId="3" borderId="4" xfId="0" applyNumberFormat="1" applyFont="1" applyFill="1" applyBorder="1"/>
    <xf numFmtId="0" fontId="3" fillId="4" borderId="3" xfId="0" applyFont="1" applyFill="1" applyBorder="1"/>
    <xf numFmtId="164" fontId="3" fillId="4" borderId="4" xfId="0" applyNumberFormat="1" applyFont="1" applyFill="1" applyBorder="1"/>
    <xf numFmtId="0" fontId="0" fillId="3" borderId="3" xfId="0" applyFont="1" applyFill="1" applyBorder="1"/>
    <xf numFmtId="0" fontId="3" fillId="4" borderId="5" xfId="0" applyFont="1" applyFill="1" applyBorder="1"/>
    <xf numFmtId="164" fontId="3" fillId="4" borderId="6" xfId="0" applyNumberFormat="1" applyFont="1" applyFill="1" applyBorder="1"/>
    <xf numFmtId="0" fontId="2" fillId="2" borderId="7" xfId="0" applyFont="1" applyFill="1" applyBorder="1" applyAlignment="1">
      <alignment vertical="center"/>
    </xf>
    <xf numFmtId="0" fontId="3" fillId="3" borderId="8" xfId="0" applyFont="1" applyFill="1" applyBorder="1"/>
    <xf numFmtId="0" fontId="3" fillId="4" borderId="8" xfId="0" applyFont="1" applyFill="1" applyBorder="1"/>
    <xf numFmtId="0" fontId="0" fillId="3" borderId="8" xfId="0" applyFont="1" applyFill="1" applyBorder="1"/>
    <xf numFmtId="0" fontId="3" fillId="4" borderId="9" xfId="0" applyFont="1" applyFill="1" applyBorder="1"/>
    <xf numFmtId="0" fontId="1" fillId="0" borderId="0" xfId="0" applyFont="1"/>
    <xf numFmtId="0" fontId="3" fillId="4" borderId="10" xfId="0" applyFont="1" applyFill="1" applyBorder="1"/>
    <xf numFmtId="0" fontId="2" fillId="2" borderId="11" xfId="0" applyFont="1" applyFill="1" applyBorder="1" applyAlignment="1">
      <alignment vertical="center"/>
    </xf>
    <xf numFmtId="0" fontId="3" fillId="4" borderId="0" xfId="0" applyFont="1" applyFill="1"/>
    <xf numFmtId="0" fontId="3" fillId="4" borderId="0" xfId="0" applyNumberFormat="1" applyFont="1" applyFill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numFmt numFmtId="164" formatCode="#,##0.00\ [$€-C0A];\-#,##0.00\ [$€-C0A]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7D6675-CBA4-417C-BE13-8AEC8FD60EBD}" name="Tabla1" displayName="Tabla1" ref="A1:N25" totalsRowShown="0" headerRowDxfId="8" dataDxfId="9" tableBorderDxfId="16">
  <autoFilter ref="A1:N25" xr:uid="{9D7D6675-CBA4-417C-BE13-8AEC8FD60EBD}"/>
  <tableColumns count="14">
    <tableColumn id="1" xr3:uid="{85847309-0634-4A75-9C74-4BD4194FAEA8}" name="Código" dataDxfId="15"/>
    <tableColumn id="2" xr3:uid="{110B0797-7F41-4678-BFC7-3D8AC053971F}" name="Descripción" dataDxfId="14"/>
    <tableColumn id="3" xr3:uid="{1433EB65-CF44-44B8-A679-E0A20EE8EAC2}" name="Categoría" dataDxfId="13"/>
    <tableColumn id="4" xr3:uid="{37A270A0-A120-4A9B-8FFF-FAA4655E3419}" name="U.M" dataDxfId="12"/>
    <tableColumn id="5" xr3:uid="{24C286B9-BA17-4DB6-9218-113CF8659F11}" name="Locación" dataDxfId="11"/>
    <tableColumn id="6" xr3:uid="{6610CFEE-F090-488B-9F67-10697C1C1567}" name="Importe Base" dataDxfId="10"/>
    <tableColumn id="7" xr3:uid="{6BD6DDEC-C34A-42C9-9BEA-01615645D5EE}" name="DESCUENTO1" dataDxfId="7">
      <calculatedColumnFormula>IF(Tabla1[[#This Row],[Categoría]]="Verduras",Tabla1[[#This Row],[Importe Base]]*10%,0)</calculatedColumnFormula>
    </tableColumn>
    <tableColumn id="8" xr3:uid="{9D8148E8-DC3D-4430-84D9-53E34EAF39DE}" name="Descuento2" dataDxfId="6">
      <calculatedColumnFormula>IF(Tabla1[[#This Row],[U.M]]="Bandeja",20%*Tabla1[[#This Row],[Importe Base]],5%*Tabla1[[#This Row],[Importe Base]])</calculatedColumnFormula>
    </tableColumn>
    <tableColumn id="9" xr3:uid="{21C23AB1-DB17-495E-9F23-231AE17A730C}" name="Descuento3" dataDxfId="5">
      <calculatedColumnFormula>IF(AND(Tabla1[[#This Row],[Categoría]]="Frutas",Tabla1[[#This Row],[Importe Base]]&gt;1),20%*Tabla1[[#This Row],[Importe Base]],0)</calculatedColumnFormula>
    </tableColumn>
    <tableColumn id="10" xr3:uid="{FC06A0C8-80C4-4B4F-B4C1-FA7A2E324C82}" name="Descuento4" dataDxfId="4">
      <calculatedColumnFormula>IF(OR(Tabla1[[#This Row],[Locación]]="Barcelona",Tabla1[[#This Row],[Locación]]="Murcia"),50%*Tabla1[[#This Row],[Importe Base]],10%*Tabla1[[#This Row],[Importe Base]])</calculatedColumnFormula>
    </tableColumn>
    <tableColumn id="11" xr3:uid="{F130ED10-FD16-4FC1-953D-C6D2B32F5E85}" name="Aumento1" dataDxfId="3">
      <calculatedColumnFormula>IF(AND(OR(Tabla1[[#This Row],[Categoría]] = "Frutas", Tabla1[[#This Row],[Categoría]]="Verduras"),OR(Tabla1[[#This Row],[Locación]]="Andalucía",Tabla1[[#This Row],[Locación]]="Almería")),10%*Tabla1[[#This Row],[Importe Base]],0)</calculatedColumnFormula>
    </tableColumn>
    <tableColumn id="12" xr3:uid="{42F05FAE-D2F8-473D-ABEC-5DAC9BF1A5E2}" name="Clasificación" dataDxfId="2">
      <calculatedColumnFormula>IF(Tabla1[[#This Row],[Importe Base]]&lt;1,"A",IF(Tabla1[[#This Row],[Importe Base]]&gt;2,"C","B"))</calculatedColumnFormula>
    </tableColumn>
    <tableColumn id="13" xr3:uid="{454EA70A-7294-423E-BA08-8988E2970D16}" name="Clasificación 2" dataDxfId="1">
      <calculatedColumnFormula>IF(Tabla1[[#This Row],[Importe Base]]&lt;1,"A",IF(AND(Tabla1[[#This Row],[Importe Base]]&gt;=1,Tabla1[[#This Row],[Importe Base]]&lt;=2),"B","C"))</calculatedColumnFormula>
    </tableColumn>
    <tableColumn id="14" xr3:uid="{1850FC51-F349-4A05-89DD-FCC77991AEA9}" name="Aumento2" dataDxfId="0">
      <calculatedColumnFormula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9864-0A33-4341-8C98-38B4025D4F4B}">
  <dimension ref="A1:N25"/>
  <sheetViews>
    <sheetView tabSelected="1" topLeftCell="E2" workbookViewId="0">
      <selection activeCell="N2" sqref="N2"/>
    </sheetView>
  </sheetViews>
  <sheetFormatPr baseColWidth="10" defaultRowHeight="26.25" x14ac:dyDescent="0.4"/>
  <cols>
    <col min="1" max="1" width="8.42578125" customWidth="1"/>
    <col min="2" max="2" width="27.85546875" bestFit="1" customWidth="1"/>
    <col min="6" max="6" width="14.140625" customWidth="1"/>
    <col min="7" max="7" width="12.7109375" bestFit="1" customWidth="1"/>
    <col min="8" max="10" width="13" bestFit="1" customWidth="1"/>
    <col min="12" max="12" width="14.0703125" bestFit="1" customWidth="1"/>
  </cols>
  <sheetData>
    <row r="1" spans="1:14" ht="27" thickBot="1" x14ac:dyDescent="0.45">
      <c r="A1" s="10" t="s">
        <v>29</v>
      </c>
      <c r="B1" s="1" t="s">
        <v>30</v>
      </c>
      <c r="C1" s="1" t="s">
        <v>0</v>
      </c>
      <c r="D1" s="1" t="s">
        <v>1</v>
      </c>
      <c r="E1" s="1" t="s">
        <v>2</v>
      </c>
      <c r="F1" s="2" t="s">
        <v>3</v>
      </c>
      <c r="G1" s="15" t="s">
        <v>55</v>
      </c>
      <c r="H1" s="17" t="s">
        <v>56</v>
      </c>
      <c r="I1" s="17" t="s">
        <v>57</v>
      </c>
      <c r="J1" s="17" t="s">
        <v>58</v>
      </c>
      <c r="K1" s="17" t="s">
        <v>59</v>
      </c>
      <c r="L1" s="17" t="s">
        <v>60</v>
      </c>
      <c r="M1" s="17" t="s">
        <v>61</v>
      </c>
      <c r="N1" s="17" t="s">
        <v>62</v>
      </c>
    </row>
    <row r="2" spans="1:14" ht="27" thickTop="1" x14ac:dyDescent="0.4">
      <c r="A2" s="11">
        <v>1</v>
      </c>
      <c r="B2" s="3" t="s">
        <v>31</v>
      </c>
      <c r="C2" s="3" t="s">
        <v>4</v>
      </c>
      <c r="D2" s="3" t="s">
        <v>5</v>
      </c>
      <c r="E2" s="3" t="s">
        <v>6</v>
      </c>
      <c r="F2" s="4">
        <v>1.89</v>
      </c>
      <c r="G2">
        <f>IF(Tabla1[[#This Row],[Categoría]]="Verduras",Tabla1[[#This Row],[Importe Base]]*10%,0)</f>
        <v>0</v>
      </c>
      <c r="H2" s="16">
        <f>IF(Tabla1[[#This Row],[U.M]]="Bandeja",20%*Tabla1[[#This Row],[Importe Base]],5%*Tabla1[[#This Row],[Importe Base]])</f>
        <v>9.4500000000000001E-2</v>
      </c>
      <c r="I2" s="18">
        <f>IF(AND(Tabla1[[#This Row],[Categoría]]="Frutas",Tabla1[[#This Row],[Importe Base]]&gt;1),20%*Tabla1[[#This Row],[Importe Base]],0)</f>
        <v>0.378</v>
      </c>
      <c r="J2" s="18">
        <f>IF(OR(Tabla1[[#This Row],[Locación]]="Barcelona",Tabla1[[#This Row],[Locación]]="Murcia"),50%*Tabla1[[#This Row],[Importe Base]],10%*Tabla1[[#This Row],[Importe Base]])</f>
        <v>0.189</v>
      </c>
      <c r="K2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2" s="19" t="str">
        <f>IF(Tabla1[[#This Row],[Importe Base]]&lt;1,"A",IF(Tabla1[[#This Row],[Importe Base]]&gt;2,"C","B"))</f>
        <v>B</v>
      </c>
      <c r="M2" s="19" t="str">
        <f>IF(Tabla1[[#This Row],[Importe Base]]&lt;1,"A",IF(AND(Tabla1[[#This Row],[Importe Base]]&gt;=1,Tabla1[[#This Row],[Importe Base]]&lt;=2),"B","C"))</f>
        <v>B</v>
      </c>
      <c r="N2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3" spans="1:14" x14ac:dyDescent="0.4">
      <c r="A3" s="12">
        <v>2</v>
      </c>
      <c r="B3" s="5" t="s">
        <v>32</v>
      </c>
      <c r="C3" s="5" t="s">
        <v>4</v>
      </c>
      <c r="D3" s="5" t="s">
        <v>5</v>
      </c>
      <c r="E3" s="5" t="s">
        <v>7</v>
      </c>
      <c r="F3" s="6">
        <v>1.99</v>
      </c>
      <c r="G3">
        <f>IF(Tabla1[[#This Row],[Categoría]]="Verduras",Tabla1[[#This Row],[Importe Base]]*10%,0)</f>
        <v>0</v>
      </c>
      <c r="H3" s="5">
        <f>IF(Tabla1[[#This Row],[U.M]]="Bandeja",20%*Tabla1[[#This Row],[Importe Base]],5%*Tabla1[[#This Row],[Importe Base]])</f>
        <v>9.9500000000000005E-2</v>
      </c>
      <c r="I3" s="18">
        <f>IF(AND(Tabla1[[#This Row],[Categoría]]="Frutas",Tabla1[[#This Row],[Importe Base]]&gt;1),20%*Tabla1[[#This Row],[Importe Base]],0)</f>
        <v>0.39800000000000002</v>
      </c>
      <c r="J3" s="18">
        <f>IF(OR(Tabla1[[#This Row],[Locación]]="Barcelona",Tabla1[[#This Row],[Locación]]="Murcia"),50%*Tabla1[[#This Row],[Importe Base]],10%*Tabla1[[#This Row],[Importe Base]])</f>
        <v>0.19900000000000001</v>
      </c>
      <c r="K3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3" s="19" t="str">
        <f>IF(Tabla1[[#This Row],[Importe Base]]&lt;1,"A",IF(Tabla1[[#This Row],[Importe Base]]&gt;2,"C","B"))</f>
        <v>B</v>
      </c>
      <c r="M3" s="19" t="str">
        <f>IF(Tabla1[[#This Row],[Importe Base]]&lt;1,"A",IF(AND(Tabla1[[#This Row],[Importe Base]]&gt;=1,Tabla1[[#This Row],[Importe Base]]&lt;=2),"B","C"))</f>
        <v>B</v>
      </c>
      <c r="N3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4" spans="1:14" x14ac:dyDescent="0.4">
      <c r="A4" s="11">
        <v>3</v>
      </c>
      <c r="B4" s="3" t="s">
        <v>33</v>
      </c>
      <c r="C4" s="3" t="s">
        <v>8</v>
      </c>
      <c r="D4" s="3" t="s">
        <v>5</v>
      </c>
      <c r="E4" s="3" t="s">
        <v>9</v>
      </c>
      <c r="F4" s="4">
        <v>2.4900000000000002</v>
      </c>
      <c r="G4">
        <f>IF(Tabla1[[#This Row],[Categoría]]="Verduras",Tabla1[[#This Row],[Importe Base]]*10%,0)</f>
        <v>0</v>
      </c>
      <c r="H4" s="5">
        <f>IF(Tabla1[[#This Row],[U.M]]="Bandeja",20%*Tabla1[[#This Row],[Importe Base]],5%*Tabla1[[#This Row],[Importe Base]])</f>
        <v>0.12450000000000001</v>
      </c>
      <c r="I4" s="18">
        <f>IF(AND(Tabla1[[#This Row],[Categoría]]="Frutas",Tabla1[[#This Row],[Importe Base]]&gt;1),20%*Tabla1[[#This Row],[Importe Base]],0)</f>
        <v>0</v>
      </c>
      <c r="J4" s="18">
        <f>IF(OR(Tabla1[[#This Row],[Locación]]="Barcelona",Tabla1[[#This Row],[Locación]]="Murcia"),50%*Tabla1[[#This Row],[Importe Base]],10%*Tabla1[[#This Row],[Importe Base]])</f>
        <v>0.24900000000000003</v>
      </c>
      <c r="K4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4" s="19" t="str">
        <f>IF(Tabla1[[#This Row],[Importe Base]]&lt;1,"A",IF(Tabla1[[#This Row],[Importe Base]]&gt;2,"C","B"))</f>
        <v>C</v>
      </c>
      <c r="M4" s="19" t="str">
        <f>IF(Tabla1[[#This Row],[Importe Base]]&lt;1,"A",IF(AND(Tabla1[[#This Row],[Importe Base]]&gt;=1,Tabla1[[#This Row],[Importe Base]]&lt;=2),"B","C"))</f>
        <v>C</v>
      </c>
      <c r="N4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5" spans="1:14" x14ac:dyDescent="0.4">
      <c r="A5" s="12">
        <v>4</v>
      </c>
      <c r="B5" s="5" t="s">
        <v>34</v>
      </c>
      <c r="C5" s="5" t="s">
        <v>4</v>
      </c>
      <c r="D5" s="5" t="s">
        <v>5</v>
      </c>
      <c r="E5" s="5" t="s">
        <v>6</v>
      </c>
      <c r="F5" s="6">
        <v>1.99</v>
      </c>
      <c r="G5">
        <f>IF(Tabla1[[#This Row],[Categoría]]="Verduras",Tabla1[[#This Row],[Importe Base]]*10%,0)</f>
        <v>0</v>
      </c>
      <c r="H5" s="5">
        <f>IF(Tabla1[[#This Row],[U.M]]="Bandeja",20%*Tabla1[[#This Row],[Importe Base]],5%*Tabla1[[#This Row],[Importe Base]])</f>
        <v>9.9500000000000005E-2</v>
      </c>
      <c r="I5" s="18">
        <f>IF(AND(Tabla1[[#This Row],[Categoría]]="Frutas",Tabla1[[#This Row],[Importe Base]]&gt;1),20%*Tabla1[[#This Row],[Importe Base]],0)</f>
        <v>0.39800000000000002</v>
      </c>
      <c r="J5" s="18">
        <f>IF(OR(Tabla1[[#This Row],[Locación]]="Barcelona",Tabla1[[#This Row],[Locación]]="Murcia"),50%*Tabla1[[#This Row],[Importe Base]],10%*Tabla1[[#This Row],[Importe Base]])</f>
        <v>0.19900000000000001</v>
      </c>
      <c r="K5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5" s="19" t="str">
        <f>IF(Tabla1[[#This Row],[Importe Base]]&lt;1,"A",IF(Tabla1[[#This Row],[Importe Base]]&gt;2,"C","B"))</f>
        <v>B</v>
      </c>
      <c r="M5" s="19" t="str">
        <f>IF(Tabla1[[#This Row],[Importe Base]]&lt;1,"A",IF(AND(Tabla1[[#This Row],[Importe Base]]&gt;=1,Tabla1[[#This Row],[Importe Base]]&lt;=2),"B","C"))</f>
        <v>B</v>
      </c>
      <c r="N5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6" spans="1:14" x14ac:dyDescent="0.4">
      <c r="A6" s="11">
        <v>5</v>
      </c>
      <c r="B6" s="3" t="s">
        <v>35</v>
      </c>
      <c r="C6" s="3" t="s">
        <v>10</v>
      </c>
      <c r="D6" s="3" t="s">
        <v>11</v>
      </c>
      <c r="E6" s="3" t="s">
        <v>12</v>
      </c>
      <c r="F6" s="4">
        <v>2.99</v>
      </c>
      <c r="G6">
        <f>IF(Tabla1[[#This Row],[Categoría]]="Verduras",Tabla1[[#This Row],[Importe Base]]*10%,0)</f>
        <v>0.29900000000000004</v>
      </c>
      <c r="H6" s="5">
        <f>IF(Tabla1[[#This Row],[U.M]]="Bandeja",20%*Tabla1[[#This Row],[Importe Base]],5%*Tabla1[[#This Row],[Importe Base]])</f>
        <v>0.14950000000000002</v>
      </c>
      <c r="I6" s="18">
        <f>IF(AND(Tabla1[[#This Row],[Categoría]]="Frutas",Tabla1[[#This Row],[Importe Base]]&gt;1),20%*Tabla1[[#This Row],[Importe Base]],0)</f>
        <v>0</v>
      </c>
      <c r="J6" s="18">
        <f>IF(OR(Tabla1[[#This Row],[Locación]]="Barcelona",Tabla1[[#This Row],[Locación]]="Murcia"),50%*Tabla1[[#This Row],[Importe Base]],10%*Tabla1[[#This Row],[Importe Base]])</f>
        <v>0.29900000000000004</v>
      </c>
      <c r="K6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6" s="19" t="str">
        <f>IF(Tabla1[[#This Row],[Importe Base]]&lt;1,"A",IF(Tabla1[[#This Row],[Importe Base]]&gt;2,"C","B"))</f>
        <v>C</v>
      </c>
      <c r="M6" s="19" t="str">
        <f>IF(Tabla1[[#This Row],[Importe Base]]&lt;1,"A",IF(AND(Tabla1[[#This Row],[Importe Base]]&gt;=1,Tabla1[[#This Row],[Importe Base]]&lt;=2),"B","C"))</f>
        <v>C</v>
      </c>
      <c r="N6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0.59800000000000009</v>
      </c>
    </row>
    <row r="7" spans="1:14" x14ac:dyDescent="0.4">
      <c r="A7" s="12">
        <v>6</v>
      </c>
      <c r="B7" s="5" t="s">
        <v>36</v>
      </c>
      <c r="C7" s="5" t="s">
        <v>10</v>
      </c>
      <c r="D7" s="5" t="s">
        <v>5</v>
      </c>
      <c r="E7" s="5" t="s">
        <v>13</v>
      </c>
      <c r="F7" s="6">
        <v>1.29</v>
      </c>
      <c r="G7">
        <f>IF(Tabla1[[#This Row],[Categoría]]="Verduras",Tabla1[[#This Row],[Importe Base]]*10%,0)</f>
        <v>0.129</v>
      </c>
      <c r="H7" s="5">
        <f>IF(Tabla1[[#This Row],[U.M]]="Bandeja",20%*Tabla1[[#This Row],[Importe Base]],5%*Tabla1[[#This Row],[Importe Base]])</f>
        <v>6.4500000000000002E-2</v>
      </c>
      <c r="I7" s="18">
        <f>IF(AND(Tabla1[[#This Row],[Categoría]]="Frutas",Tabla1[[#This Row],[Importe Base]]&gt;1),20%*Tabla1[[#This Row],[Importe Base]],0)</f>
        <v>0</v>
      </c>
      <c r="J7" s="18">
        <f>IF(OR(Tabla1[[#This Row],[Locación]]="Barcelona",Tabla1[[#This Row],[Locación]]="Murcia"),50%*Tabla1[[#This Row],[Importe Base]],10%*Tabla1[[#This Row],[Importe Base]])</f>
        <v>0.129</v>
      </c>
      <c r="K7" s="18">
        <f>IF(AND(OR(Tabla1[[#This Row],[Categoría]] = "Frutas", Tabla1[[#This Row],[Categoría]]="Verduras"),OR(Tabla1[[#This Row],[Locación]]="Andalucía",Tabla1[[#This Row],[Locación]]="Almería")),10%*Tabla1[[#This Row],[Importe Base]],0)</f>
        <v>0.129</v>
      </c>
      <c r="L7" s="19" t="str">
        <f>IF(Tabla1[[#This Row],[Importe Base]]&lt;1,"A",IF(Tabla1[[#This Row],[Importe Base]]&gt;2,"C","B"))</f>
        <v>B</v>
      </c>
      <c r="M7" s="19" t="str">
        <f>IF(Tabla1[[#This Row],[Importe Base]]&lt;1,"A",IF(AND(Tabla1[[#This Row],[Importe Base]]&gt;=1,Tabla1[[#This Row],[Importe Base]]&lt;=2),"B","C"))</f>
        <v>B</v>
      </c>
      <c r="N7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8" spans="1:14" x14ac:dyDescent="0.4">
      <c r="A8" s="11">
        <v>7</v>
      </c>
      <c r="B8" s="3" t="s">
        <v>37</v>
      </c>
      <c r="C8" s="3" t="s">
        <v>10</v>
      </c>
      <c r="D8" s="3" t="s">
        <v>5</v>
      </c>
      <c r="E8" s="3" t="s">
        <v>14</v>
      </c>
      <c r="F8" s="4">
        <v>1</v>
      </c>
      <c r="G8">
        <f>IF(Tabla1[[#This Row],[Categoría]]="Verduras",Tabla1[[#This Row],[Importe Base]]*10%,0)</f>
        <v>0.1</v>
      </c>
      <c r="H8" s="5">
        <f>IF(Tabla1[[#This Row],[U.M]]="Bandeja",20%*Tabla1[[#This Row],[Importe Base]],5%*Tabla1[[#This Row],[Importe Base]])</f>
        <v>0.05</v>
      </c>
      <c r="I8" s="18">
        <f>IF(AND(Tabla1[[#This Row],[Categoría]]="Frutas",Tabla1[[#This Row],[Importe Base]]&gt;1),20%*Tabla1[[#This Row],[Importe Base]],0)</f>
        <v>0</v>
      </c>
      <c r="J8" s="18">
        <f>IF(OR(Tabla1[[#This Row],[Locación]]="Barcelona",Tabla1[[#This Row],[Locación]]="Murcia"),50%*Tabla1[[#This Row],[Importe Base]],10%*Tabla1[[#This Row],[Importe Base]])</f>
        <v>0.1</v>
      </c>
      <c r="K8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8" s="19" t="str">
        <f>IF(Tabla1[[#This Row],[Importe Base]]&lt;1,"A",IF(Tabla1[[#This Row],[Importe Base]]&gt;2,"C","B"))</f>
        <v>B</v>
      </c>
      <c r="M8" s="19" t="str">
        <f>IF(Tabla1[[#This Row],[Importe Base]]&lt;1,"A",IF(AND(Tabla1[[#This Row],[Importe Base]]&gt;=1,Tabla1[[#This Row],[Importe Base]]&lt;=2),"B","C"))</f>
        <v>B</v>
      </c>
      <c r="N8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9" spans="1:14" x14ac:dyDescent="0.4">
      <c r="A9" s="12">
        <v>8</v>
      </c>
      <c r="B9" s="5" t="s">
        <v>38</v>
      </c>
      <c r="C9" s="5" t="s">
        <v>10</v>
      </c>
      <c r="D9" s="5" t="s">
        <v>5</v>
      </c>
      <c r="E9" s="5" t="s">
        <v>15</v>
      </c>
      <c r="F9" s="6">
        <v>1.99</v>
      </c>
      <c r="G9">
        <f>IF(Tabla1[[#This Row],[Categoría]]="Verduras",Tabla1[[#This Row],[Importe Base]]*10%,0)</f>
        <v>0.19900000000000001</v>
      </c>
      <c r="H9" s="5">
        <f>IF(Tabla1[[#This Row],[U.M]]="Bandeja",20%*Tabla1[[#This Row],[Importe Base]],5%*Tabla1[[#This Row],[Importe Base]])</f>
        <v>9.9500000000000005E-2</v>
      </c>
      <c r="I9" s="18">
        <f>IF(AND(Tabla1[[#This Row],[Categoría]]="Frutas",Tabla1[[#This Row],[Importe Base]]&gt;1),20%*Tabla1[[#This Row],[Importe Base]],0)</f>
        <v>0</v>
      </c>
      <c r="J9" s="18">
        <f>IF(OR(Tabla1[[#This Row],[Locación]]="Barcelona",Tabla1[[#This Row],[Locación]]="Murcia"),50%*Tabla1[[#This Row],[Importe Base]],10%*Tabla1[[#This Row],[Importe Base]])</f>
        <v>0.19900000000000001</v>
      </c>
      <c r="K9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9" s="19" t="str">
        <f>IF(Tabla1[[#This Row],[Importe Base]]&lt;1,"A",IF(Tabla1[[#This Row],[Importe Base]]&gt;2,"C","B"))</f>
        <v>B</v>
      </c>
      <c r="M9" s="19" t="str">
        <f>IF(Tabla1[[#This Row],[Importe Base]]&lt;1,"A",IF(AND(Tabla1[[#This Row],[Importe Base]]&gt;=1,Tabla1[[#This Row],[Importe Base]]&lt;=2),"B","C"))</f>
        <v>B</v>
      </c>
      <c r="N9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0.29849999999999999</v>
      </c>
    </row>
    <row r="10" spans="1:14" x14ac:dyDescent="0.4">
      <c r="A10" s="11">
        <v>9</v>
      </c>
      <c r="B10" s="3" t="s">
        <v>39</v>
      </c>
      <c r="C10" s="3" t="s">
        <v>10</v>
      </c>
      <c r="D10" s="3" t="s">
        <v>16</v>
      </c>
      <c r="E10" s="3" t="s">
        <v>17</v>
      </c>
      <c r="F10" s="4">
        <v>0.79</v>
      </c>
      <c r="G10">
        <f>IF(Tabla1[[#This Row],[Categoría]]="Verduras",Tabla1[[#This Row],[Importe Base]]*10%,0)</f>
        <v>7.9000000000000015E-2</v>
      </c>
      <c r="H10" s="5">
        <f>IF(Tabla1[[#This Row],[U.M]]="Bandeja",20%*Tabla1[[#This Row],[Importe Base]],5%*Tabla1[[#This Row],[Importe Base]])</f>
        <v>3.9500000000000007E-2</v>
      </c>
      <c r="I10" s="18">
        <f>IF(AND(Tabla1[[#This Row],[Categoría]]="Frutas",Tabla1[[#This Row],[Importe Base]]&gt;1),20%*Tabla1[[#This Row],[Importe Base]],0)</f>
        <v>0</v>
      </c>
      <c r="J10" s="18">
        <f>IF(OR(Tabla1[[#This Row],[Locación]]="Barcelona",Tabla1[[#This Row],[Locación]]="Murcia"),50%*Tabla1[[#This Row],[Importe Base]],10%*Tabla1[[#This Row],[Importe Base]])</f>
        <v>0.39500000000000002</v>
      </c>
      <c r="K10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10" s="19" t="str">
        <f>IF(Tabla1[[#This Row],[Importe Base]]&lt;1,"A",IF(Tabla1[[#This Row],[Importe Base]]&gt;2,"C","B"))</f>
        <v>A</v>
      </c>
      <c r="M10" s="19" t="str">
        <f>IF(Tabla1[[#This Row],[Importe Base]]&lt;1,"A",IF(AND(Tabla1[[#This Row],[Importe Base]]&gt;=1,Tabla1[[#This Row],[Importe Base]]&lt;=2),"B","C"))</f>
        <v>A</v>
      </c>
      <c r="N10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11" spans="1:14" x14ac:dyDescent="0.4">
      <c r="A11" s="12">
        <v>10</v>
      </c>
      <c r="B11" s="5" t="s">
        <v>40</v>
      </c>
      <c r="C11" s="5" t="s">
        <v>10</v>
      </c>
      <c r="D11" s="5" t="s">
        <v>5</v>
      </c>
      <c r="E11" s="5" t="s">
        <v>18</v>
      </c>
      <c r="F11" s="6">
        <v>1.99</v>
      </c>
      <c r="G11">
        <f>IF(Tabla1[[#This Row],[Categoría]]="Verduras",Tabla1[[#This Row],[Importe Base]]*10%,0)</f>
        <v>0.19900000000000001</v>
      </c>
      <c r="H11" s="5">
        <f>IF(Tabla1[[#This Row],[U.M]]="Bandeja",20%*Tabla1[[#This Row],[Importe Base]],5%*Tabla1[[#This Row],[Importe Base]])</f>
        <v>9.9500000000000005E-2</v>
      </c>
      <c r="I11" s="18">
        <f>IF(AND(Tabla1[[#This Row],[Categoría]]="Frutas",Tabla1[[#This Row],[Importe Base]]&gt;1),20%*Tabla1[[#This Row],[Importe Base]],0)</f>
        <v>0</v>
      </c>
      <c r="J11" s="18">
        <f>IF(OR(Tabla1[[#This Row],[Locación]]="Barcelona",Tabla1[[#This Row],[Locación]]="Murcia"),50%*Tabla1[[#This Row],[Importe Base]],10%*Tabla1[[#This Row],[Importe Base]])</f>
        <v>0.19900000000000001</v>
      </c>
      <c r="K11" s="18">
        <f>IF(AND(OR(Tabla1[[#This Row],[Categoría]] = "Frutas", Tabla1[[#This Row],[Categoría]]="Verduras"),OR(Tabla1[[#This Row],[Locación]]="Andalucía",Tabla1[[#This Row],[Locación]]="Almería")),10%*Tabla1[[#This Row],[Importe Base]],0)</f>
        <v>0.19900000000000001</v>
      </c>
      <c r="L11" s="19" t="str">
        <f>IF(Tabla1[[#This Row],[Importe Base]]&lt;1,"A",IF(Tabla1[[#This Row],[Importe Base]]&gt;2,"C","B"))</f>
        <v>B</v>
      </c>
      <c r="M11" s="19" t="str">
        <f>IF(Tabla1[[#This Row],[Importe Base]]&lt;1,"A",IF(AND(Tabla1[[#This Row],[Importe Base]]&gt;=1,Tabla1[[#This Row],[Importe Base]]&lt;=2),"B","C"))</f>
        <v>B</v>
      </c>
      <c r="N11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12" spans="1:14" x14ac:dyDescent="0.4">
      <c r="A12" s="11">
        <v>11</v>
      </c>
      <c r="B12" s="3" t="s">
        <v>41</v>
      </c>
      <c r="C12" s="3" t="s">
        <v>4</v>
      </c>
      <c r="D12" s="3" t="s">
        <v>5</v>
      </c>
      <c r="E12" s="3" t="s">
        <v>19</v>
      </c>
      <c r="F12" s="4">
        <v>1.39</v>
      </c>
      <c r="G12">
        <f>IF(Tabla1[[#This Row],[Categoría]]="Verduras",Tabla1[[#This Row],[Importe Base]]*10%,0)</f>
        <v>0</v>
      </c>
      <c r="H12" s="5">
        <f>IF(Tabla1[[#This Row],[U.M]]="Bandeja",20%*Tabla1[[#This Row],[Importe Base]],5%*Tabla1[[#This Row],[Importe Base]])</f>
        <v>6.9499999999999992E-2</v>
      </c>
      <c r="I12" s="18">
        <f>IF(AND(Tabla1[[#This Row],[Categoría]]="Frutas",Tabla1[[#This Row],[Importe Base]]&gt;1),20%*Tabla1[[#This Row],[Importe Base]],0)</f>
        <v>0.27799999999999997</v>
      </c>
      <c r="J12" s="18">
        <f>IF(OR(Tabla1[[#This Row],[Locación]]="Barcelona",Tabla1[[#This Row],[Locación]]="Murcia"),50%*Tabla1[[#This Row],[Importe Base]],10%*Tabla1[[#This Row],[Importe Base]])</f>
        <v>0.13899999999999998</v>
      </c>
      <c r="K12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12" s="19" t="str">
        <f>IF(Tabla1[[#This Row],[Importe Base]]&lt;1,"A",IF(Tabla1[[#This Row],[Importe Base]]&gt;2,"C","B"))</f>
        <v>B</v>
      </c>
      <c r="M12" s="19" t="str">
        <f>IF(Tabla1[[#This Row],[Importe Base]]&lt;1,"A",IF(AND(Tabla1[[#This Row],[Importe Base]]&gt;=1,Tabla1[[#This Row],[Importe Base]]&lt;=2),"B","C"))</f>
        <v>B</v>
      </c>
      <c r="N12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13" spans="1:14" x14ac:dyDescent="0.4">
      <c r="A13" s="12">
        <v>12</v>
      </c>
      <c r="B13" s="5" t="s">
        <v>42</v>
      </c>
      <c r="C13" s="5" t="s">
        <v>4</v>
      </c>
      <c r="D13" s="5" t="s">
        <v>5</v>
      </c>
      <c r="E13" s="5" t="s">
        <v>18</v>
      </c>
      <c r="F13" s="6">
        <v>1.89</v>
      </c>
      <c r="G13">
        <f>IF(Tabla1[[#This Row],[Categoría]]="Verduras",Tabla1[[#This Row],[Importe Base]]*10%,0)</f>
        <v>0</v>
      </c>
      <c r="H13" s="5">
        <f>IF(Tabla1[[#This Row],[U.M]]="Bandeja",20%*Tabla1[[#This Row],[Importe Base]],5%*Tabla1[[#This Row],[Importe Base]])</f>
        <v>9.4500000000000001E-2</v>
      </c>
      <c r="I13" s="18">
        <f>IF(AND(Tabla1[[#This Row],[Categoría]]="Frutas",Tabla1[[#This Row],[Importe Base]]&gt;1),20%*Tabla1[[#This Row],[Importe Base]],0)</f>
        <v>0.378</v>
      </c>
      <c r="J13" s="18">
        <f>IF(OR(Tabla1[[#This Row],[Locación]]="Barcelona",Tabla1[[#This Row],[Locación]]="Murcia"),50%*Tabla1[[#This Row],[Importe Base]],10%*Tabla1[[#This Row],[Importe Base]])</f>
        <v>0.189</v>
      </c>
      <c r="K13" s="18">
        <f>IF(AND(OR(Tabla1[[#This Row],[Categoría]] = "Frutas", Tabla1[[#This Row],[Categoría]]="Verduras"),OR(Tabla1[[#This Row],[Locación]]="Andalucía",Tabla1[[#This Row],[Locación]]="Almería")),10%*Tabla1[[#This Row],[Importe Base]],0)</f>
        <v>0.189</v>
      </c>
      <c r="L13" s="19" t="str">
        <f>IF(Tabla1[[#This Row],[Importe Base]]&lt;1,"A",IF(Tabla1[[#This Row],[Importe Base]]&gt;2,"C","B"))</f>
        <v>B</v>
      </c>
      <c r="M13" s="19" t="str">
        <f>IF(Tabla1[[#This Row],[Importe Base]]&lt;1,"A",IF(AND(Tabla1[[#This Row],[Importe Base]]&gt;=1,Tabla1[[#This Row],[Importe Base]]&lt;=2),"B","C"))</f>
        <v>B</v>
      </c>
      <c r="N13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14" spans="1:14" x14ac:dyDescent="0.4">
      <c r="A14" s="11">
        <v>13</v>
      </c>
      <c r="B14" s="3" t="s">
        <v>43</v>
      </c>
      <c r="C14" s="3" t="s">
        <v>8</v>
      </c>
      <c r="D14" s="3" t="s">
        <v>5</v>
      </c>
      <c r="E14" s="3" t="s">
        <v>9</v>
      </c>
      <c r="F14" s="4">
        <v>1.89</v>
      </c>
      <c r="G14">
        <f>IF(Tabla1[[#This Row],[Categoría]]="Verduras",Tabla1[[#This Row],[Importe Base]]*10%,0)</f>
        <v>0</v>
      </c>
      <c r="H14" s="5">
        <f>IF(Tabla1[[#This Row],[U.M]]="Bandeja",20%*Tabla1[[#This Row],[Importe Base]],5%*Tabla1[[#This Row],[Importe Base]])</f>
        <v>9.4500000000000001E-2</v>
      </c>
      <c r="I14" s="18">
        <f>IF(AND(Tabla1[[#This Row],[Categoría]]="Frutas",Tabla1[[#This Row],[Importe Base]]&gt;1),20%*Tabla1[[#This Row],[Importe Base]],0)</f>
        <v>0</v>
      </c>
      <c r="J14" s="18">
        <f>IF(OR(Tabla1[[#This Row],[Locación]]="Barcelona",Tabla1[[#This Row],[Locación]]="Murcia"),50%*Tabla1[[#This Row],[Importe Base]],10%*Tabla1[[#This Row],[Importe Base]])</f>
        <v>0.189</v>
      </c>
      <c r="K14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14" s="19" t="str">
        <f>IF(Tabla1[[#This Row],[Importe Base]]&lt;1,"A",IF(Tabla1[[#This Row],[Importe Base]]&gt;2,"C","B"))</f>
        <v>B</v>
      </c>
      <c r="M14" s="19" t="str">
        <f>IF(Tabla1[[#This Row],[Importe Base]]&lt;1,"A",IF(AND(Tabla1[[#This Row],[Importe Base]]&gt;=1,Tabla1[[#This Row],[Importe Base]]&lt;=2),"B","C"))</f>
        <v>B</v>
      </c>
      <c r="N14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15" spans="1:14" x14ac:dyDescent="0.4">
      <c r="A15" s="12">
        <v>14</v>
      </c>
      <c r="B15" s="5" t="s">
        <v>44</v>
      </c>
      <c r="C15" s="5" t="s">
        <v>4</v>
      </c>
      <c r="D15" s="5" t="s">
        <v>5</v>
      </c>
      <c r="E15" s="5" t="s">
        <v>20</v>
      </c>
      <c r="F15" s="6">
        <v>1</v>
      </c>
      <c r="G15">
        <f>IF(Tabla1[[#This Row],[Categoría]]="Verduras",Tabla1[[#This Row],[Importe Base]]*10%,0)</f>
        <v>0</v>
      </c>
      <c r="H15" s="5">
        <f>IF(Tabla1[[#This Row],[U.M]]="Bandeja",20%*Tabla1[[#This Row],[Importe Base]],5%*Tabla1[[#This Row],[Importe Base]])</f>
        <v>0.05</v>
      </c>
      <c r="I15" s="18">
        <f>IF(AND(Tabla1[[#This Row],[Categoría]]="Frutas",Tabla1[[#This Row],[Importe Base]]&gt;1),20%*Tabla1[[#This Row],[Importe Base]],0)</f>
        <v>0</v>
      </c>
      <c r="J15" s="18">
        <f>IF(OR(Tabla1[[#This Row],[Locación]]="Barcelona",Tabla1[[#This Row],[Locación]]="Murcia"),50%*Tabla1[[#This Row],[Importe Base]],10%*Tabla1[[#This Row],[Importe Base]])</f>
        <v>0.5</v>
      </c>
      <c r="K15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15" s="19" t="str">
        <f>IF(Tabla1[[#This Row],[Importe Base]]&lt;1,"A",IF(Tabla1[[#This Row],[Importe Base]]&gt;2,"C","B"))</f>
        <v>B</v>
      </c>
      <c r="M15" s="19" t="str">
        <f>IF(Tabla1[[#This Row],[Importe Base]]&lt;1,"A",IF(AND(Tabla1[[#This Row],[Importe Base]]&gt;=1,Tabla1[[#This Row],[Importe Base]]&lt;=2),"B","C"))</f>
        <v>B</v>
      </c>
      <c r="N15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16" spans="1:14" x14ac:dyDescent="0.4">
      <c r="A16" s="13">
        <v>15</v>
      </c>
      <c r="B16" s="3" t="s">
        <v>45</v>
      </c>
      <c r="C16" s="7" t="s">
        <v>21</v>
      </c>
      <c r="D16" s="3" t="s">
        <v>5</v>
      </c>
      <c r="E16" s="3" t="s">
        <v>12</v>
      </c>
      <c r="F16" s="4">
        <v>4.99</v>
      </c>
      <c r="G16">
        <f>IF(Tabla1[[#This Row],[Categoría]]="Verduras",Tabla1[[#This Row],[Importe Base]]*10%,0)</f>
        <v>0</v>
      </c>
      <c r="H16" s="5">
        <f>IF(Tabla1[[#This Row],[U.M]]="Bandeja",20%*Tabla1[[#This Row],[Importe Base]],5%*Tabla1[[#This Row],[Importe Base]])</f>
        <v>0.24950000000000003</v>
      </c>
      <c r="I16" s="18">
        <f>IF(AND(Tabla1[[#This Row],[Categoría]]="Frutas",Tabla1[[#This Row],[Importe Base]]&gt;1),20%*Tabla1[[#This Row],[Importe Base]],0)</f>
        <v>0</v>
      </c>
      <c r="J16" s="18">
        <f>IF(OR(Tabla1[[#This Row],[Locación]]="Barcelona",Tabla1[[#This Row],[Locación]]="Murcia"),50%*Tabla1[[#This Row],[Importe Base]],10%*Tabla1[[#This Row],[Importe Base]])</f>
        <v>0.49900000000000005</v>
      </c>
      <c r="K16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16" s="19" t="str">
        <f>IF(Tabla1[[#This Row],[Importe Base]]&lt;1,"A",IF(Tabla1[[#This Row],[Importe Base]]&gt;2,"C","B"))</f>
        <v>C</v>
      </c>
      <c r="M16" s="19" t="str">
        <f>IF(Tabla1[[#This Row],[Importe Base]]&lt;1,"A",IF(AND(Tabla1[[#This Row],[Importe Base]]&gt;=1,Tabla1[[#This Row],[Importe Base]]&lt;=2),"B","C"))</f>
        <v>C</v>
      </c>
      <c r="N16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17" spans="1:14" x14ac:dyDescent="0.4">
      <c r="A17" s="12">
        <v>16</v>
      </c>
      <c r="B17" s="5" t="s">
        <v>46</v>
      </c>
      <c r="C17" s="5" t="s">
        <v>4</v>
      </c>
      <c r="D17" s="5" t="s">
        <v>22</v>
      </c>
      <c r="E17" s="5" t="s">
        <v>20</v>
      </c>
      <c r="F17" s="6">
        <v>1.49</v>
      </c>
      <c r="G17">
        <f>IF(Tabla1[[#This Row],[Categoría]]="Verduras",Tabla1[[#This Row],[Importe Base]]*10%,0)</f>
        <v>0</v>
      </c>
      <c r="H17" s="5">
        <f>IF(Tabla1[[#This Row],[U.M]]="Bandeja",20%*Tabla1[[#This Row],[Importe Base]],5%*Tabla1[[#This Row],[Importe Base]])</f>
        <v>0.29799999999999999</v>
      </c>
      <c r="I17" s="18">
        <f>IF(AND(Tabla1[[#This Row],[Categoría]]="Frutas",Tabla1[[#This Row],[Importe Base]]&gt;1),20%*Tabla1[[#This Row],[Importe Base]],0)</f>
        <v>0.29799999999999999</v>
      </c>
      <c r="J17" s="18">
        <f>IF(OR(Tabla1[[#This Row],[Locación]]="Barcelona",Tabla1[[#This Row],[Locación]]="Murcia"),50%*Tabla1[[#This Row],[Importe Base]],10%*Tabla1[[#This Row],[Importe Base]])</f>
        <v>0.745</v>
      </c>
      <c r="K17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17" s="19" t="str">
        <f>IF(Tabla1[[#This Row],[Importe Base]]&lt;1,"A",IF(Tabla1[[#This Row],[Importe Base]]&gt;2,"C","B"))</f>
        <v>B</v>
      </c>
      <c r="M17" s="19" t="str">
        <f>IF(Tabla1[[#This Row],[Importe Base]]&lt;1,"A",IF(AND(Tabla1[[#This Row],[Importe Base]]&gt;=1,Tabla1[[#This Row],[Importe Base]]&lt;=2),"B","C"))</f>
        <v>B</v>
      </c>
      <c r="N17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18" spans="1:14" x14ac:dyDescent="0.4">
      <c r="A18" s="11">
        <v>17</v>
      </c>
      <c r="B18" s="3" t="s">
        <v>47</v>
      </c>
      <c r="C18" s="3" t="s">
        <v>10</v>
      </c>
      <c r="D18" s="3" t="s">
        <v>5</v>
      </c>
      <c r="E18" s="3" t="s">
        <v>23</v>
      </c>
      <c r="F18" s="4">
        <v>0.79</v>
      </c>
      <c r="G18">
        <f>IF(Tabla1[[#This Row],[Categoría]]="Verduras",Tabla1[[#This Row],[Importe Base]]*10%,0)</f>
        <v>7.9000000000000015E-2</v>
      </c>
      <c r="H18" s="5">
        <f>IF(Tabla1[[#This Row],[U.M]]="Bandeja",20%*Tabla1[[#This Row],[Importe Base]],5%*Tabla1[[#This Row],[Importe Base]])</f>
        <v>3.9500000000000007E-2</v>
      </c>
      <c r="I18" s="18">
        <f>IF(AND(Tabla1[[#This Row],[Categoría]]="Frutas",Tabla1[[#This Row],[Importe Base]]&gt;1),20%*Tabla1[[#This Row],[Importe Base]],0)</f>
        <v>0</v>
      </c>
      <c r="J18" s="18">
        <f>IF(OR(Tabla1[[#This Row],[Locación]]="Barcelona",Tabla1[[#This Row],[Locación]]="Murcia"),50%*Tabla1[[#This Row],[Importe Base]],10%*Tabla1[[#This Row],[Importe Base]])</f>
        <v>7.9000000000000015E-2</v>
      </c>
      <c r="K18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18" s="19" t="str">
        <f>IF(Tabla1[[#This Row],[Importe Base]]&lt;1,"A",IF(Tabla1[[#This Row],[Importe Base]]&gt;2,"C","B"))</f>
        <v>A</v>
      </c>
      <c r="M18" s="19" t="str">
        <f>IF(Tabla1[[#This Row],[Importe Base]]&lt;1,"A",IF(AND(Tabla1[[#This Row],[Importe Base]]&gt;=1,Tabla1[[#This Row],[Importe Base]]&lt;=2),"B","C"))</f>
        <v>A</v>
      </c>
      <c r="N18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19" spans="1:14" x14ac:dyDescent="0.4">
      <c r="A19" s="12">
        <v>18</v>
      </c>
      <c r="B19" s="5" t="s">
        <v>48</v>
      </c>
      <c r="C19" s="5" t="s">
        <v>4</v>
      </c>
      <c r="D19" s="5" t="s">
        <v>22</v>
      </c>
      <c r="E19" s="5" t="s">
        <v>13</v>
      </c>
      <c r="F19" s="6">
        <v>0.79</v>
      </c>
      <c r="G19">
        <f>IF(Tabla1[[#This Row],[Categoría]]="Verduras",Tabla1[[#This Row],[Importe Base]]*10%,0)</f>
        <v>0</v>
      </c>
      <c r="H19" s="5">
        <f>IF(Tabla1[[#This Row],[U.M]]="Bandeja",20%*Tabla1[[#This Row],[Importe Base]],5%*Tabla1[[#This Row],[Importe Base]])</f>
        <v>0.15800000000000003</v>
      </c>
      <c r="I19" s="18">
        <f>IF(AND(Tabla1[[#This Row],[Categoría]]="Frutas",Tabla1[[#This Row],[Importe Base]]&gt;1),20%*Tabla1[[#This Row],[Importe Base]],0)</f>
        <v>0</v>
      </c>
      <c r="J19" s="18">
        <f>IF(OR(Tabla1[[#This Row],[Locación]]="Barcelona",Tabla1[[#This Row],[Locación]]="Murcia"),50%*Tabla1[[#This Row],[Importe Base]],10%*Tabla1[[#This Row],[Importe Base]])</f>
        <v>7.9000000000000015E-2</v>
      </c>
      <c r="K19" s="18">
        <f>IF(AND(OR(Tabla1[[#This Row],[Categoría]] = "Frutas", Tabla1[[#This Row],[Categoría]]="Verduras"),OR(Tabla1[[#This Row],[Locación]]="Andalucía",Tabla1[[#This Row],[Locación]]="Almería")),10%*Tabla1[[#This Row],[Importe Base]],0)</f>
        <v>7.9000000000000015E-2</v>
      </c>
      <c r="L19" s="19" t="str">
        <f>IF(Tabla1[[#This Row],[Importe Base]]&lt;1,"A",IF(Tabla1[[#This Row],[Importe Base]]&gt;2,"C","B"))</f>
        <v>A</v>
      </c>
      <c r="M19" s="19" t="str">
        <f>IF(Tabla1[[#This Row],[Importe Base]]&lt;1,"A",IF(AND(Tabla1[[#This Row],[Importe Base]]&gt;=1,Tabla1[[#This Row],[Importe Base]]&lt;=2),"B","C"))</f>
        <v>A</v>
      </c>
      <c r="N19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20" spans="1:14" x14ac:dyDescent="0.4">
      <c r="A20" s="11">
        <v>19</v>
      </c>
      <c r="B20" s="3" t="s">
        <v>49</v>
      </c>
      <c r="C20" s="3" t="s">
        <v>4</v>
      </c>
      <c r="D20" s="3" t="s">
        <v>5</v>
      </c>
      <c r="E20" s="3" t="s">
        <v>24</v>
      </c>
      <c r="F20" s="4">
        <v>1.69</v>
      </c>
      <c r="G20">
        <f>IF(Tabla1[[#This Row],[Categoría]]="Verduras",Tabla1[[#This Row],[Importe Base]]*10%,0)</f>
        <v>0</v>
      </c>
      <c r="H20" s="5">
        <f>IF(Tabla1[[#This Row],[U.M]]="Bandeja",20%*Tabla1[[#This Row],[Importe Base]],5%*Tabla1[[#This Row],[Importe Base]])</f>
        <v>8.4500000000000006E-2</v>
      </c>
      <c r="I20" s="18">
        <f>IF(AND(Tabla1[[#This Row],[Categoría]]="Frutas",Tabla1[[#This Row],[Importe Base]]&gt;1),20%*Tabla1[[#This Row],[Importe Base]],0)</f>
        <v>0.33800000000000002</v>
      </c>
      <c r="J20" s="18">
        <f>IF(OR(Tabla1[[#This Row],[Locación]]="Barcelona",Tabla1[[#This Row],[Locación]]="Murcia"),50%*Tabla1[[#This Row],[Importe Base]],10%*Tabla1[[#This Row],[Importe Base]])</f>
        <v>0.16900000000000001</v>
      </c>
      <c r="K20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20" s="19" t="str">
        <f>IF(Tabla1[[#This Row],[Importe Base]]&lt;1,"A",IF(Tabla1[[#This Row],[Importe Base]]&gt;2,"C","B"))</f>
        <v>B</v>
      </c>
      <c r="M20" s="19" t="str">
        <f>IF(Tabla1[[#This Row],[Importe Base]]&lt;1,"A",IF(AND(Tabla1[[#This Row],[Importe Base]]&gt;=1,Tabla1[[#This Row],[Importe Base]]&lt;=2),"B","C"))</f>
        <v>B</v>
      </c>
      <c r="N20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21" spans="1:14" x14ac:dyDescent="0.4">
      <c r="A21" s="12">
        <v>20</v>
      </c>
      <c r="B21" s="5" t="s">
        <v>50</v>
      </c>
      <c r="C21" s="5" t="s">
        <v>10</v>
      </c>
      <c r="D21" s="5" t="s">
        <v>25</v>
      </c>
      <c r="E21" s="5" t="s">
        <v>26</v>
      </c>
      <c r="F21" s="6">
        <v>1.39</v>
      </c>
      <c r="G21">
        <f>IF(Tabla1[[#This Row],[Categoría]]="Verduras",Tabla1[[#This Row],[Importe Base]]*10%,0)</f>
        <v>0.13899999999999998</v>
      </c>
      <c r="H21" s="5">
        <f>IF(Tabla1[[#This Row],[U.M]]="Bandeja",20%*Tabla1[[#This Row],[Importe Base]],5%*Tabla1[[#This Row],[Importe Base]])</f>
        <v>6.9499999999999992E-2</v>
      </c>
      <c r="I21" s="18">
        <f>IF(AND(Tabla1[[#This Row],[Categoría]]="Frutas",Tabla1[[#This Row],[Importe Base]]&gt;1),20%*Tabla1[[#This Row],[Importe Base]],0)</f>
        <v>0</v>
      </c>
      <c r="J21" s="18">
        <f>IF(OR(Tabla1[[#This Row],[Locación]]="Barcelona",Tabla1[[#This Row],[Locación]]="Murcia"),50%*Tabla1[[#This Row],[Importe Base]],10%*Tabla1[[#This Row],[Importe Base]])</f>
        <v>0.13899999999999998</v>
      </c>
      <c r="K21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21" s="19" t="str">
        <f>IF(Tabla1[[#This Row],[Importe Base]]&lt;1,"A",IF(Tabla1[[#This Row],[Importe Base]]&gt;2,"C","B"))</f>
        <v>B</v>
      </c>
      <c r="M21" s="19" t="str">
        <f>IF(Tabla1[[#This Row],[Importe Base]]&lt;1,"A",IF(AND(Tabla1[[#This Row],[Importe Base]]&gt;=1,Tabla1[[#This Row],[Importe Base]]&lt;=2),"B","C"))</f>
        <v>B</v>
      </c>
      <c r="N21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22" spans="1:14" x14ac:dyDescent="0.4">
      <c r="A22" s="11">
        <v>21</v>
      </c>
      <c r="B22" s="3" t="s">
        <v>51</v>
      </c>
      <c r="C22" s="3" t="s">
        <v>10</v>
      </c>
      <c r="D22" s="3" t="s">
        <v>5</v>
      </c>
      <c r="E22" s="3" t="s">
        <v>18</v>
      </c>
      <c r="F22" s="4">
        <v>1.89</v>
      </c>
      <c r="G22">
        <f>IF(Tabla1[[#This Row],[Categoría]]="Verduras",Tabla1[[#This Row],[Importe Base]]*10%,0)</f>
        <v>0.189</v>
      </c>
      <c r="H22" s="5">
        <f>IF(Tabla1[[#This Row],[U.M]]="Bandeja",20%*Tabla1[[#This Row],[Importe Base]],5%*Tabla1[[#This Row],[Importe Base]])</f>
        <v>9.4500000000000001E-2</v>
      </c>
      <c r="I22" s="18">
        <f>IF(AND(Tabla1[[#This Row],[Categoría]]="Frutas",Tabla1[[#This Row],[Importe Base]]&gt;1),20%*Tabla1[[#This Row],[Importe Base]],0)</f>
        <v>0</v>
      </c>
      <c r="J22" s="18">
        <f>IF(OR(Tabla1[[#This Row],[Locación]]="Barcelona",Tabla1[[#This Row],[Locación]]="Murcia"),50%*Tabla1[[#This Row],[Importe Base]],10%*Tabla1[[#This Row],[Importe Base]])</f>
        <v>0.189</v>
      </c>
      <c r="K22" s="18">
        <f>IF(AND(OR(Tabla1[[#This Row],[Categoría]] = "Frutas", Tabla1[[#This Row],[Categoría]]="Verduras"),OR(Tabla1[[#This Row],[Locación]]="Andalucía",Tabla1[[#This Row],[Locación]]="Almería")),10%*Tabla1[[#This Row],[Importe Base]],0)</f>
        <v>0.189</v>
      </c>
      <c r="L22" s="19" t="str">
        <f>IF(Tabla1[[#This Row],[Importe Base]]&lt;1,"A",IF(Tabla1[[#This Row],[Importe Base]]&gt;2,"C","B"))</f>
        <v>B</v>
      </c>
      <c r="M22" s="19" t="str">
        <f>IF(Tabla1[[#This Row],[Importe Base]]&lt;1,"A",IF(AND(Tabla1[[#This Row],[Importe Base]]&gt;=1,Tabla1[[#This Row],[Importe Base]]&lt;=2),"B","C"))</f>
        <v>B</v>
      </c>
      <c r="N22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23" spans="1:14" x14ac:dyDescent="0.4">
      <c r="A23" s="12">
        <v>22</v>
      </c>
      <c r="B23" s="5" t="s">
        <v>52</v>
      </c>
      <c r="C23" s="5" t="s">
        <v>10</v>
      </c>
      <c r="D23" s="5" t="s">
        <v>5</v>
      </c>
      <c r="E23" s="5" t="s">
        <v>27</v>
      </c>
      <c r="F23" s="6">
        <v>1.99</v>
      </c>
      <c r="G23">
        <f>IF(Tabla1[[#This Row],[Categoría]]="Verduras",Tabla1[[#This Row],[Importe Base]]*10%,0)</f>
        <v>0.19900000000000001</v>
      </c>
      <c r="H23" s="5">
        <f>IF(Tabla1[[#This Row],[U.M]]="Bandeja",20%*Tabla1[[#This Row],[Importe Base]],5%*Tabla1[[#This Row],[Importe Base]])</f>
        <v>9.9500000000000005E-2</v>
      </c>
      <c r="I23" s="18">
        <f>IF(AND(Tabla1[[#This Row],[Categoría]]="Frutas",Tabla1[[#This Row],[Importe Base]]&gt;1),20%*Tabla1[[#This Row],[Importe Base]],0)</f>
        <v>0</v>
      </c>
      <c r="J23" s="18">
        <f>IF(OR(Tabla1[[#This Row],[Locación]]="Barcelona",Tabla1[[#This Row],[Locación]]="Murcia"),50%*Tabla1[[#This Row],[Importe Base]],10%*Tabla1[[#This Row],[Importe Base]])</f>
        <v>0.19900000000000001</v>
      </c>
      <c r="K23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23" s="19" t="str">
        <f>IF(Tabla1[[#This Row],[Importe Base]]&lt;1,"A",IF(Tabla1[[#This Row],[Importe Base]]&gt;2,"C","B"))</f>
        <v>B</v>
      </c>
      <c r="M23" s="19" t="str">
        <f>IF(Tabla1[[#This Row],[Importe Base]]&lt;1,"A",IF(AND(Tabla1[[#This Row],[Importe Base]]&gt;=1,Tabla1[[#This Row],[Importe Base]]&lt;=2),"B","C"))</f>
        <v>B</v>
      </c>
      <c r="N23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24" spans="1:14" x14ac:dyDescent="0.4">
      <c r="A24" s="11">
        <v>23</v>
      </c>
      <c r="B24" s="3" t="s">
        <v>53</v>
      </c>
      <c r="C24" s="3" t="s">
        <v>10</v>
      </c>
      <c r="D24" s="3" t="s">
        <v>16</v>
      </c>
      <c r="E24" s="3" t="s">
        <v>27</v>
      </c>
      <c r="F24" s="4">
        <v>1.75</v>
      </c>
      <c r="G24">
        <f>IF(Tabla1[[#This Row],[Categoría]]="Verduras",Tabla1[[#This Row],[Importe Base]]*10%,0)</f>
        <v>0.17500000000000002</v>
      </c>
      <c r="H24" s="5">
        <f>IF(Tabla1[[#This Row],[U.M]]="Bandeja",20%*Tabla1[[#This Row],[Importe Base]],5%*Tabla1[[#This Row],[Importe Base]])</f>
        <v>8.7500000000000008E-2</v>
      </c>
      <c r="I24" s="18">
        <f>IF(AND(Tabla1[[#This Row],[Categoría]]="Frutas",Tabla1[[#This Row],[Importe Base]]&gt;1),20%*Tabla1[[#This Row],[Importe Base]],0)</f>
        <v>0</v>
      </c>
      <c r="J24" s="18">
        <f>IF(OR(Tabla1[[#This Row],[Locación]]="Barcelona",Tabla1[[#This Row],[Locación]]="Murcia"),50%*Tabla1[[#This Row],[Importe Base]],10%*Tabla1[[#This Row],[Importe Base]])</f>
        <v>0.17500000000000002</v>
      </c>
      <c r="K24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24" s="19" t="str">
        <f>IF(Tabla1[[#This Row],[Importe Base]]&lt;1,"A",IF(Tabla1[[#This Row],[Importe Base]]&gt;2,"C","B"))</f>
        <v>B</v>
      </c>
      <c r="M24" s="19" t="str">
        <f>IF(Tabla1[[#This Row],[Importe Base]]&lt;1,"A",IF(AND(Tabla1[[#This Row],[Importe Base]]&gt;=1,Tabla1[[#This Row],[Importe Base]]&lt;=2),"B","C"))</f>
        <v>B</v>
      </c>
      <c r="N24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</v>
      </c>
    </row>
    <row r="25" spans="1:14" x14ac:dyDescent="0.4">
      <c r="A25" s="14">
        <v>24</v>
      </c>
      <c r="B25" s="8" t="s">
        <v>54</v>
      </c>
      <c r="C25" s="8" t="s">
        <v>10</v>
      </c>
      <c r="D25" s="8" t="s">
        <v>28</v>
      </c>
      <c r="E25" s="8" t="s">
        <v>12</v>
      </c>
      <c r="F25" s="9">
        <v>1.99</v>
      </c>
      <c r="G25">
        <f>IF(Tabla1[[#This Row],[Categoría]]="Verduras",Tabla1[[#This Row],[Importe Base]]*10%,0)</f>
        <v>0.19900000000000001</v>
      </c>
      <c r="H25" s="8">
        <f>IF(Tabla1[[#This Row],[U.M]]="Bandeja",20%*Tabla1[[#This Row],[Importe Base]],5%*Tabla1[[#This Row],[Importe Base]])</f>
        <v>9.9500000000000005E-2</v>
      </c>
      <c r="I25" s="18">
        <f>IF(AND(Tabla1[[#This Row],[Categoría]]="Frutas",Tabla1[[#This Row],[Importe Base]]&gt;1),20%*Tabla1[[#This Row],[Importe Base]],0)</f>
        <v>0</v>
      </c>
      <c r="J25" s="18">
        <f>IF(OR(Tabla1[[#This Row],[Locación]]="Barcelona",Tabla1[[#This Row],[Locación]]="Murcia"),50%*Tabla1[[#This Row],[Importe Base]],10%*Tabla1[[#This Row],[Importe Base]])</f>
        <v>0.19900000000000001</v>
      </c>
      <c r="K25" s="18">
        <f>IF(AND(OR(Tabla1[[#This Row],[Categoría]] = "Frutas", Tabla1[[#This Row],[Categoría]]="Verduras"),OR(Tabla1[[#This Row],[Locación]]="Andalucía",Tabla1[[#This Row],[Locación]]="Almería")),10%*Tabla1[[#This Row],[Importe Base]],0)</f>
        <v>0</v>
      </c>
      <c r="L25" s="19" t="str">
        <f>IF(Tabla1[[#This Row],[Importe Base]]&lt;1,"A",IF(Tabla1[[#This Row],[Importe Base]]&gt;2,"C","B"))</f>
        <v>B</v>
      </c>
      <c r="M25" s="19" t="str">
        <f>IF(Tabla1[[#This Row],[Importe Base]]&lt;1,"A",IF(AND(Tabla1[[#This Row],[Importe Base]]&gt;=1,Tabla1[[#This Row],[Importe Base]]&lt;=2),"B","C"))</f>
        <v>B</v>
      </c>
      <c r="N25" s="19">
        <f>IF(AND(Tabla1[[#This Row],[Categoría]]="Frutas",Tabla1[[#This Row],[Locación]]="La Rioja"),Tabla1[[#This Row],[Importe Base]]*10%,IF(AND(Tabla1[[#This Row],[Categoría]]="Verduras",Tabla1[[#This Row],[Locación]]="Toledo"),15%*Tabla1[[#This Row],[Importe Base]],IF(AND(Tabla1[[#This Row],[Categoría]]="Verduras",Tabla1[[#This Row],[Locación]]="Nacional"),20%*Tabla1[[#This Row],[Importe Base]],0)))</f>
        <v>0.39800000000000002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Aguilera Reyna</dc:creator>
  <cp:lastModifiedBy>VirtualClass Power BI</cp:lastModifiedBy>
  <dcterms:created xsi:type="dcterms:W3CDTF">2022-05-30T13:43:52Z</dcterms:created>
  <dcterms:modified xsi:type="dcterms:W3CDTF">2022-05-30T14:45:45Z</dcterms:modified>
</cp:coreProperties>
</file>