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Excel Practice\"/>
    </mc:Choice>
  </mc:AlternateContent>
  <xr:revisionPtr revIDLastSave="0" documentId="13_ncr:1_{15568020-DD3B-47DF-A3B4-E86F07E27A17}" xr6:coauthVersionLast="47" xr6:coauthVersionMax="47" xr10:uidLastSave="{00000000-0000-0000-0000-000000000000}"/>
  <bookViews>
    <workbookView xWindow="-120" yWindow="-120" windowWidth="20730" windowHeight="11040" firstSheet="11" activeTab="13" xr2:uid="{D1C0BFAD-BA87-468D-A154-42BE082D4205}"/>
  </bookViews>
  <sheets>
    <sheet name="Sheet1" sheetId="1" r:id="rId1"/>
    <sheet name="Sheet2" sheetId="2" r:id="rId2"/>
    <sheet name="Sheet3" sheetId="3" r:id="rId3"/>
    <sheet name="Sheet9" sheetId="9" r:id="rId4"/>
    <sheet name="Sheet10" sheetId="10" r:id="rId5"/>
    <sheet name="Sheet4" sheetId="4" r:id="rId6"/>
    <sheet name="Sheet5" sheetId="5" r:id="rId7"/>
    <sheet name="Sheet6" sheetId="6" r:id="rId8"/>
    <sheet name="Sheet14" sheetId="22" r:id="rId9"/>
    <sheet name="Sheet15" sheetId="23" r:id="rId10"/>
    <sheet name="Sheet20" sheetId="28" r:id="rId11"/>
    <sheet name="Sheet21" sheetId="29" r:id="rId12"/>
    <sheet name="Hyperlink and Random no" sheetId="30" r:id="rId13"/>
    <sheet name="Sheet23" sheetId="31" r:id="rId14"/>
    <sheet name="Detail1" sheetId="26" r:id="rId15"/>
    <sheet name="Sheet18" sheetId="24" r:id="rId16"/>
    <sheet name="Sheet13" sheetId="21" r:id="rId17"/>
    <sheet name="Sheet19" sheetId="27" r:id="rId18"/>
    <sheet name="Sheet7" sheetId="7" r:id="rId19"/>
    <sheet name="Sheet8" sheetId="8" r:id="rId20"/>
    <sheet name="Pie Chart" sheetId="14" r:id="rId21"/>
    <sheet name="Bar Chart" sheetId="11" r:id="rId22"/>
    <sheet name="Line Chart" sheetId="16" r:id="rId23"/>
    <sheet name="Sheet16" sheetId="17" r:id="rId24"/>
    <sheet name="Sheet12" sheetId="20" r:id="rId25"/>
    <sheet name="Sheet17" sheetId="18" r:id="rId26"/>
    <sheet name="Sheet11" sheetId="19" r:id="rId27"/>
  </sheets>
  <definedNames>
    <definedName name="_xlnm._FilterDatabase" localSheetId="26" hidden="1">Sheet11!$A$1:$B$11</definedName>
    <definedName name="_xlnm._FilterDatabase" localSheetId="16" hidden="1">Sheet13!$A$1:$F$13</definedName>
    <definedName name="_xlnm._FilterDatabase" localSheetId="25" hidden="1">Sheet17!$A$1:$F$13</definedName>
  </definedNames>
  <calcPr calcId="191029"/>
  <pivotCaches>
    <pivotCache cacheId="0" r:id="rId28"/>
    <pivotCache cacheId="1" r:id="rId2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31" l="1"/>
  <c r="D6" i="31"/>
  <c r="D7" i="31"/>
  <c r="C6" i="31"/>
  <c r="C7" i="31"/>
  <c r="C5" i="31"/>
  <c r="D1" i="31"/>
  <c r="G21" i="30"/>
  <c r="F21" i="30"/>
  <c r="E21" i="30"/>
  <c r="D21" i="30"/>
  <c r="C21" i="30"/>
  <c r="B21" i="30"/>
  <c r="A21" i="30"/>
  <c r="G20" i="30"/>
  <c r="F20" i="30"/>
  <c r="E20" i="30"/>
  <c r="D20" i="30"/>
  <c r="C20" i="30"/>
  <c r="B20" i="30"/>
  <c r="A20" i="30"/>
  <c r="G19" i="30"/>
  <c r="F19" i="30"/>
  <c r="E19" i="30"/>
  <c r="D19" i="30"/>
  <c r="C19" i="30"/>
  <c r="B19" i="30"/>
  <c r="A19" i="30"/>
  <c r="G18" i="30"/>
  <c r="F18" i="30"/>
  <c r="E18" i="30"/>
  <c r="D18" i="30"/>
  <c r="C18" i="30"/>
  <c r="B18" i="30"/>
  <c r="A18" i="30"/>
  <c r="G17" i="30"/>
  <c r="F17" i="30"/>
  <c r="E17" i="30"/>
  <c r="D17" i="30"/>
  <c r="C17" i="30"/>
  <c r="B17" i="30"/>
  <c r="A17" i="30"/>
  <c r="G16" i="30"/>
  <c r="F16" i="30"/>
  <c r="E16" i="30"/>
  <c r="D16" i="30"/>
  <c r="C16" i="30"/>
  <c r="B16" i="30"/>
  <c r="A16" i="30"/>
  <c r="G15" i="30"/>
  <c r="F15" i="30"/>
  <c r="E15" i="30"/>
  <c r="D15" i="30"/>
  <c r="C15" i="30"/>
  <c r="B15" i="30"/>
  <c r="A15" i="30"/>
  <c r="G14" i="30"/>
  <c r="F14" i="30"/>
  <c r="E14" i="30"/>
  <c r="D14" i="30"/>
  <c r="C14" i="30"/>
  <c r="B14" i="30"/>
  <c r="A14" i="30"/>
  <c r="F12" i="30"/>
  <c r="E12" i="30"/>
  <c r="D12" i="30"/>
  <c r="C12" i="30"/>
  <c r="B12" i="30"/>
  <c r="A12" i="30"/>
  <c r="F11" i="30"/>
  <c r="E11" i="30"/>
  <c r="D11" i="30"/>
  <c r="C11" i="30"/>
  <c r="B11" i="30"/>
  <c r="A11" i="30"/>
  <c r="F10" i="30"/>
  <c r="E10" i="30"/>
  <c r="D10" i="30"/>
  <c r="C10" i="30"/>
  <c r="B10" i="30"/>
  <c r="A10" i="30"/>
  <c r="F9" i="30"/>
  <c r="E9" i="30"/>
  <c r="D9" i="30"/>
  <c r="C9" i="30"/>
  <c r="B9" i="30"/>
  <c r="A9" i="30"/>
  <c r="F8" i="30"/>
  <c r="E8" i="30"/>
  <c r="D8" i="30"/>
  <c r="C8" i="30"/>
  <c r="B8" i="30"/>
  <c r="A8" i="30"/>
  <c r="F7" i="30"/>
  <c r="E7" i="30"/>
  <c r="D7" i="30"/>
  <c r="C7" i="30"/>
  <c r="B7" i="30"/>
  <c r="A7" i="30"/>
  <c r="F6" i="30"/>
  <c r="E6" i="30"/>
  <c r="D6" i="30"/>
  <c r="C6" i="30"/>
  <c r="B6" i="30"/>
  <c r="A6" i="30"/>
  <c r="F5" i="30"/>
  <c r="E5" i="30"/>
  <c r="D5" i="30"/>
  <c r="C5" i="30"/>
  <c r="B5" i="30"/>
  <c r="A5" i="30"/>
  <c r="F4" i="30"/>
  <c r="E4" i="30"/>
  <c r="D4" i="30"/>
  <c r="C4" i="30"/>
  <c r="B4" i="30"/>
  <c r="A4" i="30"/>
  <c r="L3" i="29"/>
  <c r="L4" i="29"/>
  <c r="L5" i="29"/>
  <c r="L6" i="29"/>
  <c r="L7" i="29"/>
  <c r="L8" i="29"/>
  <c r="L9" i="29"/>
  <c r="L10" i="29"/>
  <c r="L11" i="29"/>
  <c r="L12" i="29"/>
  <c r="L2" i="29"/>
  <c r="J3" i="29"/>
  <c r="J4" i="29"/>
  <c r="J5" i="29"/>
  <c r="J6" i="29"/>
  <c r="J7" i="29"/>
  <c r="J8" i="29"/>
  <c r="J9" i="29"/>
  <c r="J10" i="29"/>
  <c r="J11" i="29"/>
  <c r="J12" i="29"/>
  <c r="J2" i="29"/>
  <c r="H3" i="29"/>
  <c r="H4" i="29"/>
  <c r="H5" i="29"/>
  <c r="H6" i="29"/>
  <c r="H7" i="29"/>
  <c r="H8" i="29"/>
  <c r="H9" i="29"/>
  <c r="H10" i="29"/>
  <c r="H11" i="29"/>
  <c r="H12" i="29"/>
  <c r="H2" i="29"/>
  <c r="F2" i="29"/>
  <c r="F3" i="29"/>
  <c r="F4" i="29"/>
  <c r="F5" i="29"/>
  <c r="F6" i="29"/>
  <c r="F7" i="29"/>
  <c r="F8" i="29"/>
  <c r="F9" i="29"/>
  <c r="F10" i="29"/>
  <c r="F11" i="29"/>
  <c r="F12" i="29"/>
  <c r="E10" i="28"/>
  <c r="A8" i="28"/>
  <c r="C5" i="28"/>
  <c r="C4" i="28"/>
  <c r="C3" i="28"/>
  <c r="A11" i="23"/>
  <c r="B5" i="23"/>
  <c r="A1" i="23"/>
  <c r="E6" i="3"/>
  <c r="D12" i="10"/>
  <c r="D11" i="10"/>
  <c r="B15" i="10"/>
  <c r="B14" i="10"/>
  <c r="B12" i="10"/>
  <c r="B11" i="10"/>
  <c r="B9" i="10"/>
  <c r="B8" i="10"/>
  <c r="B6" i="10"/>
  <c r="B5" i="10"/>
  <c r="I2" i="10"/>
  <c r="H2" i="10"/>
  <c r="D3" i="10"/>
  <c r="C3" i="10"/>
  <c r="D2" i="10"/>
  <c r="C2" i="10"/>
  <c r="F9" i="9"/>
  <c r="F10" i="9"/>
  <c r="F11" i="9"/>
  <c r="F12" i="9"/>
  <c r="F13" i="9"/>
  <c r="F2" i="9"/>
  <c r="F3" i="9"/>
  <c r="F4" i="9"/>
  <c r="F5" i="9"/>
  <c r="F6" i="9"/>
  <c r="D2" i="9"/>
  <c r="B7" i="9"/>
  <c r="C6" i="9"/>
  <c r="D6" i="9" s="1"/>
  <c r="C5" i="9"/>
  <c r="D5" i="9" s="1"/>
  <c r="C4" i="9"/>
  <c r="D4" i="9" s="1"/>
  <c r="C3" i="9"/>
  <c r="D3" i="9" s="1"/>
  <c r="C2" i="9"/>
  <c r="B9" i="8"/>
  <c r="B8" i="8"/>
  <c r="E3" i="7"/>
  <c r="E4" i="7"/>
  <c r="E5" i="7"/>
  <c r="E6" i="7"/>
  <c r="E2" i="7"/>
  <c r="D3" i="7"/>
  <c r="D4" i="7"/>
  <c r="D5" i="7"/>
  <c r="D6" i="7"/>
  <c r="D2" i="7"/>
  <c r="B3" i="6"/>
  <c r="B4" i="6"/>
  <c r="B5" i="6"/>
  <c r="B6" i="6"/>
  <c r="B2" i="6"/>
  <c r="C2" i="6"/>
  <c r="C3" i="5"/>
  <c r="C4" i="5"/>
  <c r="C5" i="5"/>
  <c r="C6" i="5"/>
  <c r="C2" i="5"/>
  <c r="E3" i="4"/>
  <c r="E4" i="4"/>
  <c r="E5" i="4"/>
  <c r="E6" i="4"/>
  <c r="E2" i="4"/>
  <c r="D3" i="4"/>
  <c r="D4" i="4"/>
  <c r="D5" i="4"/>
  <c r="D6" i="4"/>
  <c r="D2" i="4"/>
  <c r="C3" i="4"/>
  <c r="C4" i="4"/>
  <c r="C5" i="4"/>
  <c r="C6" i="4"/>
  <c r="C2" i="4"/>
  <c r="D27" i="3"/>
  <c r="C27" i="3"/>
  <c r="C11" i="3"/>
  <c r="D10" i="3"/>
  <c r="E10" i="3" s="1"/>
  <c r="D9" i="3"/>
  <c r="E9" i="3" s="1"/>
  <c r="D8" i="3"/>
  <c r="E8" i="3" s="1"/>
  <c r="D7" i="3"/>
  <c r="E7" i="3"/>
  <c r="C22" i="3"/>
  <c r="D18" i="3"/>
  <c r="C18" i="3"/>
  <c r="D3" i="3"/>
  <c r="E3" i="3" s="1"/>
  <c r="D4" i="3"/>
  <c r="E4" i="3" s="1"/>
  <c r="D5" i="3"/>
  <c r="E5" i="3" s="1"/>
  <c r="D6" i="3"/>
  <c r="D2" i="3"/>
  <c r="E2" i="3" s="1"/>
  <c r="C15" i="3"/>
  <c r="C14" i="3"/>
  <c r="C13" i="3"/>
  <c r="C12" i="3"/>
  <c r="F2" i="2"/>
  <c r="F3" i="2"/>
  <c r="F4" i="2"/>
  <c r="F5" i="2"/>
  <c r="F6" i="2"/>
  <c r="F1" i="2"/>
  <c r="D12" i="1"/>
  <c r="A3" i="2"/>
  <c r="A4" i="2"/>
  <c r="B6" i="2"/>
  <c r="B5" i="2"/>
  <c r="D4" i="1"/>
  <c r="D5" i="1"/>
  <c r="D6" i="1"/>
  <c r="D7" i="1"/>
  <c r="D8" i="1"/>
  <c r="D9" i="1"/>
  <c r="D10" i="1"/>
  <c r="D3" i="1"/>
  <c r="D7" i="9"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<sst xmlns="http://schemas.openxmlformats.org/spreadsheetml/2006/main" count="490" uniqueCount="201">
  <si>
    <t>Kitchen Remodel Costs</t>
  </si>
  <si>
    <t>Materials</t>
  </si>
  <si>
    <t>Quantity</t>
  </si>
  <si>
    <t>Cost</t>
  </si>
  <si>
    <t>Total</t>
  </si>
  <si>
    <t>Cabinet Handles(per unit)</t>
  </si>
  <si>
    <t>Cabinets(Modular Units)</t>
  </si>
  <si>
    <t>Flooring(per sql foot)</t>
  </si>
  <si>
    <t>Fridge</t>
  </si>
  <si>
    <t>Oven</t>
  </si>
  <si>
    <t>Paint(per gallon)</t>
  </si>
  <si>
    <t>Sink</t>
  </si>
  <si>
    <t>Countertop</t>
  </si>
  <si>
    <t xml:space="preserve">Sales Rep </t>
  </si>
  <si>
    <t>Monthly Commission</t>
  </si>
  <si>
    <t>Total Monthly Pay</t>
  </si>
  <si>
    <t>Bonus</t>
  </si>
  <si>
    <t>Joe</t>
  </si>
  <si>
    <t>Carol</t>
  </si>
  <si>
    <t>Jane</t>
  </si>
  <si>
    <t>Bob</t>
  </si>
  <si>
    <t>Marcy</t>
  </si>
  <si>
    <t>Average</t>
  </si>
  <si>
    <t>Active Reps</t>
  </si>
  <si>
    <t>Total reps</t>
  </si>
  <si>
    <t>Blanks</t>
  </si>
  <si>
    <t>Monthly Target($2100)</t>
  </si>
  <si>
    <t>Region</t>
  </si>
  <si>
    <t xml:space="preserve">East </t>
  </si>
  <si>
    <t>West</t>
  </si>
  <si>
    <t>Total Monthly Pay(If Target Hit)</t>
  </si>
  <si>
    <t>East</t>
  </si>
  <si>
    <t>Emloyees Per Region</t>
  </si>
  <si>
    <t>Emp Per Region(If Target Hit)</t>
  </si>
  <si>
    <t>Sales Rep #</t>
  </si>
  <si>
    <t>Helen</t>
  </si>
  <si>
    <t>Casey</t>
  </si>
  <si>
    <t>Robert</t>
  </si>
  <si>
    <t>Mack</t>
  </si>
  <si>
    <t>Sales Rep ID</t>
  </si>
  <si>
    <t>Rep Name</t>
  </si>
  <si>
    <t>Rep ID code</t>
  </si>
  <si>
    <t>SalesRep</t>
  </si>
  <si>
    <t>Rep ID #</t>
  </si>
  <si>
    <t>Sales Group</t>
  </si>
  <si>
    <t>1JEA</t>
  </si>
  <si>
    <t>2CWA</t>
  </si>
  <si>
    <t>3JWC</t>
  </si>
  <si>
    <t>4BEB</t>
  </si>
  <si>
    <t>5MWC</t>
  </si>
  <si>
    <t>Janet</t>
  </si>
  <si>
    <t xml:space="preserve">Bob </t>
  </si>
  <si>
    <t>First #=</t>
  </si>
  <si>
    <t>Second #=</t>
  </si>
  <si>
    <t>Rep's Initials</t>
  </si>
  <si>
    <t>Third # =</t>
  </si>
  <si>
    <t xml:space="preserve">Fourth # = </t>
  </si>
  <si>
    <t>Rep First Name</t>
  </si>
  <si>
    <t>Rep Last Name</t>
  </si>
  <si>
    <t>Russo</t>
  </si>
  <si>
    <t>Moore</t>
  </si>
  <si>
    <t>De Luca</t>
  </si>
  <si>
    <t>Collins</t>
  </si>
  <si>
    <t>Garcia</t>
  </si>
  <si>
    <t>Rep ID Code</t>
  </si>
  <si>
    <t>22 Moore</t>
  </si>
  <si>
    <t>23 De Luca</t>
  </si>
  <si>
    <t>24 Collins</t>
  </si>
  <si>
    <t>25 Garcia</t>
  </si>
  <si>
    <t>21Russo</t>
  </si>
  <si>
    <t xml:space="preserve">West </t>
  </si>
  <si>
    <t>Sales Rep</t>
  </si>
  <si>
    <t>Totals</t>
  </si>
  <si>
    <t>Min</t>
  </si>
  <si>
    <t>Max</t>
  </si>
  <si>
    <t>Additional Sales Training  East Region</t>
  </si>
  <si>
    <t>Round</t>
  </si>
  <si>
    <t>Roundup</t>
  </si>
  <si>
    <t>Rounddown</t>
  </si>
  <si>
    <t>Ceiling</t>
  </si>
  <si>
    <t>Floor</t>
  </si>
  <si>
    <t xml:space="preserve"> </t>
  </si>
  <si>
    <t xml:space="preserve">Cost </t>
  </si>
  <si>
    <t>Cabinets(modular units)</t>
  </si>
  <si>
    <t>Flooring(per sq foot)</t>
  </si>
  <si>
    <t>Cabinet Handles</t>
  </si>
  <si>
    <t>Paint</t>
  </si>
  <si>
    <t>Cabinets</t>
  </si>
  <si>
    <t>Flooring</t>
  </si>
  <si>
    <t>Monthly Sales</t>
  </si>
  <si>
    <t>Month</t>
  </si>
  <si>
    <t>Total Sales</t>
  </si>
  <si>
    <t>Jan</t>
  </si>
  <si>
    <t>Feb</t>
  </si>
  <si>
    <t>Mar</t>
  </si>
  <si>
    <t>Apr</t>
  </si>
  <si>
    <t>May</t>
  </si>
  <si>
    <t>June</t>
  </si>
  <si>
    <t>Jul</t>
  </si>
  <si>
    <t>Aug</t>
  </si>
  <si>
    <t>Sept</t>
  </si>
  <si>
    <t>Oct</t>
  </si>
  <si>
    <t>Nov</t>
  </si>
  <si>
    <t>Dec</t>
  </si>
  <si>
    <t>Item</t>
  </si>
  <si>
    <t>Price</t>
  </si>
  <si>
    <t>Category</t>
  </si>
  <si>
    <t>Day</t>
  </si>
  <si>
    <t>Rug</t>
  </si>
  <si>
    <t>Fireplace</t>
  </si>
  <si>
    <t>living room</t>
  </si>
  <si>
    <t>livingroom</t>
  </si>
  <si>
    <t>patio</t>
  </si>
  <si>
    <t>Mon</t>
  </si>
  <si>
    <t>Sat</t>
  </si>
  <si>
    <t>Sun</t>
  </si>
  <si>
    <t>Tue</t>
  </si>
  <si>
    <t>Wed</t>
  </si>
  <si>
    <t>Raw Labels</t>
  </si>
  <si>
    <t>Sum of Price</t>
  </si>
  <si>
    <t>Grand Total</t>
  </si>
  <si>
    <t>Row Labels</t>
  </si>
  <si>
    <t>rug</t>
  </si>
  <si>
    <t xml:space="preserve">Mon </t>
  </si>
  <si>
    <t>Column Labels</t>
  </si>
  <si>
    <t>Details for Sum of Price - Sales Rep: Casey, Region: West</t>
  </si>
  <si>
    <t>ALT+=</t>
  </si>
  <si>
    <t>Autosum</t>
  </si>
  <si>
    <t>Key board shortcuts</t>
  </si>
  <si>
    <t>Ctrl+Z</t>
  </si>
  <si>
    <t>Undo</t>
  </si>
  <si>
    <t>Ctrl+Y</t>
  </si>
  <si>
    <t>Redo</t>
  </si>
  <si>
    <t>Ctrl+-</t>
  </si>
  <si>
    <t>Delete a column</t>
  </si>
  <si>
    <t>Ctrl+Shift+=</t>
  </si>
  <si>
    <t>Add a column</t>
  </si>
  <si>
    <t xml:space="preserve">Ctrl+B </t>
  </si>
  <si>
    <t>To make it bold</t>
  </si>
  <si>
    <t>F4</t>
  </si>
  <si>
    <t>column absolute</t>
  </si>
  <si>
    <t xml:space="preserve">Ctrl +shift+1 </t>
  </si>
  <si>
    <t>To format as a no</t>
  </si>
  <si>
    <t>Ctrl+K</t>
  </si>
  <si>
    <t>Hyperlink</t>
  </si>
  <si>
    <t>F9</t>
  </si>
  <si>
    <t>To calculate the formula</t>
  </si>
  <si>
    <t>Ctrl+T</t>
  </si>
  <si>
    <t>Brings up the Tble box</t>
  </si>
  <si>
    <t>Ctrl+PageUP</t>
  </si>
  <si>
    <t>To move between one worksheet to another</t>
  </si>
  <si>
    <t>Ctrl+pageDOWN</t>
  </si>
  <si>
    <t>To move one worksheet down</t>
  </si>
  <si>
    <t>Ctrl+1</t>
  </si>
  <si>
    <t>Opens the dialogue box</t>
  </si>
  <si>
    <t>Ctrl+A</t>
  </si>
  <si>
    <t>Will select the whole active worksheet</t>
  </si>
  <si>
    <t>Ctrl+F</t>
  </si>
  <si>
    <t>Will bring up the find and relace dialogue box</t>
  </si>
  <si>
    <t>Ctrl+W</t>
  </si>
  <si>
    <t>If you want to close it while saving the workbook</t>
  </si>
  <si>
    <t>Takes you to the right</t>
  </si>
  <si>
    <t>Shift+  -&gt; and down</t>
  </si>
  <si>
    <t>Shift  + down arrow wkey</t>
  </si>
  <si>
    <t>Takes you down</t>
  </si>
  <si>
    <t>Ctrl+ Up and Down</t>
  </si>
  <si>
    <t>Takes you Up and Down</t>
  </si>
  <si>
    <t>F12</t>
  </si>
  <si>
    <t>Opens save as dialogue box</t>
  </si>
  <si>
    <t>Alt +A</t>
  </si>
  <si>
    <t>Alt+N</t>
  </si>
  <si>
    <t>Alt+P</t>
  </si>
  <si>
    <t>Alt+M</t>
  </si>
  <si>
    <t>PETER Pumpkin eater</t>
  </si>
  <si>
    <t>This is Data</t>
  </si>
  <si>
    <t>Name</t>
  </si>
  <si>
    <t>Year</t>
  </si>
  <si>
    <t>Janet  M. Smith</t>
  </si>
  <si>
    <t>Gary K. Lowret</t>
  </si>
  <si>
    <t>Georgette R. Haymeet ,Jr.</t>
  </si>
  <si>
    <t>Peter A. Pumkineater</t>
  </si>
  <si>
    <t>Juan S. Perez</t>
  </si>
  <si>
    <t>Gabrielle I. Raeli</t>
  </si>
  <si>
    <t>Fred R.Flinstone</t>
  </si>
  <si>
    <t>First Name</t>
  </si>
  <si>
    <t>Middle Initial</t>
  </si>
  <si>
    <t>Last Name</t>
  </si>
  <si>
    <t>Sally P.May</t>
  </si>
  <si>
    <t>M. Smith</t>
  </si>
  <si>
    <t>K. Lowret</t>
  </si>
  <si>
    <t>R. Haymeet ,Jr.</t>
  </si>
  <si>
    <t>A. Pumkineater</t>
  </si>
  <si>
    <t>S. Perez</t>
  </si>
  <si>
    <t>I. Raeli</t>
  </si>
  <si>
    <t>P. May</t>
  </si>
  <si>
    <t>R. Flinstone</t>
  </si>
  <si>
    <t>www.google.com</t>
  </si>
  <si>
    <t>Google</t>
  </si>
  <si>
    <t>Hours worked</t>
  </si>
  <si>
    <t>Days</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</si>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</sst>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quot;$&quot;* #,##0_);_(&quot;$&quot;* \(#,##0\);_(&quot;$&quot;* &quot;-&quot;??_);_(@_)"/>
    <numFmt numFmtId="165" formatCode="&quot;$&quot;#,##0.00"/>
  </numFmts>
  <fonts count="11" x14ac:knownFonts="1">
    <font>
      <sz val="11"/>
      <color theme="1"/>
      <name val="Aptos Narrow"/>
      <family val="2"/>
      <scheme val="minor"/>
    </font>
    <font>
      <b/>
      <sz val="18"/>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sz val="11"/>
      <color rgb="FF9C5700"/>
      <name val="Aptos Narrow"/>
      <family val="2"/>
      <scheme val="minor"/>
    </font>
    <font>
      <b/>
      <sz val="11"/>
      <color theme="0"/>
      <name val="Aptos Narrow"/>
      <family val="2"/>
      <scheme val="minor"/>
    </font>
    <font>
      <sz val="18"/>
      <color theme="1"/>
      <name val="Aptos Narrow"/>
      <family val="2"/>
      <scheme val="minor"/>
    </font>
    <font>
      <b/>
      <sz val="12"/>
      <color theme="1"/>
      <name val="Aptos Narrow"/>
      <family val="2"/>
      <scheme val="minor"/>
    </font>
    <font>
      <b/>
      <sz val="14"/>
      <color theme="1"/>
      <name val="Aptos Narrow"/>
      <family val="2"/>
      <scheme val="minor"/>
    </font>
    <font>
      <u/>
      <sz val="11"/>
      <color theme="10"/>
      <name val="Aptos Narrow"/>
      <family val="2"/>
      <scheme val="minor"/>
    </font>
  </fonts>
  <fills count="15">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patternFill>
    </fill>
    <fill>
      <patternFill patternType="solid">
        <fgColor theme="4" tint="0.79998168889431442"/>
        <bgColor indexed="65"/>
      </patternFill>
    </fill>
    <fill>
      <patternFill patternType="solid">
        <fgColor rgb="FFFFEB9C"/>
      </patternFill>
    </fill>
    <fill>
      <patternFill patternType="solid">
        <fgColor rgb="FFA5A5A5"/>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39997558519241921"/>
        <bgColor indexed="65"/>
      </patternFill>
    </fill>
    <fill>
      <patternFill patternType="solid">
        <fgColor theme="7"/>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style="thin">
        <color theme="1"/>
      </top>
      <bottom style="thin">
        <color theme="1"/>
      </bottom>
      <diagonal/>
    </border>
    <border>
      <left style="thin">
        <color indexed="64"/>
      </left>
      <right style="thin">
        <color indexed="64"/>
      </right>
      <top/>
      <bottom/>
      <diagonal/>
    </border>
  </borders>
  <cellStyleXfs count="9">
    <xf numFmtId="0" fontId="0" fillId="0" borderId="0"/>
    <xf numFmtId="44" fontId="2" fillId="0" borderId="0" applyFont="0" applyFill="0" applyBorder="0" applyAlignment="0" applyProtection="0"/>
    <xf numFmtId="0" fontId="4" fillId="5" borderId="0" applyNumberFormat="0" applyBorder="0" applyAlignment="0" applyProtection="0"/>
    <xf numFmtId="0" fontId="2" fillId="6" borderId="0" applyNumberFormat="0" applyBorder="0" applyAlignment="0" applyProtection="0"/>
    <xf numFmtId="0" fontId="5" fillId="7" borderId="0" applyNumberFormat="0" applyBorder="0" applyAlignment="0" applyProtection="0"/>
    <xf numFmtId="0" fontId="6" fillId="8" borderId="7" applyNumberFormat="0" applyAlignment="0" applyProtection="0"/>
    <xf numFmtId="0" fontId="2" fillId="13" borderId="0" applyNumberFormat="0" applyBorder="0" applyAlignment="0" applyProtection="0"/>
    <xf numFmtId="0" fontId="4" fillId="14" borderId="0" applyNumberFormat="0" applyBorder="0" applyAlignment="0" applyProtection="0"/>
    <xf numFmtId="0" fontId="10" fillId="0" borderId="0" applyNumberFormat="0" applyFill="0" applyBorder="0" applyAlignment="0" applyProtection="0"/>
  </cellStyleXfs>
  <cellXfs count="53">
    <xf numFmtId="0" fontId="0" fillId="0" borderId="0" xfId="0"/>
    <xf numFmtId="0" fontId="3" fillId="3" borderId="0" xfId="0" applyFont="1" applyFill="1"/>
    <xf numFmtId="0" fontId="0" fillId="0" borderId="0" xfId="0" applyAlignment="1">
      <alignment horizontal="right"/>
    </xf>
    <xf numFmtId="164" fontId="0" fillId="0" borderId="0" xfId="1" applyNumberFormat="1" applyFont="1"/>
    <xf numFmtId="164" fontId="0" fillId="0" borderId="0" xfId="0" applyNumberFormat="1"/>
    <xf numFmtId="0" fontId="0" fillId="4" borderId="0" xfId="0" applyFill="1"/>
    <xf numFmtId="164" fontId="0" fillId="4" borderId="0" xfId="0" applyNumberFormat="1" applyFill="1"/>
    <xf numFmtId="0" fontId="4" fillId="5" borderId="0" xfId="2"/>
    <xf numFmtId="0" fontId="2" fillId="6" borderId="1" xfId="3" applyBorder="1"/>
    <xf numFmtId="6" fontId="0" fillId="0" borderId="1" xfId="0" applyNumberFormat="1" applyBorder="1"/>
    <xf numFmtId="0" fontId="0" fillId="0" borderId="1" xfId="0" applyBorder="1"/>
    <xf numFmtId="0" fontId="0" fillId="0" borderId="5" xfId="0" applyBorder="1"/>
    <xf numFmtId="0" fontId="5" fillId="7" borderId="1" xfId="4" applyBorder="1"/>
    <xf numFmtId="0" fontId="5" fillId="7" borderId="5" xfId="4" applyBorder="1"/>
    <xf numFmtId="0" fontId="0" fillId="6" borderId="1" xfId="3" applyFont="1" applyBorder="1"/>
    <xf numFmtId="0" fontId="0" fillId="0" borderId="4" xfId="0" applyBorder="1"/>
    <xf numFmtId="0" fontId="0" fillId="0" borderId="6" xfId="0" applyBorder="1"/>
    <xf numFmtId="0" fontId="0" fillId="0" borderId="0" xfId="0" applyAlignment="1">
      <alignment horizontal="left"/>
    </xf>
    <xf numFmtId="0" fontId="4" fillId="5" borderId="1" xfId="2" applyBorder="1"/>
    <xf numFmtId="6" fontId="0" fillId="0" borderId="0" xfId="0" applyNumberFormat="1"/>
    <xf numFmtId="0" fontId="6" fillId="5" borderId="8" xfId="2" applyFont="1" applyBorder="1"/>
    <xf numFmtId="6" fontId="0" fillId="9" borderId="1" xfId="0" applyNumberFormat="1" applyFill="1" applyBorder="1"/>
    <xf numFmtId="0" fontId="0" fillId="9" borderId="1" xfId="0" applyFill="1" applyBorder="1"/>
    <xf numFmtId="0" fontId="0" fillId="6" borderId="9" xfId="3" applyFont="1" applyBorder="1"/>
    <xf numFmtId="6" fontId="6" fillId="8" borderId="7" xfId="5" applyNumberFormat="1"/>
    <xf numFmtId="0" fontId="6" fillId="8" borderId="7" xfId="5"/>
    <xf numFmtId="9" fontId="0" fillId="0" borderId="0" xfId="0" applyNumberFormat="1"/>
    <xf numFmtId="0" fontId="3" fillId="0" borderId="0" xfId="0" applyFont="1"/>
    <xf numFmtId="2" fontId="0" fillId="0" borderId="0" xfId="0" applyNumberFormat="1"/>
    <xf numFmtId="6" fontId="0" fillId="11" borderId="1" xfId="0" applyNumberFormat="1" applyFill="1" applyBorder="1"/>
    <xf numFmtId="0" fontId="8" fillId="0" borderId="1" xfId="0" applyFont="1" applyBorder="1"/>
    <xf numFmtId="0" fontId="2" fillId="13" borderId="0" xfId="6"/>
    <xf numFmtId="0" fontId="4" fillId="14" borderId="0" xfId="7"/>
    <xf numFmtId="0" fontId="0" fillId="0" borderId="0" xfId="0" pivotButton="1"/>
    <xf numFmtId="165" fontId="0" fillId="0" borderId="0" xfId="0" applyNumberFormat="1"/>
    <xf numFmtId="0" fontId="1" fillId="2" borderId="0" xfId="0" applyFont="1" applyFill="1" applyAlignment="1">
      <alignment horizontal="center"/>
    </xf>
    <xf numFmtId="0" fontId="5" fillId="7" borderId="5" xfId="4" applyBorder="1" applyAlignment="1">
      <alignment horizontal="center"/>
    </xf>
    <xf numFmtId="0" fontId="5" fillId="7" borderId="6" xfId="4" applyBorder="1" applyAlignment="1">
      <alignment horizontal="center"/>
    </xf>
    <xf numFmtId="0" fontId="4" fillId="5" borderId="0" xfId="2" applyBorder="1" applyAlignment="1">
      <alignment horizontal="center"/>
    </xf>
    <xf numFmtId="0" fontId="4" fillId="5" borderId="2" xfId="2"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5" fillId="7" borderId="3" xfId="4" applyBorder="1" applyAlignment="1">
      <alignment horizontal="center"/>
    </xf>
    <xf numFmtId="0" fontId="5" fillId="7" borderId="4" xfId="4" applyBorder="1" applyAlignment="1">
      <alignment horizontal="center"/>
    </xf>
    <xf numFmtId="0" fontId="7" fillId="10" borderId="0" xfId="0" applyFont="1" applyFill="1" applyAlignment="1">
      <alignment horizontal="center"/>
    </xf>
    <xf numFmtId="0" fontId="0" fillId="10" borderId="0" xfId="0" applyFill="1" applyAlignment="1">
      <alignment horizontal="center"/>
    </xf>
    <xf numFmtId="6" fontId="0" fillId="0" borderId="0" xfId="0" applyNumberFormat="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12" borderId="0" xfId="0" applyFill="1" applyAlignment="1">
      <alignment horizontal="center"/>
    </xf>
    <xf numFmtId="0" fontId="10" fillId="0" borderId="0" xfId="8"/>
  </cellXfs>
  <cellStyles count="9">
    <cellStyle name="20% - Accent1" xfId="3" builtinId="30"/>
    <cellStyle name="60% - Accent1" xfId="6" builtinId="32"/>
    <cellStyle name="Accent1" xfId="2" builtinId="29"/>
    <cellStyle name="Accent4" xfId="7" builtinId="41"/>
    <cellStyle name="Check Cell" xfId="5" builtinId="23"/>
    <cellStyle name="Currency" xfId="1" builtinId="4"/>
    <cellStyle name="Hyperlink" xfId="8" builtinId="8"/>
    <cellStyle name="Neutral" xfId="4" builtinId="28"/>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0" formatCode="&quot;$&quot;#,##0_);[Red]\(&quot;$&quot;#,##0\)"/>
    </dxf>
    <dxf>
      <numFmt numFmtId="165" formatCode="&quot;$&quot;#,##0.00"/>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bottom/>
        <vertical/>
        <horizontal/>
      </border>
    </dxf>
    <dxf>
      <numFmt numFmtId="164" formatCode="_(&quot;$&quot;* #,##0_);_(&quot;$&quot;* \(#,##0\);_(&quot;$&quot;* &quot;-&quot;??_);_(@_)"/>
    </dxf>
    <dxf>
      <font>
        <b val="0"/>
        <i val="0"/>
        <strike val="0"/>
        <condense val="0"/>
        <extend val="0"/>
        <outline val="0"/>
        <shadow val="0"/>
        <u val="none"/>
        <vertAlign val="baseline"/>
        <sz val="11"/>
        <color theme="1"/>
        <name val="Aptos Narrow"/>
        <family val="2"/>
        <scheme val="minor"/>
      </font>
      <numFmt numFmtId="164" formatCode="_(&quot;$&quot;* #,##0_);_(&quot;$&quot;* \(#,##0\);_(&quot;$&quot;* &quot;-&quot;??_);_(@_)"/>
    </dxf>
    <dxf>
      <alignment horizontal="righ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microsoft.com/office/2017/06/relationships/rdRichValueStructure" Target="richData/rdrichvaluestructure.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Cost Of Different</a:t>
            </a:r>
            <a:r>
              <a:rPr lang="en-US" sz="1600" b="1" baseline="0"/>
              <a:t> Materials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Chart'!$D$3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2-6342-4DEC-A038-2BF55A12878E}"/>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1-6342-4DEC-A038-2BF55A12878E}"/>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3-6342-4DEC-A038-2BF55A12878E}"/>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6342-4DEC-A038-2BF55A12878E}"/>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B0A-435E-B45D-2977FEB06D23}"/>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9B0A-435E-B45D-2977FEB06D23}"/>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9B0A-435E-B45D-2977FEB06D23}"/>
              </c:ext>
            </c:extLst>
          </c:dPt>
          <c:dPt>
            <c:idx val="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9B0A-435E-B45D-2977FEB06D23}"/>
              </c:ext>
            </c:extLst>
          </c:dPt>
          <c:dLbls>
            <c:dLbl>
              <c:idx val="0"/>
              <c:layout>
                <c:manualLayout>
                  <c:x val="-9.8059233610896163E-2"/>
                  <c:y val="-1.66406629011161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342-4DEC-A038-2BF55A12878E}"/>
                </c:ext>
              </c:extLst>
            </c:dLbl>
            <c:dLbl>
              <c:idx val="1"/>
              <c:layout>
                <c:manualLayout>
                  <c:x val="-7.0820557607869483E-2"/>
                  <c:y val="-3.328132580223229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3684710823920621"/>
                      <c:h val="4.98597500035214E-2"/>
                    </c:manualLayout>
                  </c15:layout>
                </c:ext>
                <c:ext xmlns:c16="http://schemas.microsoft.com/office/drawing/2014/chart" uri="{C3380CC4-5D6E-409C-BE32-E72D297353CC}">
                  <c16:uniqueId val="{00000001-6342-4DEC-A038-2BF55A12878E}"/>
                </c:ext>
              </c:extLst>
            </c:dLbl>
            <c:dLbl>
              <c:idx val="2"/>
              <c:layout>
                <c:manualLayout>
                  <c:x val="-1.6343205601816128E-2"/>
                  <c:y val="-1.9067205974871751E-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42-4DEC-A038-2BF55A12878E}"/>
                </c:ext>
              </c:extLst>
            </c:dLbl>
            <c:dLbl>
              <c:idx val="3"/>
              <c:layout>
                <c:manualLayout>
                  <c:x val="0"/>
                  <c:y val="1.248049717583706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342-4DEC-A038-2BF55A12878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Chart'!$A$4:$A$11</c:f>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f>'Pie Chart'!$D$4:$D$11</c:f>
              <c:numCache>
                <c:formatCode>"$"#,##0_);[Red]\("$"#,##0\)</c:formatCode>
                <c:ptCount val="8"/>
                <c:pt idx="0">
                  <c:v>120</c:v>
                </c:pt>
                <c:pt idx="1">
                  <c:v>120</c:v>
                </c:pt>
                <c:pt idx="2">
                  <c:v>150</c:v>
                </c:pt>
                <c:pt idx="3">
                  <c:v>500</c:v>
                </c:pt>
                <c:pt idx="4">
                  <c:v>500</c:v>
                </c:pt>
                <c:pt idx="5">
                  <c:v>800</c:v>
                </c:pt>
                <c:pt idx="6">
                  <c:v>1200</c:v>
                </c:pt>
                <c:pt idx="7">
                  <c:v>2400</c:v>
                </c:pt>
              </c:numCache>
            </c:numRef>
          </c:val>
          <c:extLst>
            <c:ext xmlns:c16="http://schemas.microsoft.com/office/drawing/2014/chart" uri="{C3380CC4-5D6E-409C-BE32-E72D297353CC}">
              <c16:uniqueId val="{00000000-6342-4DEC-A038-2BF55A1287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Cost</a:t>
            </a:r>
            <a:r>
              <a:rPr lang="en-US" b="1" baseline="0"/>
              <a:t> of Different Materials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21575333386357"/>
          <c:y val="0.15782407407407409"/>
          <c:w val="0.87764129483814524"/>
          <c:h val="0.46604804607757366"/>
        </c:manualLayout>
      </c:layout>
      <c:barChart>
        <c:barDir val="col"/>
        <c:grouping val="clustered"/>
        <c:varyColors val="0"/>
        <c:ser>
          <c:idx val="2"/>
          <c:order val="2"/>
          <c:tx>
            <c:strRef>
              <c:f>'Bar Chart'!$D$3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Chart'!$A$4:$A$11</c:f>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f>'Bar Chart'!$D$4:$D$11</c:f>
              <c:numCache>
                <c:formatCode>"$"#,##0_);[Red]\("$"#,##0\)</c:formatCode>
                <c:ptCount val="8"/>
                <c:pt idx="0">
                  <c:v>120</c:v>
                </c:pt>
                <c:pt idx="1">
                  <c:v>120</c:v>
                </c:pt>
                <c:pt idx="2">
                  <c:v>150</c:v>
                </c:pt>
                <c:pt idx="3">
                  <c:v>500</c:v>
                </c:pt>
                <c:pt idx="4">
                  <c:v>500</c:v>
                </c:pt>
                <c:pt idx="5">
                  <c:v>800</c:v>
                </c:pt>
                <c:pt idx="6">
                  <c:v>1200</c:v>
                </c:pt>
                <c:pt idx="7">
                  <c:v>2400</c:v>
                </c:pt>
              </c:numCache>
            </c:numRef>
          </c:val>
          <c:extLst>
            <c:ext xmlns:c16="http://schemas.microsoft.com/office/drawing/2014/chart" uri="{C3380CC4-5D6E-409C-BE32-E72D297353CC}">
              <c16:uniqueId val="{00000002-E510-4E44-B387-A303C5F828F0}"/>
            </c:ext>
          </c:extLst>
        </c:ser>
        <c:dLbls>
          <c:dLblPos val="outEnd"/>
          <c:showLegendKey val="0"/>
          <c:showVal val="1"/>
          <c:showCatName val="0"/>
          <c:showSerName val="0"/>
          <c:showPercent val="0"/>
          <c:showBubbleSize val="0"/>
        </c:dLbls>
        <c:gapWidth val="219"/>
        <c:overlap val="-27"/>
        <c:axId val="900886384"/>
        <c:axId val="900885424"/>
        <c:extLst>
          <c:ext xmlns:c15="http://schemas.microsoft.com/office/drawing/2012/chart" uri="{02D57815-91ED-43cb-92C2-25804820EDAC}">
            <c15:filteredBarSeries>
              <c15:ser>
                <c:idx val="0"/>
                <c:order val="0"/>
                <c:tx>
                  <c:strRef>
                    <c:extLst>
                      <c:ext uri="{02D57815-91ED-43cb-92C2-25804820EDAC}">
                        <c15:formulaRef>
                          <c15:sqref>'Bar Chart'!$B$3</c15:sqref>
                        </c15:formulaRef>
                      </c:ext>
                    </c:extLst>
                    <c:strCache>
                      <c:ptCount val="1"/>
                      <c:pt idx="0">
                        <c:v>Quantity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'Bar Chart'!$A$4:$A$11</c15:sqref>
                        </c15:formulaRef>
                      </c:ext>
                    </c:extLst>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extLst>
                      <c:ext uri="{02D57815-91ED-43cb-92C2-25804820EDAC}">
                        <c15:formulaRef>
                          <c15:sqref>'Bar Chart'!$B$4:$B$11</c15:sqref>
                        </c15:formulaRef>
                      </c:ext>
                    </c:extLst>
                    <c:numCache>
                      <c:formatCode>General</c:formatCode>
                      <c:ptCount val="8"/>
                      <c:pt idx="0">
                        <c:v>24</c:v>
                      </c:pt>
                      <c:pt idx="1">
                        <c:v>4</c:v>
                      </c:pt>
                      <c:pt idx="2">
                        <c:v>1</c:v>
                      </c:pt>
                      <c:pt idx="3">
                        <c:v>1</c:v>
                      </c:pt>
                      <c:pt idx="4">
                        <c:v>1</c:v>
                      </c:pt>
                      <c:pt idx="5">
                        <c:v>1</c:v>
                      </c:pt>
                      <c:pt idx="6">
                        <c:v>6</c:v>
                      </c:pt>
                      <c:pt idx="7">
                        <c:v>400</c:v>
                      </c:pt>
                    </c:numCache>
                  </c:numRef>
                </c:val>
                <c:extLst>
                  <c:ext xmlns:c16="http://schemas.microsoft.com/office/drawing/2014/chart" uri="{C3380CC4-5D6E-409C-BE32-E72D297353CC}">
                    <c16:uniqueId val="{00000000-E510-4E44-B387-A303C5F828F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'Bar Chart'!$C$3</c15:sqref>
                        </c15:formulaRef>
                      </c:ext>
                    </c:extLst>
                    <c:strCache>
                      <c:ptCount val="1"/>
                      <c:pt idx="0">
                        <c:v>Cost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'Bar Chart'!$A$4:$A$11</c15:sqref>
                        </c15:formulaRef>
                      </c:ext>
                    </c:extLst>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extLst xmlns:c15="http://schemas.microsoft.com/office/drawing/2012/chart">
                      <c:ext xmlns:c15="http://schemas.microsoft.com/office/drawing/2012/chart" uri="{02D57815-91ED-43cb-92C2-25804820EDAC}">
                        <c15:formulaRef>
                          <c15:sqref>'Bar Chart'!$C$4:$C$11</c15:sqref>
                        </c15:formulaRef>
                      </c:ext>
                    </c:extLst>
                    <c:numCache>
                      <c:formatCode>"$"#,##0_);[Red]\("$"#,##0\)</c:formatCode>
                      <c:ptCount val="8"/>
                      <c:pt idx="0">
                        <c:v>5</c:v>
                      </c:pt>
                      <c:pt idx="1">
                        <c:v>30</c:v>
                      </c:pt>
                      <c:pt idx="2">
                        <c:v>150</c:v>
                      </c:pt>
                      <c:pt idx="3">
                        <c:v>500</c:v>
                      </c:pt>
                      <c:pt idx="4">
                        <c:v>500</c:v>
                      </c:pt>
                      <c:pt idx="5">
                        <c:v>800</c:v>
                      </c:pt>
                      <c:pt idx="6">
                        <c:v>200</c:v>
                      </c:pt>
                      <c:pt idx="7">
                        <c:v>6</c:v>
                      </c:pt>
                    </c:numCache>
                  </c:numRef>
                </c:val>
                <c:extLst xmlns:c15="http://schemas.microsoft.com/office/drawing/2012/chart">
                  <c:ext xmlns:c16="http://schemas.microsoft.com/office/drawing/2014/chart" uri="{C3380CC4-5D6E-409C-BE32-E72D297353CC}">
                    <c16:uniqueId val="{00000001-E510-4E44-B387-A303C5F828F0}"/>
                  </c:ext>
                </c:extLst>
              </c15:ser>
            </c15:filteredBarSeries>
          </c:ext>
        </c:extLst>
      </c:barChart>
      <c:catAx>
        <c:axId val="90088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85424"/>
        <c:crosses val="autoZero"/>
        <c:auto val="1"/>
        <c:lblAlgn val="ctr"/>
        <c:lblOffset val="100"/>
        <c:noMultiLvlLbl val="0"/>
      </c:catAx>
      <c:valAx>
        <c:axId val="900885424"/>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88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Cost of Different Materials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47353455818023"/>
          <c:y val="0.16451407115777195"/>
          <c:w val="0.67082020997375325"/>
          <c:h val="0.76604148439778363"/>
        </c:manualLayout>
      </c:layout>
      <c:barChart>
        <c:barDir val="bar"/>
        <c:grouping val="clustered"/>
        <c:varyColors val="0"/>
        <c:ser>
          <c:idx val="0"/>
          <c:order val="0"/>
          <c:tx>
            <c:strRef>
              <c:f>'Bar Chart'!$D$3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Chart'!$A$4:$A$11</c:f>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f>'Bar Chart'!$D$4:$D$11</c:f>
              <c:numCache>
                <c:formatCode>"$"#,##0_);[Red]\("$"#,##0\)</c:formatCode>
                <c:ptCount val="8"/>
                <c:pt idx="0">
                  <c:v>120</c:v>
                </c:pt>
                <c:pt idx="1">
                  <c:v>120</c:v>
                </c:pt>
                <c:pt idx="2">
                  <c:v>150</c:v>
                </c:pt>
                <c:pt idx="3">
                  <c:v>500</c:v>
                </c:pt>
                <c:pt idx="4">
                  <c:v>500</c:v>
                </c:pt>
                <c:pt idx="5">
                  <c:v>800</c:v>
                </c:pt>
                <c:pt idx="6">
                  <c:v>1200</c:v>
                </c:pt>
                <c:pt idx="7">
                  <c:v>2400</c:v>
                </c:pt>
              </c:numCache>
            </c:numRef>
          </c:val>
          <c:extLst>
            <c:ext xmlns:c16="http://schemas.microsoft.com/office/drawing/2014/chart" uri="{C3380CC4-5D6E-409C-BE32-E72D297353CC}">
              <c16:uniqueId val="{00000000-9B87-4310-B1A9-EF006ED76D59}"/>
            </c:ext>
          </c:extLst>
        </c:ser>
        <c:dLbls>
          <c:dLblPos val="outEnd"/>
          <c:showLegendKey val="0"/>
          <c:showVal val="1"/>
          <c:showCatName val="0"/>
          <c:showSerName val="0"/>
          <c:showPercent val="0"/>
          <c:showBubbleSize val="0"/>
        </c:dLbls>
        <c:gapWidth val="282"/>
        <c:axId val="1526044432"/>
        <c:axId val="1526038672"/>
      </c:barChart>
      <c:catAx>
        <c:axId val="1526044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38672"/>
        <c:crosses val="autoZero"/>
        <c:auto val="1"/>
        <c:lblAlgn val="ctr"/>
        <c:lblOffset val="100"/>
        <c:noMultiLvlLbl val="0"/>
      </c:catAx>
      <c:valAx>
        <c:axId val="1526038672"/>
        <c:scaling>
          <c:orientation val="minMax"/>
        </c:scaling>
        <c:delete val="1"/>
        <c:axPos val="b"/>
        <c:numFmt formatCode="&quot;$&quot;#,##0_);[Red]\(&quot;$&quot;#,##0\)" sourceLinked="1"/>
        <c:majorTickMark val="none"/>
        <c:minorTickMark val="none"/>
        <c:tickLblPos val="nextTo"/>
        <c:crossAx val="152604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Cost of Different Materials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47353455818023"/>
          <c:y val="0.16451407115777195"/>
          <c:w val="0.67082020997375325"/>
          <c:h val="0.76604148439778363"/>
        </c:manualLayout>
      </c:layout>
      <c:lineChart>
        <c:grouping val="standard"/>
        <c:varyColors val="0"/>
        <c:ser>
          <c:idx val="0"/>
          <c:order val="0"/>
          <c:tx>
            <c:strRef>
              <c:f>'Bar Chart'!$D$3</c:f>
              <c:strCache>
                <c:ptCount val="1"/>
                <c:pt idx="0">
                  <c:v>Total</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Chart'!$A$4:$A$11</c:f>
              <c:strCache>
                <c:ptCount val="8"/>
                <c:pt idx="0">
                  <c:v>Cabinet Handles(per unit)</c:v>
                </c:pt>
                <c:pt idx="1">
                  <c:v>Paint(per gallon)</c:v>
                </c:pt>
                <c:pt idx="2">
                  <c:v>Sink</c:v>
                </c:pt>
                <c:pt idx="3">
                  <c:v>Oven</c:v>
                </c:pt>
                <c:pt idx="4">
                  <c:v>Countertop</c:v>
                </c:pt>
                <c:pt idx="5">
                  <c:v>Fridge</c:v>
                </c:pt>
                <c:pt idx="6">
                  <c:v>Cabinets(modular units)</c:v>
                </c:pt>
                <c:pt idx="7">
                  <c:v>Flooring(per sq foot)</c:v>
                </c:pt>
              </c:strCache>
            </c:strRef>
          </c:cat>
          <c:val>
            <c:numRef>
              <c:f>'Bar Chart'!$D$4:$D$11</c:f>
              <c:numCache>
                <c:formatCode>"$"#,##0_);[Red]\("$"#,##0\)</c:formatCode>
                <c:ptCount val="8"/>
                <c:pt idx="0">
                  <c:v>120</c:v>
                </c:pt>
                <c:pt idx="1">
                  <c:v>120</c:v>
                </c:pt>
                <c:pt idx="2">
                  <c:v>150</c:v>
                </c:pt>
                <c:pt idx="3">
                  <c:v>500</c:v>
                </c:pt>
                <c:pt idx="4">
                  <c:v>500</c:v>
                </c:pt>
                <c:pt idx="5">
                  <c:v>800</c:v>
                </c:pt>
                <c:pt idx="6">
                  <c:v>1200</c:v>
                </c:pt>
                <c:pt idx="7">
                  <c:v>2400</c:v>
                </c:pt>
              </c:numCache>
            </c:numRef>
          </c:val>
          <c:smooth val="0"/>
          <c:extLst>
            <c:ext xmlns:c16="http://schemas.microsoft.com/office/drawing/2014/chart" uri="{C3380CC4-5D6E-409C-BE32-E72D297353CC}">
              <c16:uniqueId val="{00000000-C44B-4508-8048-91B5CBD0BA0E}"/>
            </c:ext>
          </c:extLst>
        </c:ser>
        <c:dLbls>
          <c:dLblPos val="t"/>
          <c:showLegendKey val="0"/>
          <c:showVal val="1"/>
          <c:showCatName val="0"/>
          <c:showSerName val="0"/>
          <c:showPercent val="0"/>
          <c:showBubbleSize val="0"/>
        </c:dLbls>
        <c:smooth val="0"/>
        <c:axId val="1526044432"/>
        <c:axId val="1526038672"/>
      </c:lineChart>
      <c:catAx>
        <c:axId val="152604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38672"/>
        <c:crosses val="autoZero"/>
        <c:auto val="1"/>
        <c:lblAlgn val="ctr"/>
        <c:lblOffset val="100"/>
        <c:noMultiLvlLbl val="0"/>
      </c:catAx>
      <c:valAx>
        <c:axId val="1526038672"/>
        <c:scaling>
          <c:orientation val="minMax"/>
        </c:scaling>
        <c:delete val="1"/>
        <c:axPos val="l"/>
        <c:numFmt formatCode="&quot;$&quot;#,##0_);[Red]\(&quot;$&quot;#,##0\)" sourceLinked="1"/>
        <c:majorTickMark val="none"/>
        <c:minorTickMark val="none"/>
        <c:tickLblPos val="nextTo"/>
        <c:crossAx val="152604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Sheet16!$A$2:$A$14</c:f>
              <c:strCache>
                <c:ptCount val="13"/>
                <c:pt idx="0">
                  <c:v>Month</c:v>
                </c:pt>
                <c:pt idx="1">
                  <c:v>Jan</c:v>
                </c:pt>
                <c:pt idx="2">
                  <c:v>Feb</c:v>
                </c:pt>
                <c:pt idx="3">
                  <c:v>Mar</c:v>
                </c:pt>
                <c:pt idx="4">
                  <c:v>Apr</c:v>
                </c:pt>
                <c:pt idx="5">
                  <c:v>May</c:v>
                </c:pt>
                <c:pt idx="6">
                  <c:v>June</c:v>
                </c:pt>
                <c:pt idx="7">
                  <c:v>Jul</c:v>
                </c:pt>
                <c:pt idx="8">
                  <c:v>Aug</c:v>
                </c:pt>
                <c:pt idx="9">
                  <c:v>Sept</c:v>
                </c:pt>
                <c:pt idx="10">
                  <c:v>Oct</c:v>
                </c:pt>
                <c:pt idx="11">
                  <c:v>Nov</c:v>
                </c:pt>
                <c:pt idx="12">
                  <c:v>Dec</c:v>
                </c:pt>
              </c:strCache>
            </c:strRef>
          </c:cat>
          <c:val>
            <c:numRef>
              <c:f>Sheet16!$B$2:$B$14</c:f>
              <c:numCache>
                <c:formatCode>General</c:formatCode>
                <c:ptCount val="13"/>
              </c:numCache>
            </c:numRef>
          </c:val>
          <c:smooth val="0"/>
          <c:extLst>
            <c:ext xmlns:c16="http://schemas.microsoft.com/office/drawing/2014/chart" uri="{C3380CC4-5D6E-409C-BE32-E72D297353CC}">
              <c16:uniqueId val="{00000000-572B-4F84-839C-9EDF4C598C93}"/>
            </c:ext>
          </c:extLst>
        </c:ser>
        <c:ser>
          <c:idx val="1"/>
          <c:order val="1"/>
          <c:spPr>
            <a:ln w="28575" cap="rnd">
              <a:solidFill>
                <a:schemeClr val="accent2"/>
              </a:solidFill>
              <a:round/>
            </a:ln>
            <a:effectLst/>
          </c:spPr>
          <c:marker>
            <c:symbol val="none"/>
          </c:marker>
          <c:cat>
            <c:strRef>
              <c:f>Sheet16!$A$2:$A$14</c:f>
              <c:strCache>
                <c:ptCount val="13"/>
                <c:pt idx="0">
                  <c:v>Month</c:v>
                </c:pt>
                <c:pt idx="1">
                  <c:v>Jan</c:v>
                </c:pt>
                <c:pt idx="2">
                  <c:v>Feb</c:v>
                </c:pt>
                <c:pt idx="3">
                  <c:v>Mar</c:v>
                </c:pt>
                <c:pt idx="4">
                  <c:v>Apr</c:v>
                </c:pt>
                <c:pt idx="5">
                  <c:v>May</c:v>
                </c:pt>
                <c:pt idx="6">
                  <c:v>June</c:v>
                </c:pt>
                <c:pt idx="7">
                  <c:v>Jul</c:v>
                </c:pt>
                <c:pt idx="8">
                  <c:v>Aug</c:v>
                </c:pt>
                <c:pt idx="9">
                  <c:v>Sept</c:v>
                </c:pt>
                <c:pt idx="10">
                  <c:v>Oct</c:v>
                </c:pt>
                <c:pt idx="11">
                  <c:v>Nov</c:v>
                </c:pt>
                <c:pt idx="12">
                  <c:v>Dec</c:v>
                </c:pt>
              </c:strCache>
            </c:strRef>
          </c:cat>
          <c:val>
            <c:numRef>
              <c:f>Sheet16!$C$2:$C$14</c:f>
              <c:numCache>
                <c:formatCode>"$"#,##0_);[Red]\("$"#,##0\)</c:formatCode>
                <c:ptCount val="13"/>
                <c:pt idx="0" formatCode="General">
                  <c:v>0</c:v>
                </c:pt>
                <c:pt idx="1">
                  <c:v>3000</c:v>
                </c:pt>
                <c:pt idx="2">
                  <c:v>2000</c:v>
                </c:pt>
                <c:pt idx="3">
                  <c:v>12000</c:v>
                </c:pt>
                <c:pt idx="4">
                  <c:v>9000</c:v>
                </c:pt>
                <c:pt idx="5">
                  <c:v>3000</c:v>
                </c:pt>
                <c:pt idx="6">
                  <c:v>4000</c:v>
                </c:pt>
                <c:pt idx="7">
                  <c:v>5000</c:v>
                </c:pt>
                <c:pt idx="8">
                  <c:v>2000</c:v>
                </c:pt>
                <c:pt idx="9">
                  <c:v>4000</c:v>
                </c:pt>
                <c:pt idx="10">
                  <c:v>7000</c:v>
                </c:pt>
                <c:pt idx="11">
                  <c:v>8000</c:v>
                </c:pt>
                <c:pt idx="12">
                  <c:v>10000</c:v>
                </c:pt>
              </c:numCache>
            </c:numRef>
          </c:val>
          <c:smooth val="0"/>
          <c:extLst>
            <c:ext xmlns:c16="http://schemas.microsoft.com/office/drawing/2014/chart" uri="{C3380CC4-5D6E-409C-BE32-E72D297353CC}">
              <c16:uniqueId val="{00000001-572B-4F84-839C-9EDF4C598C93}"/>
            </c:ext>
          </c:extLst>
        </c:ser>
        <c:ser>
          <c:idx val="2"/>
          <c:order val="2"/>
          <c:spPr>
            <a:ln w="28575" cap="rnd">
              <a:solidFill>
                <a:schemeClr val="accent3"/>
              </a:solidFill>
              <a:round/>
            </a:ln>
            <a:effectLst/>
          </c:spPr>
          <c:marker>
            <c:symbol val="none"/>
          </c:marker>
          <c:cat>
            <c:strRef>
              <c:f>Sheet16!$A$2:$A$14</c:f>
              <c:strCache>
                <c:ptCount val="13"/>
                <c:pt idx="0">
                  <c:v>Month</c:v>
                </c:pt>
                <c:pt idx="1">
                  <c:v>Jan</c:v>
                </c:pt>
                <c:pt idx="2">
                  <c:v>Feb</c:v>
                </c:pt>
                <c:pt idx="3">
                  <c:v>Mar</c:v>
                </c:pt>
                <c:pt idx="4">
                  <c:v>Apr</c:v>
                </c:pt>
                <c:pt idx="5">
                  <c:v>May</c:v>
                </c:pt>
                <c:pt idx="6">
                  <c:v>June</c:v>
                </c:pt>
                <c:pt idx="7">
                  <c:v>Jul</c:v>
                </c:pt>
                <c:pt idx="8">
                  <c:v>Aug</c:v>
                </c:pt>
                <c:pt idx="9">
                  <c:v>Sept</c:v>
                </c:pt>
                <c:pt idx="10">
                  <c:v>Oct</c:v>
                </c:pt>
                <c:pt idx="11">
                  <c:v>Nov</c:v>
                </c:pt>
                <c:pt idx="12">
                  <c:v>Dec</c:v>
                </c:pt>
              </c:strCache>
            </c:strRef>
          </c:cat>
          <c:val>
            <c:numRef>
              <c:f>Sheet16!$D$2:$D$14</c:f>
              <c:numCache>
                <c:formatCode>General</c:formatCode>
                <c:ptCount val="13"/>
              </c:numCache>
            </c:numRef>
          </c:val>
          <c:smooth val="0"/>
          <c:extLst>
            <c:ext xmlns:c16="http://schemas.microsoft.com/office/drawing/2014/chart" uri="{C3380CC4-5D6E-409C-BE32-E72D297353CC}">
              <c16:uniqueId val="{00000002-572B-4F84-839C-9EDF4C598C93}"/>
            </c:ext>
          </c:extLst>
        </c:ser>
        <c:dLbls>
          <c:showLegendKey val="0"/>
          <c:showVal val="0"/>
          <c:showCatName val="0"/>
          <c:showSerName val="0"/>
          <c:showPercent val="0"/>
          <c:showBubbleSize val="0"/>
        </c:dLbls>
        <c:smooth val="0"/>
        <c:axId val="1569930944"/>
        <c:axId val="1569932384"/>
      </c:lineChart>
      <c:catAx>
        <c:axId val="156993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32384"/>
        <c:crosses val="autoZero"/>
        <c:auto val="1"/>
        <c:lblAlgn val="ctr"/>
        <c:lblOffset val="100"/>
        <c:noMultiLvlLbl val="0"/>
      </c:catAx>
      <c:valAx>
        <c:axId val="1569932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309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271462</xdr:colOff>
      <xdr:row>2</xdr:row>
      <xdr:rowOff>195261</xdr:rowOff>
    </xdr:from>
    <xdr:to>
      <xdr:col>14</xdr:col>
      <xdr:colOff>57150</xdr:colOff>
      <xdr:row>18</xdr:row>
      <xdr:rowOff>190499</xdr:rowOff>
    </xdr:to>
    <xdr:graphicFrame macro="">
      <xdr:nvGraphicFramePr>
        <xdr:cNvPr id="3" name="Chart 2">
          <a:extLst>
            <a:ext uri="{FF2B5EF4-FFF2-40B4-BE49-F238E27FC236}">
              <a16:creationId xmlns:a16="http://schemas.microsoft.com/office/drawing/2014/main" id="{2BFDFD00-520F-9BDF-7A33-9E19C670A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114299</xdr:colOff>
      <xdr:row>0</xdr:row>
      <xdr:rowOff>80962</xdr:rowOff>
    </xdr:from>
    <xdr:to>
      <xdr:col>14</xdr:col>
      <xdr:colOff>142875</xdr:colOff>
      <xdr:row>14</xdr:row>
      <xdr:rowOff>147637</xdr:rowOff>
    </xdr:to>
    <xdr:graphicFrame macro="">
      <xdr:nvGraphicFramePr>
        <xdr:cNvPr id="3" name="Chart 2">
          <a:extLst>
            <a:ext uri="{FF2B5EF4-FFF2-40B4-BE49-F238E27FC236}">
              <a16:creationId xmlns:a16="http://schemas.microsoft.com/office/drawing/2014/main" id="{6BC6B5C3-6D57-933E-7E58-C9E1350E4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180975</xdr:colOff>
      <xdr:row>15</xdr:row>
      <xdr:rowOff>23812</xdr:rowOff>
    </xdr:from>
    <xdr:to>
      <xdr:col>13</xdr:col>
      <xdr:colOff>485775</xdr:colOff>
      <xdr:row>29</xdr:row>
      <xdr:rowOff>100012</xdr:rowOff>
    </xdr:to>
    <xdr:graphicFrame macro="">
      <xdr:nvGraphicFramePr>
        <xdr:cNvPr id="2" name="Chart 1">
          <a:extLst>
            <a:ext uri="{FF2B5EF4-FFF2-40B4-BE49-F238E27FC236}">
              <a16:creationId xmlns:a16="http://schemas.microsoft.com/office/drawing/2014/main" id="{AC53DE65-7683-26D1-8476-C2961E66E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15</xdr:col>
      <xdr:colOff>257176</xdr:colOff>
      <xdr:row>16</xdr:row>
      <xdr:rowOff>0</xdr:rowOff>
    </xdr:to>
    <xdr:graphicFrame macro="">
      <xdr:nvGraphicFramePr>
        <xdr:cNvPr id="2" name="Chart 1">
          <a:extLst>
            <a:ext uri="{FF2B5EF4-FFF2-40B4-BE49-F238E27FC236}">
              <a16:creationId xmlns:a16="http://schemas.microsoft.com/office/drawing/2014/main" id="{674FC70F-325E-493A-9414-D32EF185D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42862</xdr:rowOff>
    </xdr:from>
    <xdr:to>
      <xdr:col>14</xdr:col>
      <xdr:colOff>28575</xdr:colOff>
      <xdr:row>17</xdr:row>
      <xdr:rowOff>119062</xdr:rowOff>
    </xdr:to>
    <xdr:graphicFrame macro="">
      <xdr:nvGraphicFramePr>
        <xdr:cNvPr id="2" name="Chart 1">
          <a:extLst>
            <a:ext uri="{FF2B5EF4-FFF2-40B4-BE49-F238E27FC236}">
              <a16:creationId xmlns:a16="http://schemas.microsoft.com/office/drawing/2014/main" id="{7E4CB8E0-1F75-1041-E163-3ABB1D404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50" refreshedDate="45755.972245833334" createdVersion="8" refreshedVersion="8" minRefreshableVersion="3" recordCount="12" xr:uid="{CC082933-FC71-4405-8432-332ADDBA363C}">
  <cacheSource type="worksheet">
    <worksheetSource name="SalesRept"/>
  </cacheSource>
  <cacheFields count="6">
    <cacheField name="Sales Rep" numFmtId="0">
      <sharedItems/>
    </cacheField>
    <cacheField name="Region" numFmtId="0">
      <sharedItems count="2">
        <s v="West"/>
        <s v="East "/>
      </sharedItems>
    </cacheField>
    <cacheField name="Item" numFmtId="0">
      <sharedItems/>
    </cacheField>
    <cacheField name="Price" numFmtId="6">
      <sharedItems containsSemiMixedTypes="0" containsString="0" containsNumber="1" containsInteger="1" minValue="250" maxValue="300"/>
    </cacheField>
    <cacheField name="Category" numFmtId="0">
      <sharedItems count="3">
        <s v="living room"/>
        <s v="livingroom"/>
        <s v="patio"/>
      </sharedItems>
    </cacheField>
    <cacheField name="Da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a50" refreshedDate="45757.635391087962" createdVersion="8" refreshedVersion="8" minRefreshableVersion="3" recordCount="12" xr:uid="{4BF75F49-A403-44E2-92E7-FEBDEF8A7857}">
  <cacheSource type="worksheet">
    <worksheetSource ref="A1:F13" sheet="Sheet13"/>
  </cacheSource>
  <cacheFields count="6">
    <cacheField name="Sales Rep" numFmtId="0">
      <sharedItems count="7">
        <s v="Jane"/>
        <s v="Mack"/>
        <s v="Casey"/>
        <s v="Bob"/>
        <s v="Robert"/>
        <s v="Bob "/>
        <s v="Joe"/>
      </sharedItems>
    </cacheField>
    <cacheField name="Region" numFmtId="0">
      <sharedItems count="2">
        <s v="West"/>
        <s v="East"/>
      </sharedItems>
    </cacheField>
    <cacheField name="Item" numFmtId="0">
      <sharedItems count="2">
        <s v="rug"/>
        <s v="Fireplace"/>
      </sharedItems>
    </cacheField>
    <cacheField name="Price" numFmtId="6">
      <sharedItems containsSemiMixedTypes="0" containsString="0" containsNumber="1" containsInteger="1" minValue="250" maxValue="300"/>
    </cacheField>
    <cacheField name="Category" numFmtId="0">
      <sharedItems count="2">
        <s v="living room"/>
        <s v="patio"/>
      </sharedItems>
    </cacheField>
    <cacheField name="Day" numFmtId="0">
      <sharedItems count="5">
        <s v="Mon "/>
        <s v="Sat"/>
        <s v="Sun"/>
        <s v="Tue"/>
        <s v="W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Jane"/>
    <x v="0"/>
    <s v="Rug"/>
    <n v="300"/>
    <x v="0"/>
    <s v="Mon"/>
  </r>
  <r>
    <s v="Mack"/>
    <x v="0"/>
    <s v="Rug"/>
    <n v="300"/>
    <x v="1"/>
    <s v="Sat"/>
  </r>
  <r>
    <s v="Casey"/>
    <x v="0"/>
    <s v="Rug"/>
    <n v="300"/>
    <x v="1"/>
    <s v="Sat"/>
  </r>
  <r>
    <s v="Jane"/>
    <x v="0"/>
    <s v="Rug"/>
    <n v="300"/>
    <x v="1"/>
    <s v="Sun"/>
  </r>
  <r>
    <s v="Jane"/>
    <x v="0"/>
    <s v="Rug"/>
    <n v="300"/>
    <x v="1"/>
    <s v="Sun"/>
  </r>
  <r>
    <s v="Jane"/>
    <x v="0"/>
    <s v="Rug"/>
    <n v="300"/>
    <x v="1"/>
    <s v="Tue"/>
  </r>
  <r>
    <s v="Jane"/>
    <x v="0"/>
    <s v="Rug"/>
    <n v="300"/>
    <x v="1"/>
    <s v="Tue"/>
  </r>
  <r>
    <s v="Bob "/>
    <x v="1"/>
    <s v="Fireplace"/>
    <n v="250"/>
    <x v="2"/>
    <s v="Mon"/>
  </r>
  <r>
    <s v="Casey"/>
    <x v="0"/>
    <s v="Fireplace"/>
    <n v="250"/>
    <x v="2"/>
    <s v="Sun"/>
  </r>
  <r>
    <s v="Robert"/>
    <x v="1"/>
    <s v="Fireplace"/>
    <n v="250"/>
    <x v="2"/>
    <s v="Sun"/>
  </r>
  <r>
    <s v="Bob "/>
    <x v="1"/>
    <s v="Fireplace"/>
    <n v="250"/>
    <x v="2"/>
    <s v="Tue"/>
  </r>
  <r>
    <s v="Joe"/>
    <x v="1"/>
    <s v="Fireplace"/>
    <n v="250"/>
    <x v="2"/>
    <s v="W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300"/>
    <x v="0"/>
    <x v="0"/>
  </r>
  <r>
    <x v="1"/>
    <x v="0"/>
    <x v="0"/>
    <n v="300"/>
    <x v="0"/>
    <x v="1"/>
  </r>
  <r>
    <x v="2"/>
    <x v="0"/>
    <x v="0"/>
    <n v="300"/>
    <x v="0"/>
    <x v="1"/>
  </r>
  <r>
    <x v="0"/>
    <x v="0"/>
    <x v="0"/>
    <n v="300"/>
    <x v="0"/>
    <x v="2"/>
  </r>
  <r>
    <x v="0"/>
    <x v="0"/>
    <x v="0"/>
    <n v="300"/>
    <x v="0"/>
    <x v="2"/>
  </r>
  <r>
    <x v="0"/>
    <x v="0"/>
    <x v="0"/>
    <n v="300"/>
    <x v="0"/>
    <x v="3"/>
  </r>
  <r>
    <x v="0"/>
    <x v="0"/>
    <x v="0"/>
    <n v="300"/>
    <x v="0"/>
    <x v="3"/>
  </r>
  <r>
    <x v="3"/>
    <x v="1"/>
    <x v="1"/>
    <n v="250"/>
    <x v="1"/>
    <x v="0"/>
  </r>
  <r>
    <x v="2"/>
    <x v="0"/>
    <x v="1"/>
    <n v="250"/>
    <x v="1"/>
    <x v="2"/>
  </r>
  <r>
    <x v="4"/>
    <x v="1"/>
    <x v="1"/>
    <n v="250"/>
    <x v="1"/>
    <x v="2"/>
  </r>
  <r>
    <x v="5"/>
    <x v="1"/>
    <x v="1"/>
    <n v="250"/>
    <x v="1"/>
    <x v="3"/>
  </r>
  <r>
    <x v="6"/>
    <x v="1"/>
    <x v="1"/>
    <n v="250"/>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398384-38F6-4B10-9D3E-D6A3B934B173}" name="PivotTable1"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9" firstHeaderRow="1" firstDataRow="2" firstDataCol="1" rowPageCount="1" colPageCount="1"/>
  <pivotFields count="6">
    <pivotField axis="axisRow" compact="0" outline="0" showAll="0" sortType="descending">
      <items count="8">
        <item x="3"/>
        <item x="5"/>
        <item x="2"/>
        <item x="0"/>
        <item x="6"/>
        <item x="1"/>
        <item x="4"/>
        <item t="default"/>
      </items>
      <autoSortScope>
        <pivotArea dataOnly="0" outline="0" fieldPosition="0">
          <references count="1">
            <reference field="4294967294" count="1" selected="0">
              <x v="0"/>
            </reference>
          </references>
        </pivotArea>
      </autoSortScope>
    </pivotField>
    <pivotField axis="axisPage" compact="0" outline="0" showAll="0">
      <items count="3">
        <item x="1"/>
        <item x="0"/>
        <item t="default"/>
      </items>
    </pivotField>
    <pivotField compact="0" outline="0" showAll="0"/>
    <pivotField dataField="1" compact="0" numFmtId="6" outline="0" showAll="0"/>
    <pivotField compact="0" outline="0" showAll="0"/>
    <pivotField axis="axisCol" compact="0" outline="0" showAll="0">
      <items count="6">
        <item x="2"/>
        <item x="3"/>
        <item x="4"/>
        <item x="1"/>
        <item x="0"/>
        <item t="default"/>
      </items>
    </pivotField>
  </pivotFields>
  <rowFields count="1">
    <field x="0"/>
  </rowFields>
  <rowItems count="5">
    <i>
      <x v="6"/>
    </i>
    <i>
      <x v="4"/>
    </i>
    <i>
      <x/>
    </i>
    <i>
      <x v="1"/>
    </i>
    <i t="grand">
      <x/>
    </i>
  </rowItems>
  <colFields count="1">
    <field x="5"/>
  </colFields>
  <colItems count="5">
    <i>
      <x/>
    </i>
    <i>
      <x v="1"/>
    </i>
    <i>
      <x v="2"/>
    </i>
    <i>
      <x v="4"/>
    </i>
    <i t="grand">
      <x/>
    </i>
  </colItems>
  <pageFields count="1">
    <pageField fld="1" item="0" hier="-1"/>
  </pageFields>
  <dataFields count="1">
    <dataField name="Sum of Price" fld="3"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78A8F9-D01C-4AE6-83E5-3154A4121B4D}" name="PivotTable1"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G12" firstHeaderRow="1" firstDataRow="2" firstDataCol="1"/>
  <pivotFields count="6">
    <pivotField axis="axisRow" showAll="0">
      <items count="8">
        <item x="3"/>
        <item x="5"/>
        <item x="2"/>
        <item x="0"/>
        <item x="6"/>
        <item x="1"/>
        <item x="4"/>
        <item t="default"/>
      </items>
    </pivotField>
    <pivotField showAll="0">
      <items count="3">
        <item x="1"/>
        <item x="0"/>
        <item t="default"/>
      </items>
    </pivotField>
    <pivotField showAll="0">
      <items count="3">
        <item x="1"/>
        <item x="0"/>
        <item t="default"/>
      </items>
    </pivotField>
    <pivotField dataField="1" numFmtId="6" showAll="0"/>
    <pivotField showAll="0">
      <items count="3">
        <item x="0"/>
        <item x="1"/>
        <item t="default"/>
      </items>
    </pivotField>
    <pivotField axis="axisCol" showAll="0">
      <items count="6">
        <item x="2"/>
        <item x="3"/>
        <item x="4"/>
        <item x="1"/>
        <item x="0"/>
        <item t="default"/>
      </items>
    </pivotField>
  </pivotFields>
  <rowFields count="1">
    <field x="0"/>
  </rowFields>
  <rowItems count="8">
    <i>
      <x/>
    </i>
    <i>
      <x v="1"/>
    </i>
    <i>
      <x v="2"/>
    </i>
    <i>
      <x v="3"/>
    </i>
    <i>
      <x v="4"/>
    </i>
    <i>
      <x v="5"/>
    </i>
    <i>
      <x v="6"/>
    </i>
    <i t="grand">
      <x/>
    </i>
  </rowItems>
  <colFields count="1">
    <field x="5"/>
  </colFields>
  <colItems count="6">
    <i>
      <x/>
    </i>
    <i>
      <x v="1"/>
    </i>
    <i>
      <x v="2"/>
    </i>
    <i>
      <x v="3"/>
    </i>
    <i>
      <x v="4"/>
    </i>
    <i t="grand">
      <x/>
    </i>
  </colItems>
  <dataFields count="1">
    <dataField name="Sum of Price" fld="3" baseField="0" baseItem="0" numFmtId="6"/>
  </dataFields>
  <formats count="1">
    <format dxfId="4">
      <pivotArea dataOnly="0" labelOnly="1" fieldPosition="0">
        <references count="1">
          <reference field="5"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C7F189-BB4F-44B6-A1D6-6F0E92D39C7D}"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7" firstHeaderRow="1" firstDataRow="1" firstDataCol="1"/>
  <pivotFields count="6">
    <pivotField showAll="0"/>
    <pivotField showAll="0">
      <items count="3">
        <item x="1"/>
        <item x="0"/>
        <item t="default"/>
      </items>
    </pivotField>
    <pivotField showAll="0"/>
    <pivotField dataField="1" numFmtId="6" showAll="0"/>
    <pivotField axis="axisRow" showAll="0">
      <items count="4">
        <item x="0"/>
        <item x="1"/>
        <item x="2"/>
        <item t="default"/>
      </items>
    </pivotField>
    <pivotField showAll="0"/>
  </pivotFields>
  <rowFields count="1">
    <field x="4"/>
  </rowFields>
  <rowItems count="4">
    <i>
      <x/>
    </i>
    <i>
      <x v="1"/>
    </i>
    <i>
      <x v="2"/>
    </i>
    <i t="grand">
      <x/>
    </i>
  </rowItems>
  <colItems count="1">
    <i/>
  </colItems>
  <dataFields count="1">
    <dataField name="Sum of Price" fld="3"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13</v>
    <v>7</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D22156-7B35-414C-9A86-D3180FDA1F3A}" name="Table1" displayName="Table1" ref="A2:D10" totalsRowShown="0" headerRowDxfId="15">
  <autoFilter ref="A2:D10" xr:uid="{57D22156-7B35-414C-9A86-D3180FDA1F3A}"/>
  <tableColumns count="4">
    <tableColumn id="1" xr3:uid="{FA69BF3A-A4A7-4607-BCDC-D6068977DF4B}" name="Materials"/>
    <tableColumn id="2" xr3:uid="{194C6175-88F8-48F8-9171-02F7134204F4}" name="Quantity" dataDxfId="14"/>
    <tableColumn id="3" xr3:uid="{43AACD09-B247-4F18-A774-D4F59FDA55D1}" name="Cost" dataDxfId="13" dataCellStyle="Currency"/>
    <tableColumn id="4" xr3:uid="{AD759145-8D47-448F-9565-3E4E7FB62185}" name="Total" dataDxfId="12">
      <calculatedColumnFormula>B3*C3</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5A9F9C-646C-4CC0-8CE4-CB332B60F82E}" name="Salesrep" displayName="Salesrep" ref="A1:G15" totalsRowShown="0" headerRowCellStyle="Accent1">
  <autoFilter ref="A1:G15" xr:uid="{965A9F9C-646C-4CC0-8CE4-CB332B60F82E}"/>
  <tableColumns count="7">
    <tableColumn id="1" xr3:uid="{92677A23-A1C2-4E07-B378-254F9B3EA6DA}" name="Sales Rep #" dataDxfId="11"/>
    <tableColumn id="2" xr3:uid="{AB8071DE-D585-42E7-A942-E49B6E55D54F}" name="Sales Rep " dataDxfId="10" dataCellStyle="20% - Accent1"/>
    <tableColumn id="3" xr3:uid="{0BEFA9E0-A3C1-424D-B118-4200E6FA40FB}" name="Monthly Commission" dataDxfId="9"/>
    <tableColumn id="4" xr3:uid="{B2B28401-5A82-4568-BF3A-C02FF41B1E7B}" name="Monthly Target($2100)" dataDxfId="8"/>
    <tableColumn id="5" xr3:uid="{D8686E03-0986-4C87-9D18-E42788ACE93A}" name="Total Monthly Pay" dataDxfId="7"/>
    <tableColumn id="6" xr3:uid="{71DA391A-240E-4C96-B59E-BBBBAA501CCF}" name="Region" dataDxfId="6"/>
    <tableColumn id="7" xr3:uid="{D8DE638D-FEFA-41EE-905E-8C80CECE731D}" name="Bonus" dataDxfId="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CB11AF-23B8-4238-B477-780F1085DC9E}" name="Table4" displayName="Table4" ref="A3:F5" totalsRowShown="0">
  <autoFilter ref="A3:F5" xr:uid="{D5CB11AF-23B8-4238-B477-780F1085DC9E}"/>
  <sortState xmlns:xlrd2="http://schemas.microsoft.com/office/spreadsheetml/2017/richdata2" ref="A4:F5">
    <sortCondition ref="D3:D5"/>
  </sortState>
  <tableColumns count="6">
    <tableColumn id="1" xr3:uid="{8444D491-F35F-44B3-A8C0-C66B65909596}" name="Sales Rep"/>
    <tableColumn id="2" xr3:uid="{3296A169-C4F8-4DCE-AF78-B7AA7D819C95}" name="Region"/>
    <tableColumn id="3" xr3:uid="{943B7DD2-4B6A-4EE4-ADF0-5473083EB775}" name="Item"/>
    <tableColumn id="4" xr3:uid="{1325EFBC-25EA-45D9-9B81-5D0BC4AC0B75}" name="Price"/>
    <tableColumn id="5" xr3:uid="{DFB6FCB6-704D-4B14-8EC1-7F3770A5D724}" name="Category"/>
    <tableColumn id="6" xr3:uid="{D4042717-7641-472A-8313-706DF6CD4959}" name="Da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EFAC11-8B8B-46CA-B1D1-69E46E791889}" name="SalesRept" displayName="SalesRept" ref="A1:F13" totalsRowShown="0">
  <autoFilter ref="A1:F13" xr:uid="{D01321D8-B584-4CAC-80C1-F00341B0D1F6}"/>
  <tableColumns count="6">
    <tableColumn id="1" xr3:uid="{44D1F9DA-B8B2-42EF-B5CF-021510A0A23D}" name="Sales Rep"/>
    <tableColumn id="2" xr3:uid="{0AC540CB-DB76-4887-AB5F-CBBF331E36EA}" name="Region"/>
    <tableColumn id="3" xr3:uid="{67BA0311-4175-4F4E-87CC-393BE0D81C7B}" name="Item"/>
    <tableColumn id="4" xr3:uid="{C7C6062D-D488-4A94-9807-F212EB7279BB}" name="Price" dataDxfId="3"/>
    <tableColumn id="5" xr3:uid="{23F90F20-EC2A-49E1-85EE-B5F5A4E7BB37}" name="Category"/>
    <tableColumn id="6" xr3:uid="{62CCF78B-50F5-4B57-A51D-2B60A39E6788}" name="Da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D869-547A-4C51-93D9-46ED4B4E9369}">
  <dimension ref="A1:D12"/>
  <sheetViews>
    <sheetView workbookViewId="0">
      <selection activeCell="D13" sqref="D13"/>
    </sheetView>
  </sheetViews>
  <sheetFormatPr defaultRowHeight="15" x14ac:dyDescent="0.25"/>
  <cols>
    <col min="1" max="1" width="24" bestFit="1" customWidth="1"/>
    <col min="2" max="2" width="14.140625" customWidth="1"/>
    <col min="3" max="3" width="14.42578125" customWidth="1"/>
    <col min="4" max="4" width="24" customWidth="1"/>
  </cols>
  <sheetData>
    <row r="1" spans="1:4" ht="24" x14ac:dyDescent="0.4">
      <c r="A1" s="35" t="s">
        <v>0</v>
      </c>
      <c r="B1" s="35"/>
      <c r="C1" s="35"/>
      <c r="D1" s="35"/>
    </row>
    <row r="2" spans="1:4" x14ac:dyDescent="0.25">
      <c r="A2" s="1" t="s">
        <v>1</v>
      </c>
      <c r="B2" s="1" t="s">
        <v>2</v>
      </c>
      <c r="C2" s="1" t="s">
        <v>3</v>
      </c>
      <c r="D2" s="1" t="s">
        <v>4</v>
      </c>
    </row>
    <row r="3" spans="1:4" x14ac:dyDescent="0.25">
      <c r="A3" t="s">
        <v>5</v>
      </c>
      <c r="B3" s="2">
        <v>24</v>
      </c>
      <c r="C3" s="3">
        <v>5</v>
      </c>
      <c r="D3" s="4">
        <f>B3*C3</f>
        <v>120</v>
      </c>
    </row>
    <row r="4" spans="1:4" x14ac:dyDescent="0.25">
      <c r="A4" t="s">
        <v>6</v>
      </c>
      <c r="B4" s="2">
        <v>6</v>
      </c>
      <c r="C4" s="3">
        <v>200</v>
      </c>
      <c r="D4" s="4">
        <f t="shared" ref="D4:D10" si="0">B4*C4</f>
        <v>1200</v>
      </c>
    </row>
    <row r="5" spans="1:4" x14ac:dyDescent="0.25">
      <c r="A5" t="s">
        <v>7</v>
      </c>
      <c r="B5" s="2">
        <v>400</v>
      </c>
      <c r="C5" s="3">
        <v>6</v>
      </c>
      <c r="D5" s="4">
        <f t="shared" si="0"/>
        <v>2400</v>
      </c>
    </row>
    <row r="6" spans="1:4" x14ac:dyDescent="0.25">
      <c r="A6" t="s">
        <v>8</v>
      </c>
      <c r="B6" s="2">
        <v>1</v>
      </c>
      <c r="C6" s="3">
        <v>800</v>
      </c>
      <c r="D6" s="4">
        <f t="shared" si="0"/>
        <v>800</v>
      </c>
    </row>
    <row r="7" spans="1:4" x14ac:dyDescent="0.25">
      <c r="A7" t="s">
        <v>9</v>
      </c>
      <c r="B7" s="2">
        <v>1</v>
      </c>
      <c r="C7" s="3">
        <v>500</v>
      </c>
      <c r="D7" s="4">
        <f t="shared" si="0"/>
        <v>500</v>
      </c>
    </row>
    <row r="8" spans="1:4" x14ac:dyDescent="0.25">
      <c r="A8" t="s">
        <v>10</v>
      </c>
      <c r="B8" s="2">
        <v>4</v>
      </c>
      <c r="C8" s="3">
        <v>30</v>
      </c>
      <c r="D8" s="4">
        <f t="shared" si="0"/>
        <v>120</v>
      </c>
    </row>
    <row r="9" spans="1:4" x14ac:dyDescent="0.25">
      <c r="A9" t="s">
        <v>11</v>
      </c>
      <c r="B9" s="2">
        <v>1</v>
      </c>
      <c r="C9" s="3">
        <v>150</v>
      </c>
      <c r="D9" s="4">
        <f t="shared" si="0"/>
        <v>150</v>
      </c>
    </row>
    <row r="10" spans="1:4" x14ac:dyDescent="0.25">
      <c r="A10" t="s">
        <v>12</v>
      </c>
      <c r="B10" s="2">
        <v>1</v>
      </c>
      <c r="C10" s="3">
        <v>500</v>
      </c>
      <c r="D10" s="4">
        <f t="shared" si="0"/>
        <v>500</v>
      </c>
    </row>
    <row r="12" spans="1:4" x14ac:dyDescent="0.25">
      <c r="C12" s="5" t="s">
        <v>4</v>
      </c>
      <c r="D12" s="6">
        <f>SUM(D3:D10)</f>
        <v>5790</v>
      </c>
    </row>
  </sheetData>
  <mergeCells count="1">
    <mergeCell ref="A1:D1"/>
  </mergeCells>
  <pageMargins left="0.7" right="0.7" top="0.75" bottom="0.75" header="0.3" footer="0.3"/>
  <pageSetup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D388E-FD20-4CAA-AD2E-DFDFE8C73380}">
  <dimension ref="A1:B11"/>
  <sheetViews>
    <sheetView workbookViewId="0">
      <selection activeCell="A12" sqref="A12"/>
    </sheetView>
  </sheetViews>
  <sheetFormatPr defaultRowHeight="15" x14ac:dyDescent="0.25"/>
  <sheetData>
    <row r="1" spans="1:2" x14ac:dyDescent="0.25">
      <c r="A1" t="str">
        <f>TEXT(0.25,"#.#%")</f>
        <v>25.%</v>
      </c>
    </row>
    <row r="5" spans="1:2" x14ac:dyDescent="0.25">
      <c r="B5" t="str">
        <f>"Here is the "&amp;TEXT($A$1,"0.0%")&amp;" of the total number."</f>
        <v>Here is the 25.0% of the total number.</v>
      </c>
    </row>
    <row r="9" spans="1:2" x14ac:dyDescent="0.25">
      <c r="A9">
        <v>1000</v>
      </c>
    </row>
    <row r="11" spans="1:2" x14ac:dyDescent="0.25">
      <c r="A11" t="str">
        <f>REPT("The Quick Brown Fox",25)</f>
        <v>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FoxThe Quick Brown Fox</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98AC3-6CB3-4F14-85FE-84E655F9AF20}">
  <dimension ref="A1:E10"/>
  <sheetViews>
    <sheetView workbookViewId="0">
      <selection activeCell="C11" sqref="C11"/>
    </sheetView>
  </sheetViews>
  <sheetFormatPr defaultRowHeight="15" x14ac:dyDescent="0.25"/>
  <cols>
    <col min="1" max="1" width="19.7109375" bestFit="1" customWidth="1"/>
    <col min="3" max="3" width="21" bestFit="1" customWidth="1"/>
  </cols>
  <sheetData>
    <row r="1" spans="1:5" x14ac:dyDescent="0.25">
      <c r="A1" t="s">
        <v>173</v>
      </c>
    </row>
    <row r="3" spans="1:5" x14ac:dyDescent="0.25">
      <c r="C3" t="str">
        <f>UPPER(A1)</f>
        <v>PETER PUMPKIN EATER</v>
      </c>
    </row>
    <row r="4" spans="1:5" x14ac:dyDescent="0.25">
      <c r="C4" t="str">
        <f>LOWER(A1)</f>
        <v>peter pumpkin eater</v>
      </c>
    </row>
    <row r="5" spans="1:5" x14ac:dyDescent="0.25">
      <c r="C5" t="str">
        <f>PROPER(A1)</f>
        <v>Peter Pumpkin Eater</v>
      </c>
    </row>
    <row r="8" spans="1:5" x14ac:dyDescent="0.25">
      <c r="A8" t="e" vm="1">
        <f>_xleta.TRIM</f>
        <v>#VALUE!</v>
      </c>
    </row>
    <row r="10" spans="1:5" x14ac:dyDescent="0.25">
      <c r="C10" t="s">
        <v>174</v>
      </c>
      <c r="E10" t="str">
        <f>TRIM(C10)</f>
        <v>This is Data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25FF7-9E66-4BE8-BBF5-7F91A6443FF8}">
  <dimension ref="A1:L12"/>
  <sheetViews>
    <sheetView workbookViewId="0">
      <selection activeCell="L2" sqref="L2:L12"/>
    </sheetView>
  </sheetViews>
  <sheetFormatPr defaultRowHeight="15" x14ac:dyDescent="0.25"/>
  <cols>
    <col min="1" max="1" width="22.85546875" bestFit="1" customWidth="1"/>
    <col min="6" max="6" width="14.140625" customWidth="1"/>
    <col min="8" max="8" width="14.42578125" bestFit="1" customWidth="1"/>
    <col min="10" max="10" width="12.140625" bestFit="1" customWidth="1"/>
  </cols>
  <sheetData>
    <row r="1" spans="1:12" x14ac:dyDescent="0.25">
      <c r="A1" s="10" t="s">
        <v>175</v>
      </c>
      <c r="B1" s="10" t="s">
        <v>176</v>
      </c>
      <c r="F1" t="s">
        <v>184</v>
      </c>
      <c r="H1" t="s">
        <v>185</v>
      </c>
      <c r="J1" t="s">
        <v>186</v>
      </c>
      <c r="L1" t="s">
        <v>176</v>
      </c>
    </row>
    <row r="2" spans="1:12" x14ac:dyDescent="0.25">
      <c r="A2" s="10" t="s">
        <v>177</v>
      </c>
      <c r="B2" s="10">
        <v>2011</v>
      </c>
      <c r="F2" t="str">
        <f>LEFT($A2,FIND(" ", $A2))</f>
        <v xml:space="preserve">Janet </v>
      </c>
      <c r="H2" t="str">
        <f>LEFT(I2,2)</f>
        <v>M.</v>
      </c>
      <c r="I2" t="s">
        <v>188</v>
      </c>
      <c r="J2" t="str">
        <f>TRIM(MID(I2,FIND(" ",I2),100))</f>
        <v>Smith</v>
      </c>
      <c r="L2">
        <f>B2</f>
        <v>2011</v>
      </c>
    </row>
    <row r="3" spans="1:12" x14ac:dyDescent="0.25">
      <c r="A3" s="10" t="s">
        <v>178</v>
      </c>
      <c r="B3" s="10">
        <v>1985</v>
      </c>
      <c r="F3" t="str">
        <f t="shared" ref="F3:F12" si="0">LEFT($A3,FIND(" ", $A3))</f>
        <v xml:space="preserve">Gary </v>
      </c>
      <c r="H3" t="str">
        <f t="shared" ref="H3:H12" si="1">LEFT(I3,2)</f>
        <v>K.</v>
      </c>
      <c r="I3" t="s">
        <v>189</v>
      </c>
      <c r="J3" t="str">
        <f t="shared" ref="J3:J12" si="2">TRIM(MID(I3,FIND(" ",I3),100))</f>
        <v>Lowret</v>
      </c>
      <c r="L3">
        <f t="shared" ref="L3:L12" si="3">B3</f>
        <v>1985</v>
      </c>
    </row>
    <row r="4" spans="1:12" x14ac:dyDescent="0.25">
      <c r="A4" s="10" t="s">
        <v>178</v>
      </c>
      <c r="B4" s="10">
        <v>1985</v>
      </c>
      <c r="F4" t="str">
        <f t="shared" si="0"/>
        <v xml:space="preserve">Gary </v>
      </c>
      <c r="H4" t="str">
        <f t="shared" si="1"/>
        <v>K.</v>
      </c>
      <c r="I4" t="s">
        <v>189</v>
      </c>
      <c r="J4" t="str">
        <f t="shared" si="2"/>
        <v>Lowret</v>
      </c>
      <c r="L4">
        <f t="shared" si="3"/>
        <v>1985</v>
      </c>
    </row>
    <row r="5" spans="1:12" x14ac:dyDescent="0.25">
      <c r="A5" s="10" t="s">
        <v>187</v>
      </c>
      <c r="B5" s="10">
        <v>2015</v>
      </c>
      <c r="F5" t="str">
        <f>LEFT($A5,FIND(" ", $A5))</f>
        <v xml:space="preserve">Sally </v>
      </c>
      <c r="H5" t="str">
        <f t="shared" si="1"/>
        <v>P.</v>
      </c>
      <c r="I5" t="s">
        <v>194</v>
      </c>
      <c r="J5" t="str">
        <f t="shared" si="2"/>
        <v>May</v>
      </c>
      <c r="L5">
        <f t="shared" si="3"/>
        <v>2015</v>
      </c>
    </row>
    <row r="6" spans="1:12" x14ac:dyDescent="0.25">
      <c r="A6" s="10" t="s">
        <v>179</v>
      </c>
      <c r="B6" s="10">
        <v>2013</v>
      </c>
      <c r="F6" t="str">
        <f t="shared" si="0"/>
        <v xml:space="preserve">Georgette </v>
      </c>
      <c r="H6" t="str">
        <f t="shared" si="1"/>
        <v>R.</v>
      </c>
      <c r="I6" t="s">
        <v>190</v>
      </c>
      <c r="J6" t="str">
        <f t="shared" si="2"/>
        <v>Haymeet ,Jr.</v>
      </c>
      <c r="L6">
        <f t="shared" si="3"/>
        <v>2013</v>
      </c>
    </row>
    <row r="7" spans="1:12" x14ac:dyDescent="0.25">
      <c r="A7" s="10" t="s">
        <v>187</v>
      </c>
      <c r="B7" s="10">
        <v>2015</v>
      </c>
      <c r="F7" t="str">
        <f t="shared" si="0"/>
        <v xml:space="preserve">Sally </v>
      </c>
      <c r="H7" t="str">
        <f t="shared" si="1"/>
        <v>P.</v>
      </c>
      <c r="I7" t="s">
        <v>194</v>
      </c>
      <c r="J7" t="str">
        <f t="shared" si="2"/>
        <v>May</v>
      </c>
      <c r="L7">
        <f t="shared" si="3"/>
        <v>2015</v>
      </c>
    </row>
    <row r="8" spans="1:12" x14ac:dyDescent="0.25">
      <c r="A8" s="10" t="s">
        <v>180</v>
      </c>
      <c r="B8" s="10">
        <v>1015</v>
      </c>
      <c r="F8" t="str">
        <f t="shared" si="0"/>
        <v xml:space="preserve">Peter </v>
      </c>
      <c r="H8" t="str">
        <f t="shared" si="1"/>
        <v>A.</v>
      </c>
      <c r="I8" t="s">
        <v>191</v>
      </c>
      <c r="J8" t="str">
        <f t="shared" si="2"/>
        <v>Pumkineater</v>
      </c>
      <c r="L8">
        <f t="shared" si="3"/>
        <v>1015</v>
      </c>
    </row>
    <row r="9" spans="1:12" x14ac:dyDescent="0.25">
      <c r="A9" s="10" t="s">
        <v>181</v>
      </c>
      <c r="B9" s="10">
        <v>2015</v>
      </c>
      <c r="F9" t="str">
        <f t="shared" si="0"/>
        <v xml:space="preserve">Juan </v>
      </c>
      <c r="H9" t="str">
        <f t="shared" si="1"/>
        <v>S.</v>
      </c>
      <c r="I9" t="s">
        <v>192</v>
      </c>
      <c r="J9" t="str">
        <f t="shared" si="2"/>
        <v>Perez</v>
      </c>
      <c r="L9">
        <f t="shared" si="3"/>
        <v>2015</v>
      </c>
    </row>
    <row r="10" spans="1:12" x14ac:dyDescent="0.25">
      <c r="A10" s="10" t="s">
        <v>182</v>
      </c>
      <c r="B10" s="10">
        <v>2016</v>
      </c>
      <c r="F10" t="str">
        <f t="shared" si="0"/>
        <v xml:space="preserve">Gabrielle </v>
      </c>
      <c r="H10" t="str">
        <f t="shared" si="1"/>
        <v>I.</v>
      </c>
      <c r="I10" t="s">
        <v>193</v>
      </c>
      <c r="J10" t="str">
        <f t="shared" si="2"/>
        <v>Raeli</v>
      </c>
      <c r="L10">
        <f t="shared" si="3"/>
        <v>2016</v>
      </c>
    </row>
    <row r="11" spans="1:12" x14ac:dyDescent="0.25">
      <c r="A11" s="10" t="s">
        <v>187</v>
      </c>
      <c r="B11" s="10">
        <v>2015</v>
      </c>
      <c r="F11" t="str">
        <f t="shared" si="0"/>
        <v xml:space="preserve">Sally </v>
      </c>
      <c r="H11" t="str">
        <f t="shared" si="1"/>
        <v>P.</v>
      </c>
      <c r="I11" t="s">
        <v>194</v>
      </c>
      <c r="J11" t="str">
        <f t="shared" si="2"/>
        <v>May</v>
      </c>
      <c r="L11">
        <f t="shared" si="3"/>
        <v>2015</v>
      </c>
    </row>
    <row r="12" spans="1:12" x14ac:dyDescent="0.25">
      <c r="A12" s="10" t="s">
        <v>183</v>
      </c>
      <c r="B12" s="10">
        <v>2014</v>
      </c>
      <c r="F12" t="str">
        <f t="shared" si="0"/>
        <v xml:space="preserve">Fred </v>
      </c>
      <c r="H12" t="str">
        <f t="shared" si="1"/>
        <v>R.</v>
      </c>
      <c r="I12" t="s">
        <v>195</v>
      </c>
      <c r="J12" t="str">
        <f t="shared" si="2"/>
        <v>Flinstone</v>
      </c>
      <c r="L12">
        <f t="shared" si="3"/>
        <v>2014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B53E-042C-47A8-ADBD-AAD64FADC8FB}">
  <dimension ref="A1:G21"/>
  <sheetViews>
    <sheetView workbookViewId="0">
      <selection activeCell="J16" sqref="J16"/>
    </sheetView>
  </sheetViews>
  <sheetFormatPr defaultRowHeight="15" x14ac:dyDescent="0.25"/>
  <sheetData>
    <row r="1" spans="1:7" x14ac:dyDescent="0.25">
      <c r="A1" s="52" t="s">
        <v>196</v>
      </c>
    </row>
    <row r="2" spans="1:7" x14ac:dyDescent="0.25">
      <c r="A2" s="52" t="s">
        <v>197</v>
      </c>
    </row>
    <row r="4" spans="1:7" x14ac:dyDescent="0.25">
      <c r="A4">
        <f ca="1">RAND()</f>
        <v>0.64345997932441812</v>
      </c>
      <c r="B4">
        <f t="shared" ref="B4:F12" ca="1" si="0">RAND()</f>
        <v>0.26225952261301633</v>
      </c>
      <c r="C4">
        <f t="shared" ca="1" si="0"/>
        <v>0.95481114102076792</v>
      </c>
      <c r="D4">
        <f t="shared" ca="1" si="0"/>
        <v>0.87855058980096445</v>
      </c>
      <c r="E4">
        <f t="shared" ca="1" si="0"/>
        <v>1.7279363350408805E-2</v>
      </c>
      <c r="F4">
        <f t="shared" ca="1" si="0"/>
        <v>0.25551213338509993</v>
      </c>
    </row>
    <row r="5" spans="1:7" x14ac:dyDescent="0.25">
      <c r="A5">
        <f t="shared" ref="A5:F12" ca="1" si="1">RAND()</f>
        <v>0.50801720758643343</v>
      </c>
      <c r="B5">
        <f t="shared" ca="1" si="0"/>
        <v>7.4025543297242535E-2</v>
      </c>
      <c r="C5">
        <f t="shared" ca="1" si="0"/>
        <v>0.13405204652909308</v>
      </c>
      <c r="D5">
        <f t="shared" ca="1" si="0"/>
        <v>0.45284649792297071</v>
      </c>
      <c r="E5">
        <f t="shared" ca="1" si="0"/>
        <v>0.9284374566249276</v>
      </c>
      <c r="F5">
        <f t="shared" ca="1" si="0"/>
        <v>0.48447965013724426</v>
      </c>
    </row>
    <row r="6" spans="1:7" x14ac:dyDescent="0.25">
      <c r="A6">
        <f t="shared" ca="1" si="1"/>
        <v>0.14254482229621612</v>
      </c>
      <c r="B6">
        <f t="shared" ca="1" si="0"/>
        <v>0.44282300096068505</v>
      </c>
      <c r="C6">
        <f t="shared" ca="1" si="0"/>
        <v>0.53885576848164163</v>
      </c>
      <c r="D6">
        <f t="shared" ca="1" si="0"/>
        <v>0.72848076498342706</v>
      </c>
      <c r="E6">
        <f t="shared" ca="1" si="0"/>
        <v>0.60626245859164662</v>
      </c>
      <c r="F6">
        <f t="shared" ca="1" si="0"/>
        <v>0.62619550366064658</v>
      </c>
    </row>
    <row r="7" spans="1:7" x14ac:dyDescent="0.25">
      <c r="A7">
        <f t="shared" ca="1" si="1"/>
        <v>0.29575369364352533</v>
      </c>
      <c r="B7">
        <f t="shared" ca="1" si="0"/>
        <v>2.0927652532473084E-3</v>
      </c>
      <c r="C7">
        <f t="shared" ca="1" si="0"/>
        <v>0.90817596896819508</v>
      </c>
      <c r="D7">
        <f t="shared" ca="1" si="0"/>
        <v>0.9699583053411166</v>
      </c>
      <c r="E7">
        <f t="shared" ca="1" si="0"/>
        <v>0.37787612392453052</v>
      </c>
      <c r="F7">
        <f t="shared" ca="1" si="0"/>
        <v>0.25150396198022207</v>
      </c>
    </row>
    <row r="8" spans="1:7" x14ac:dyDescent="0.25">
      <c r="A8">
        <f t="shared" ca="1" si="1"/>
        <v>0.81412396376174712</v>
      </c>
      <c r="B8">
        <f t="shared" ca="1" si="0"/>
        <v>0.98768546960145664</v>
      </c>
      <c r="C8">
        <f t="shared" ca="1" si="0"/>
        <v>0.62050225297948791</v>
      </c>
      <c r="D8">
        <f t="shared" ca="1" si="0"/>
        <v>0.28096673455316468</v>
      </c>
      <c r="E8">
        <f t="shared" ca="1" si="0"/>
        <v>0.31892680169993315</v>
      </c>
      <c r="F8">
        <f t="shared" ca="1" si="0"/>
        <v>0.16382542465891048</v>
      </c>
    </row>
    <row r="9" spans="1:7" x14ac:dyDescent="0.25">
      <c r="A9">
        <f t="shared" ca="1" si="1"/>
        <v>0.24592490963869851</v>
      </c>
      <c r="B9">
        <f t="shared" ca="1" si="0"/>
        <v>0.66650143916249183</v>
      </c>
      <c r="C9">
        <f t="shared" ca="1" si="0"/>
        <v>0.75335842004130549</v>
      </c>
      <c r="D9">
        <f t="shared" ca="1" si="0"/>
        <v>0.70748727659043309</v>
      </c>
      <c r="E9">
        <f t="shared" ca="1" si="0"/>
        <v>0.78961534890750118</v>
      </c>
      <c r="F9">
        <f t="shared" ca="1" si="0"/>
        <v>0.94723624622100333</v>
      </c>
    </row>
    <row r="10" spans="1:7" x14ac:dyDescent="0.25">
      <c r="A10">
        <f t="shared" ca="1" si="1"/>
        <v>0.11470105213104353</v>
      </c>
      <c r="B10">
        <f t="shared" ca="1" si="0"/>
        <v>5.4682147765583E-2</v>
      </c>
      <c r="C10">
        <f t="shared" ca="1" si="0"/>
        <v>0.14853131461046765</v>
      </c>
      <c r="D10">
        <f t="shared" ca="1" si="0"/>
        <v>0.76676691419317566</v>
      </c>
      <c r="E10">
        <f t="shared" ca="1" si="0"/>
        <v>0.89435294244959407</v>
      </c>
      <c r="F10">
        <f t="shared" ca="1" si="0"/>
        <v>0.7081586933358045</v>
      </c>
    </row>
    <row r="11" spans="1:7" x14ac:dyDescent="0.25">
      <c r="A11">
        <f t="shared" ca="1" si="1"/>
        <v>0.61394646856995383</v>
      </c>
      <c r="B11">
        <f t="shared" ca="1" si="0"/>
        <v>0.77417171595009382</v>
      </c>
      <c r="C11">
        <f t="shared" ca="1" si="0"/>
        <v>0.84082479568072355</v>
      </c>
      <c r="D11">
        <f t="shared" ca="1" si="0"/>
        <v>0.28263169103333696</v>
      </c>
      <c r="E11">
        <f t="shared" ca="1" si="0"/>
        <v>0.79084030021442486</v>
      </c>
      <c r="F11">
        <f t="shared" ca="1" si="0"/>
        <v>0.6002571839096903</v>
      </c>
    </row>
    <row r="12" spans="1:7" x14ac:dyDescent="0.25">
      <c r="A12">
        <f t="shared" ca="1" si="1"/>
        <v>0.98830304779530065</v>
      </c>
      <c r="B12">
        <f t="shared" ca="1" si="0"/>
        <v>0.42903765687223139</v>
      </c>
      <c r="C12">
        <f t="shared" ca="1" si="0"/>
        <v>0.27574803973409912</v>
      </c>
      <c r="D12">
        <f t="shared" ca="1" si="0"/>
        <v>0.80096433665080358</v>
      </c>
      <c r="E12">
        <f t="shared" ca="1" si="0"/>
        <v>0.16424645299896534</v>
      </c>
      <c r="F12">
        <f t="shared" ca="1" si="0"/>
        <v>0.75140586423431466</v>
      </c>
    </row>
    <row r="14" spans="1:7" x14ac:dyDescent="0.25">
      <c r="A14">
        <f ca="1">RANDBETWEEN(1,10)</f>
        <v>5</v>
      </c>
      <c r="B14">
        <f t="shared" ref="B14:G21" ca="1" si="2">RANDBETWEEN(1,10)</f>
        <v>5</v>
      </c>
      <c r="C14">
        <f t="shared" ca="1" si="2"/>
        <v>10</v>
      </c>
      <c r="D14">
        <f t="shared" ca="1" si="2"/>
        <v>8</v>
      </c>
      <c r="E14">
        <f t="shared" ca="1" si="2"/>
        <v>4</v>
      </c>
      <c r="F14">
        <f t="shared" ca="1" si="2"/>
        <v>8</v>
      </c>
      <c r="G14">
        <f t="shared" ca="1" si="2"/>
        <v>5</v>
      </c>
    </row>
    <row r="15" spans="1:7" x14ac:dyDescent="0.25">
      <c r="A15">
        <f t="shared" ref="A15:G21" ca="1" si="3">RANDBETWEEN(1,10)</f>
        <v>7</v>
      </c>
      <c r="B15">
        <f t="shared" ca="1" si="2"/>
        <v>1</v>
      </c>
      <c r="C15">
        <f t="shared" ca="1" si="2"/>
        <v>6</v>
      </c>
      <c r="D15">
        <f t="shared" ca="1" si="2"/>
        <v>5</v>
      </c>
      <c r="E15">
        <f t="shared" ca="1" si="2"/>
        <v>2</v>
      </c>
      <c r="F15">
        <f t="shared" ca="1" si="2"/>
        <v>8</v>
      </c>
      <c r="G15">
        <f t="shared" ca="1" si="2"/>
        <v>5</v>
      </c>
    </row>
    <row r="16" spans="1:7" x14ac:dyDescent="0.25">
      <c r="A16">
        <f t="shared" ca="1" si="3"/>
        <v>6</v>
      </c>
      <c r="B16">
        <f t="shared" ca="1" si="2"/>
        <v>3</v>
      </c>
      <c r="C16">
        <f t="shared" ca="1" si="2"/>
        <v>4</v>
      </c>
      <c r="D16">
        <f t="shared" ca="1" si="2"/>
        <v>7</v>
      </c>
      <c r="E16">
        <f t="shared" ca="1" si="2"/>
        <v>9</v>
      </c>
      <c r="F16">
        <f t="shared" ca="1" si="2"/>
        <v>5</v>
      </c>
      <c r="G16">
        <f t="shared" ca="1" si="2"/>
        <v>2</v>
      </c>
    </row>
    <row r="17" spans="1:7" x14ac:dyDescent="0.25">
      <c r="A17">
        <f t="shared" ca="1" si="3"/>
        <v>10</v>
      </c>
      <c r="B17">
        <f t="shared" ca="1" si="2"/>
        <v>9</v>
      </c>
      <c r="C17">
        <f t="shared" ca="1" si="2"/>
        <v>8</v>
      </c>
      <c r="D17">
        <f t="shared" ca="1" si="2"/>
        <v>1</v>
      </c>
      <c r="E17">
        <f t="shared" ca="1" si="2"/>
        <v>2</v>
      </c>
      <c r="F17">
        <f t="shared" ca="1" si="2"/>
        <v>8</v>
      </c>
      <c r="G17">
        <f t="shared" ca="1" si="2"/>
        <v>9</v>
      </c>
    </row>
    <row r="18" spans="1:7" x14ac:dyDescent="0.25">
      <c r="A18">
        <f t="shared" ca="1" si="3"/>
        <v>8</v>
      </c>
      <c r="B18">
        <f t="shared" ca="1" si="2"/>
        <v>5</v>
      </c>
      <c r="C18">
        <f t="shared" ca="1" si="2"/>
        <v>3</v>
      </c>
      <c r="D18">
        <f t="shared" ca="1" si="2"/>
        <v>5</v>
      </c>
      <c r="E18">
        <f t="shared" ca="1" si="2"/>
        <v>7</v>
      </c>
      <c r="F18">
        <f t="shared" ca="1" si="2"/>
        <v>3</v>
      </c>
      <c r="G18">
        <f t="shared" ca="1" si="2"/>
        <v>5</v>
      </c>
    </row>
    <row r="19" spans="1:7" x14ac:dyDescent="0.25">
      <c r="A19">
        <f t="shared" ca="1" si="3"/>
        <v>2</v>
      </c>
      <c r="B19">
        <f t="shared" ca="1" si="2"/>
        <v>10</v>
      </c>
      <c r="C19">
        <f t="shared" ca="1" si="2"/>
        <v>7</v>
      </c>
      <c r="D19">
        <f t="shared" ca="1" si="2"/>
        <v>1</v>
      </c>
      <c r="E19">
        <f t="shared" ca="1" si="2"/>
        <v>8</v>
      </c>
      <c r="F19">
        <f t="shared" ca="1" si="2"/>
        <v>9</v>
      </c>
      <c r="G19">
        <f t="shared" ca="1" si="2"/>
        <v>2</v>
      </c>
    </row>
    <row r="20" spans="1:7" x14ac:dyDescent="0.25">
      <c r="A20">
        <f t="shared" ca="1" si="3"/>
        <v>3</v>
      </c>
      <c r="B20">
        <f t="shared" ca="1" si="2"/>
        <v>8</v>
      </c>
      <c r="C20">
        <f t="shared" ca="1" si="2"/>
        <v>6</v>
      </c>
      <c r="D20">
        <f t="shared" ca="1" si="2"/>
        <v>9</v>
      </c>
      <c r="E20">
        <f t="shared" ca="1" si="2"/>
        <v>8</v>
      </c>
      <c r="F20">
        <f t="shared" ca="1" si="2"/>
        <v>10</v>
      </c>
      <c r="G20">
        <f t="shared" ca="1" si="2"/>
        <v>3</v>
      </c>
    </row>
    <row r="21" spans="1:7" x14ac:dyDescent="0.25">
      <c r="A21">
        <f t="shared" ca="1" si="3"/>
        <v>2</v>
      </c>
      <c r="B21">
        <f t="shared" ca="1" si="2"/>
        <v>8</v>
      </c>
      <c r="C21">
        <f t="shared" ca="1" si="2"/>
        <v>9</v>
      </c>
      <c r="D21">
        <f t="shared" ca="1" si="2"/>
        <v>4</v>
      </c>
      <c r="E21">
        <f t="shared" ca="1" si="2"/>
        <v>1</v>
      </c>
      <c r="F21">
        <f t="shared" ca="1" si="2"/>
        <v>9</v>
      </c>
      <c r="G21">
        <f t="shared" ca="1" si="2"/>
        <v>9</v>
      </c>
    </row>
  </sheetData>
  <hyperlinks>
    <hyperlink ref="A1" r:id="rId1" xr:uid="{305995FC-6742-4089-AEB4-324ED911404B}"/>
    <hyperlink ref="A2" r:id="rId2" xr:uid="{E5C8BBEF-72DC-4F18-A6BD-1815233A1E3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6877E-A5FB-4A4B-8A84-B7C13A506C5F}">
  <dimension ref="A1:D7"/>
  <sheetViews>
    <sheetView tabSelected="1" workbookViewId="0">
      <selection activeCell="D6" sqref="D6"/>
    </sheetView>
  </sheetViews>
  <sheetFormatPr defaultRowHeight="15" x14ac:dyDescent="0.25"/>
  <sheetData>
    <row r="1" spans="1:4" x14ac:dyDescent="0.25">
      <c r="A1">
        <v>3.144353465464</v>
      </c>
      <c r="D1">
        <f>ROUND(A1,2)</f>
        <v>3.14</v>
      </c>
    </row>
    <row r="4" spans="1:4" x14ac:dyDescent="0.25">
      <c r="A4" t="s">
        <v>198</v>
      </c>
      <c r="C4" t="s">
        <v>199</v>
      </c>
      <c r="D4" t="s">
        <v>200</v>
      </c>
    </row>
    <row r="5" spans="1:4" x14ac:dyDescent="0.25">
      <c r="A5">
        <v>36</v>
      </c>
      <c r="C5">
        <f>INT(A5/24)</f>
        <v>1</v>
      </c>
      <c r="D5">
        <f>MOD(A5,24)</f>
        <v>12</v>
      </c>
    </row>
    <row r="6" spans="1:4" x14ac:dyDescent="0.25">
      <c r="A6">
        <v>55</v>
      </c>
      <c r="C6">
        <f t="shared" ref="C6:C7" si="0">INT(A6/24)</f>
        <v>2</v>
      </c>
      <c r="D6">
        <f t="shared" ref="D6:D7" si="1">MOD(A6,24)</f>
        <v>7</v>
      </c>
    </row>
    <row r="7" spans="1:4" x14ac:dyDescent="0.25">
      <c r="A7">
        <v>12</v>
      </c>
      <c r="C7">
        <f t="shared" si="0"/>
        <v>0</v>
      </c>
      <c r="D7">
        <f t="shared" si="1"/>
        <v>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F22B5-C56E-4F5B-8DA3-067BDB22FD36}">
  <dimension ref="A1:F5"/>
  <sheetViews>
    <sheetView workbookViewId="0">
      <selection activeCell="D9" sqref="D9"/>
    </sheetView>
  </sheetViews>
  <sheetFormatPr defaultRowHeight="15" x14ac:dyDescent="0.25"/>
  <cols>
    <col min="1" max="1" width="12" customWidth="1"/>
    <col min="2" max="2" width="9.42578125" customWidth="1"/>
    <col min="5" max="5" width="11.28515625" customWidth="1"/>
  </cols>
  <sheetData>
    <row r="1" spans="1:6" x14ac:dyDescent="0.25">
      <c r="A1" s="27" t="s">
        <v>125</v>
      </c>
    </row>
    <row r="3" spans="1:6" x14ac:dyDescent="0.25">
      <c r="A3" t="s">
        <v>71</v>
      </c>
      <c r="B3" t="s">
        <v>27</v>
      </c>
      <c r="C3" t="s">
        <v>104</v>
      </c>
      <c r="D3" t="s">
        <v>105</v>
      </c>
      <c r="E3" t="s">
        <v>106</v>
      </c>
      <c r="F3" t="s">
        <v>107</v>
      </c>
    </row>
    <row r="4" spans="1:6" x14ac:dyDescent="0.25">
      <c r="A4" t="s">
        <v>36</v>
      </c>
      <c r="B4" t="s">
        <v>29</v>
      </c>
      <c r="C4" t="s">
        <v>109</v>
      </c>
      <c r="D4">
        <v>250</v>
      </c>
      <c r="E4" t="s">
        <v>112</v>
      </c>
      <c r="F4" t="s">
        <v>115</v>
      </c>
    </row>
    <row r="5" spans="1:6" x14ac:dyDescent="0.25">
      <c r="A5" t="s">
        <v>36</v>
      </c>
      <c r="B5" t="s">
        <v>29</v>
      </c>
      <c r="C5" t="s">
        <v>122</v>
      </c>
      <c r="D5">
        <v>300</v>
      </c>
      <c r="E5" t="s">
        <v>110</v>
      </c>
      <c r="F5" t="s">
        <v>114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A8892-314A-4095-AD9C-D921560DE66D}">
  <dimension ref="A3:G12"/>
  <sheetViews>
    <sheetView workbookViewId="0">
      <selection activeCell="I8" sqref="I8"/>
    </sheetView>
  </sheetViews>
  <sheetFormatPr defaultRowHeight="15" x14ac:dyDescent="0.25"/>
  <cols>
    <col min="1" max="1" width="13.42578125" bestFit="1" customWidth="1"/>
    <col min="2" max="2" width="16.85546875" bestFit="1" customWidth="1"/>
    <col min="3" max="6" width="5.7109375" bestFit="1" customWidth="1"/>
    <col min="7" max="7" width="11.28515625" bestFit="1" customWidth="1"/>
  </cols>
  <sheetData>
    <row r="3" spans="1:7" x14ac:dyDescent="0.25">
      <c r="A3" s="33" t="s">
        <v>119</v>
      </c>
      <c r="B3" s="33" t="s">
        <v>124</v>
      </c>
    </row>
    <row r="4" spans="1:7" x14ac:dyDescent="0.25">
      <c r="A4" s="33" t="s">
        <v>121</v>
      </c>
      <c r="B4" s="34" t="s">
        <v>115</v>
      </c>
      <c r="C4" t="s">
        <v>116</v>
      </c>
      <c r="D4" t="s">
        <v>117</v>
      </c>
      <c r="E4" t="s">
        <v>114</v>
      </c>
      <c r="F4" t="s">
        <v>123</v>
      </c>
      <c r="G4" t="s">
        <v>120</v>
      </c>
    </row>
    <row r="5" spans="1:7" x14ac:dyDescent="0.25">
      <c r="A5" s="17" t="s">
        <v>20</v>
      </c>
      <c r="B5" s="19"/>
      <c r="C5" s="19"/>
      <c r="D5" s="19"/>
      <c r="E5" s="19"/>
      <c r="F5" s="19">
        <v>250</v>
      </c>
      <c r="G5" s="19">
        <v>250</v>
      </c>
    </row>
    <row r="6" spans="1:7" x14ac:dyDescent="0.25">
      <c r="A6" s="17" t="s">
        <v>51</v>
      </c>
      <c r="B6" s="19"/>
      <c r="C6" s="19">
        <v>250</v>
      </c>
      <c r="D6" s="19"/>
      <c r="E6" s="19"/>
      <c r="F6" s="19"/>
      <c r="G6" s="19">
        <v>250</v>
      </c>
    </row>
    <row r="7" spans="1:7" x14ac:dyDescent="0.25">
      <c r="A7" s="17" t="s">
        <v>36</v>
      </c>
      <c r="B7" s="19">
        <v>250</v>
      </c>
      <c r="C7" s="19"/>
      <c r="D7" s="19"/>
      <c r="E7" s="19">
        <v>300</v>
      </c>
      <c r="F7" s="19"/>
      <c r="G7" s="19">
        <v>550</v>
      </c>
    </row>
    <row r="8" spans="1:7" x14ac:dyDescent="0.25">
      <c r="A8" s="17" t="s">
        <v>19</v>
      </c>
      <c r="B8" s="19">
        <v>600</v>
      </c>
      <c r="C8" s="19">
        <v>600</v>
      </c>
      <c r="D8" s="19"/>
      <c r="E8" s="19"/>
      <c r="F8" s="19">
        <v>300</v>
      </c>
      <c r="G8" s="19">
        <v>1500</v>
      </c>
    </row>
    <row r="9" spans="1:7" x14ac:dyDescent="0.25">
      <c r="A9" s="17" t="s">
        <v>17</v>
      </c>
      <c r="B9" s="19"/>
      <c r="C9" s="19"/>
      <c r="D9" s="19">
        <v>250</v>
      </c>
      <c r="E9" s="19"/>
      <c r="F9" s="19"/>
      <c r="G9" s="19">
        <v>250</v>
      </c>
    </row>
    <row r="10" spans="1:7" x14ac:dyDescent="0.25">
      <c r="A10" s="17" t="s">
        <v>38</v>
      </c>
      <c r="B10" s="19"/>
      <c r="C10" s="19"/>
      <c r="D10" s="19"/>
      <c r="E10" s="19">
        <v>300</v>
      </c>
      <c r="F10" s="19"/>
      <c r="G10" s="19">
        <v>300</v>
      </c>
    </row>
    <row r="11" spans="1:7" x14ac:dyDescent="0.25">
      <c r="A11" s="17" t="s">
        <v>37</v>
      </c>
      <c r="B11" s="19">
        <v>250</v>
      </c>
      <c r="C11" s="19"/>
      <c r="D11" s="19"/>
      <c r="E11" s="19"/>
      <c r="F11" s="19"/>
      <c r="G11" s="19">
        <v>250</v>
      </c>
    </row>
    <row r="12" spans="1:7" x14ac:dyDescent="0.25">
      <c r="A12" s="17" t="s">
        <v>120</v>
      </c>
      <c r="B12" s="19">
        <v>1100</v>
      </c>
      <c r="C12" s="19">
        <v>850</v>
      </c>
      <c r="D12" s="19">
        <v>250</v>
      </c>
      <c r="E12" s="19">
        <v>600</v>
      </c>
      <c r="F12" s="19">
        <v>550</v>
      </c>
      <c r="G12" s="19">
        <v>3350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5D8CE-4552-42F9-ADB8-C0EFF94B0874}">
  <dimension ref="A1:F13"/>
  <sheetViews>
    <sheetView workbookViewId="0">
      <selection activeCell="C8" sqref="C8"/>
    </sheetView>
  </sheetViews>
  <sheetFormatPr defaultRowHeight="15" x14ac:dyDescent="0.25"/>
  <sheetData>
    <row r="1" spans="1:6" x14ac:dyDescent="0.25">
      <c r="A1" t="s">
        <v>71</v>
      </c>
      <c r="B1" t="s">
        <v>27</v>
      </c>
      <c r="C1" t="s">
        <v>104</v>
      </c>
      <c r="D1" t="s">
        <v>105</v>
      </c>
      <c r="E1" t="s">
        <v>106</v>
      </c>
      <c r="F1" t="s">
        <v>107</v>
      </c>
    </row>
    <row r="2" spans="1:6" x14ac:dyDescent="0.25">
      <c r="A2" t="s">
        <v>19</v>
      </c>
      <c r="B2" t="s">
        <v>29</v>
      </c>
      <c r="C2" t="s">
        <v>122</v>
      </c>
      <c r="D2" s="19">
        <v>300</v>
      </c>
      <c r="E2" t="s">
        <v>110</v>
      </c>
      <c r="F2" t="s">
        <v>123</v>
      </c>
    </row>
    <row r="3" spans="1:6" x14ac:dyDescent="0.25">
      <c r="A3" t="s">
        <v>38</v>
      </c>
      <c r="B3" t="s">
        <v>29</v>
      </c>
      <c r="C3" t="s">
        <v>122</v>
      </c>
      <c r="D3" s="19">
        <v>300</v>
      </c>
      <c r="E3" t="s">
        <v>110</v>
      </c>
      <c r="F3" t="s">
        <v>114</v>
      </c>
    </row>
    <row r="4" spans="1:6" x14ac:dyDescent="0.25">
      <c r="A4" t="s">
        <v>36</v>
      </c>
      <c r="B4" t="s">
        <v>29</v>
      </c>
      <c r="C4" t="s">
        <v>122</v>
      </c>
      <c r="D4" s="19">
        <v>300</v>
      </c>
      <c r="E4" t="s">
        <v>110</v>
      </c>
      <c r="F4" t="s">
        <v>114</v>
      </c>
    </row>
    <row r="5" spans="1:6" x14ac:dyDescent="0.25">
      <c r="A5" t="s">
        <v>19</v>
      </c>
      <c r="B5" t="s">
        <v>29</v>
      </c>
      <c r="C5" t="s">
        <v>122</v>
      </c>
      <c r="D5" s="19">
        <v>300</v>
      </c>
      <c r="E5" t="s">
        <v>110</v>
      </c>
      <c r="F5" t="s">
        <v>115</v>
      </c>
    </row>
    <row r="6" spans="1:6" x14ac:dyDescent="0.25">
      <c r="A6" t="s">
        <v>19</v>
      </c>
      <c r="B6" t="s">
        <v>29</v>
      </c>
      <c r="C6" t="s">
        <v>122</v>
      </c>
      <c r="D6" s="19">
        <v>300</v>
      </c>
      <c r="E6" t="s">
        <v>110</v>
      </c>
      <c r="F6" t="s">
        <v>115</v>
      </c>
    </row>
    <row r="7" spans="1:6" x14ac:dyDescent="0.25">
      <c r="A7" t="s">
        <v>19</v>
      </c>
      <c r="B7" t="s">
        <v>29</v>
      </c>
      <c r="C7" t="s">
        <v>122</v>
      </c>
      <c r="D7" s="19">
        <v>300</v>
      </c>
      <c r="E7" t="s">
        <v>110</v>
      </c>
      <c r="F7" t="s">
        <v>116</v>
      </c>
    </row>
    <row r="8" spans="1:6" x14ac:dyDescent="0.25">
      <c r="A8" t="s">
        <v>19</v>
      </c>
      <c r="B8" t="s">
        <v>29</v>
      </c>
      <c r="C8" t="s">
        <v>122</v>
      </c>
      <c r="D8" s="19">
        <v>300</v>
      </c>
      <c r="E8" t="s">
        <v>110</v>
      </c>
      <c r="F8" t="s">
        <v>116</v>
      </c>
    </row>
    <row r="9" spans="1:6" x14ac:dyDescent="0.25">
      <c r="A9" t="s">
        <v>20</v>
      </c>
      <c r="B9" t="s">
        <v>31</v>
      </c>
      <c r="C9" t="s">
        <v>109</v>
      </c>
      <c r="D9" s="19">
        <v>250</v>
      </c>
      <c r="E9" t="s">
        <v>112</v>
      </c>
      <c r="F9" t="s">
        <v>123</v>
      </c>
    </row>
    <row r="10" spans="1:6" x14ac:dyDescent="0.25">
      <c r="A10" t="s">
        <v>36</v>
      </c>
      <c r="B10" t="s">
        <v>29</v>
      </c>
      <c r="C10" t="s">
        <v>109</v>
      </c>
      <c r="D10" s="19">
        <v>250</v>
      </c>
      <c r="E10" t="s">
        <v>112</v>
      </c>
      <c r="F10" t="s">
        <v>115</v>
      </c>
    </row>
    <row r="11" spans="1:6" x14ac:dyDescent="0.25">
      <c r="A11" t="s">
        <v>37</v>
      </c>
      <c r="B11" t="s">
        <v>31</v>
      </c>
      <c r="C11" t="s">
        <v>109</v>
      </c>
      <c r="D11" s="19">
        <v>250</v>
      </c>
      <c r="E11" t="s">
        <v>112</v>
      </c>
      <c r="F11" t="s">
        <v>115</v>
      </c>
    </row>
    <row r="12" spans="1:6" x14ac:dyDescent="0.25">
      <c r="A12" t="s">
        <v>51</v>
      </c>
      <c r="B12" t="s">
        <v>31</v>
      </c>
      <c r="C12" t="s">
        <v>109</v>
      </c>
      <c r="D12" s="19">
        <v>250</v>
      </c>
      <c r="E12" t="s">
        <v>112</v>
      </c>
      <c r="F12" t="s">
        <v>116</v>
      </c>
    </row>
    <row r="13" spans="1:6" x14ac:dyDescent="0.25">
      <c r="A13" t="s">
        <v>17</v>
      </c>
      <c r="B13" t="s">
        <v>31</v>
      </c>
      <c r="C13" t="s">
        <v>109</v>
      </c>
      <c r="D13" s="19">
        <v>250</v>
      </c>
      <c r="E13" t="s">
        <v>112</v>
      </c>
      <c r="F13" t="s">
        <v>117</v>
      </c>
    </row>
  </sheetData>
  <autoFilter ref="A1:F13" xr:uid="{47D5D8CE-4552-42F9-ADB8-C0EFF94B0874}"/>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97A1E-5F0E-4D47-B2A5-70972058E970}">
  <dimension ref="A1:B26"/>
  <sheetViews>
    <sheetView topLeftCell="A7" workbookViewId="0">
      <selection activeCell="A23" sqref="A23"/>
    </sheetView>
  </sheetViews>
  <sheetFormatPr defaultRowHeight="15" x14ac:dyDescent="0.25"/>
  <cols>
    <col min="1" max="1" width="18.7109375" bestFit="1" customWidth="1"/>
  </cols>
  <sheetData>
    <row r="1" spans="1:2" x14ac:dyDescent="0.25">
      <c r="A1" t="s">
        <v>128</v>
      </c>
    </row>
    <row r="2" spans="1:2" x14ac:dyDescent="0.25">
      <c r="A2" t="s">
        <v>126</v>
      </c>
      <c r="B2" t="s">
        <v>127</v>
      </c>
    </row>
    <row r="3" spans="1:2" x14ac:dyDescent="0.25">
      <c r="A3" t="s">
        <v>129</v>
      </c>
      <c r="B3" t="s">
        <v>130</v>
      </c>
    </row>
    <row r="4" spans="1:2" x14ac:dyDescent="0.25">
      <c r="A4" t="s">
        <v>131</v>
      </c>
      <c r="B4" t="s">
        <v>132</v>
      </c>
    </row>
    <row r="5" spans="1:2" x14ac:dyDescent="0.25">
      <c r="A5" t="s">
        <v>133</v>
      </c>
      <c r="B5" t="s">
        <v>134</v>
      </c>
    </row>
    <row r="6" spans="1:2" x14ac:dyDescent="0.25">
      <c r="A6" t="s">
        <v>135</v>
      </c>
      <c r="B6" t="s">
        <v>136</v>
      </c>
    </row>
    <row r="7" spans="1:2" x14ac:dyDescent="0.25">
      <c r="A7" t="s">
        <v>137</v>
      </c>
      <c r="B7" t="s">
        <v>138</v>
      </c>
    </row>
    <row r="8" spans="1:2" x14ac:dyDescent="0.25">
      <c r="A8" t="s">
        <v>139</v>
      </c>
      <c r="B8" t="s">
        <v>140</v>
      </c>
    </row>
    <row r="9" spans="1:2" x14ac:dyDescent="0.25">
      <c r="A9" t="s">
        <v>141</v>
      </c>
      <c r="B9" t="s">
        <v>142</v>
      </c>
    </row>
    <row r="10" spans="1:2" x14ac:dyDescent="0.25">
      <c r="A10" t="s">
        <v>143</v>
      </c>
      <c r="B10" t="s">
        <v>144</v>
      </c>
    </row>
    <row r="11" spans="1:2" x14ac:dyDescent="0.25">
      <c r="A11" t="s">
        <v>145</v>
      </c>
      <c r="B11" t="s">
        <v>146</v>
      </c>
    </row>
    <row r="12" spans="1:2" x14ac:dyDescent="0.25">
      <c r="A12" t="s">
        <v>147</v>
      </c>
      <c r="B12" t="s">
        <v>148</v>
      </c>
    </row>
    <row r="13" spans="1:2" x14ac:dyDescent="0.25">
      <c r="A13" t="s">
        <v>149</v>
      </c>
      <c r="B13" t="s">
        <v>150</v>
      </c>
    </row>
    <row r="14" spans="1:2" x14ac:dyDescent="0.25">
      <c r="A14" t="s">
        <v>151</v>
      </c>
      <c r="B14" t="s">
        <v>152</v>
      </c>
    </row>
    <row r="15" spans="1:2" x14ac:dyDescent="0.25">
      <c r="A15" t="s">
        <v>153</v>
      </c>
      <c r="B15" t="s">
        <v>154</v>
      </c>
    </row>
    <row r="16" spans="1:2" x14ac:dyDescent="0.25">
      <c r="A16" t="s">
        <v>155</v>
      </c>
      <c r="B16" t="s">
        <v>156</v>
      </c>
    </row>
    <row r="17" spans="1:2" x14ac:dyDescent="0.25">
      <c r="A17" t="s">
        <v>157</v>
      </c>
      <c r="B17" t="s">
        <v>158</v>
      </c>
    </row>
    <row r="18" spans="1:2" x14ac:dyDescent="0.25">
      <c r="A18" t="s">
        <v>159</v>
      </c>
      <c r="B18" t="s">
        <v>160</v>
      </c>
    </row>
    <row r="19" spans="1:2" x14ac:dyDescent="0.25">
      <c r="A19" t="s">
        <v>162</v>
      </c>
      <c r="B19" t="s">
        <v>161</v>
      </c>
    </row>
    <row r="20" spans="1:2" x14ac:dyDescent="0.25">
      <c r="A20" t="s">
        <v>163</v>
      </c>
      <c r="B20" t="s">
        <v>164</v>
      </c>
    </row>
    <row r="21" spans="1:2" x14ac:dyDescent="0.25">
      <c r="A21" t="s">
        <v>165</v>
      </c>
      <c r="B21" t="s">
        <v>166</v>
      </c>
    </row>
    <row r="22" spans="1:2" x14ac:dyDescent="0.25">
      <c r="A22" t="s">
        <v>167</v>
      </c>
      <c r="B22" t="s">
        <v>168</v>
      </c>
    </row>
    <row r="23" spans="1:2" x14ac:dyDescent="0.25">
      <c r="A23" t="s">
        <v>169</v>
      </c>
    </row>
    <row r="24" spans="1:2" x14ac:dyDescent="0.25">
      <c r="A24" t="s">
        <v>170</v>
      </c>
    </row>
    <row r="25" spans="1:2" x14ac:dyDescent="0.25">
      <c r="A25" t="s">
        <v>171</v>
      </c>
    </row>
    <row r="26" spans="1:2" x14ac:dyDescent="0.25">
      <c r="A26" t="s">
        <v>172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E1B33-23A5-47AD-8020-13F8E23DC800}">
  <dimension ref="A1:E6"/>
  <sheetViews>
    <sheetView workbookViewId="0">
      <selection activeCell="E2" sqref="E2:E6"/>
    </sheetView>
  </sheetViews>
  <sheetFormatPr defaultRowHeight="15" x14ac:dyDescent="0.25"/>
  <cols>
    <col min="1" max="1" width="14.42578125" bestFit="1" customWidth="1"/>
    <col min="2" max="2" width="14.140625" bestFit="1" customWidth="1"/>
  </cols>
  <sheetData>
    <row r="1" spans="1:5" x14ac:dyDescent="0.25">
      <c r="A1" s="7" t="s">
        <v>57</v>
      </c>
      <c r="B1" s="7" t="s">
        <v>58</v>
      </c>
      <c r="C1" s="7" t="s">
        <v>27</v>
      </c>
    </row>
    <row r="2" spans="1:5" x14ac:dyDescent="0.25">
      <c r="A2" t="s">
        <v>17</v>
      </c>
      <c r="B2" t="s">
        <v>59</v>
      </c>
      <c r="C2" t="s">
        <v>70</v>
      </c>
      <c r="D2">
        <f>SEARCH("west",C2)</f>
        <v>1</v>
      </c>
      <c r="E2">
        <f>FIND("West",C2)</f>
        <v>1</v>
      </c>
    </row>
    <row r="3" spans="1:5" x14ac:dyDescent="0.25">
      <c r="A3" t="s">
        <v>18</v>
      </c>
      <c r="B3" t="s">
        <v>60</v>
      </c>
      <c r="C3" t="s">
        <v>28</v>
      </c>
      <c r="D3" t="e">
        <f t="shared" ref="D3:D6" si="0">SEARCH("west",C3)</f>
        <v>#VALUE!</v>
      </c>
      <c r="E3" t="e">
        <f t="shared" ref="E3:E6" si="1">FIND("West",C3)</f>
        <v>#VALUE!</v>
      </c>
    </row>
    <row r="4" spans="1:5" x14ac:dyDescent="0.25">
      <c r="A4" t="s">
        <v>19</v>
      </c>
      <c r="B4" t="s">
        <v>61</v>
      </c>
      <c r="C4" t="s">
        <v>70</v>
      </c>
      <c r="D4">
        <f t="shared" si="0"/>
        <v>1</v>
      </c>
      <c r="E4">
        <f t="shared" si="1"/>
        <v>1</v>
      </c>
    </row>
    <row r="5" spans="1:5" x14ac:dyDescent="0.25">
      <c r="A5" t="s">
        <v>20</v>
      </c>
      <c r="B5" t="s">
        <v>62</v>
      </c>
      <c r="C5" t="s">
        <v>70</v>
      </c>
      <c r="D5">
        <f t="shared" si="0"/>
        <v>1</v>
      </c>
      <c r="E5">
        <f t="shared" si="1"/>
        <v>1</v>
      </c>
    </row>
    <row r="6" spans="1:5" x14ac:dyDescent="0.25">
      <c r="A6" t="s">
        <v>21</v>
      </c>
      <c r="B6" t="s">
        <v>63</v>
      </c>
      <c r="C6" t="s">
        <v>28</v>
      </c>
      <c r="D6" t="e">
        <f t="shared" si="0"/>
        <v>#VALUE!</v>
      </c>
      <c r="E6" t="e">
        <f t="shared" si="1"/>
        <v>#VALUE!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6293-46BA-44DA-8B4B-64E13D837263}">
  <dimension ref="A1:F6"/>
  <sheetViews>
    <sheetView workbookViewId="0">
      <selection activeCell="F5" sqref="F5"/>
    </sheetView>
  </sheetViews>
  <sheetFormatPr defaultRowHeight="15" x14ac:dyDescent="0.25"/>
  <sheetData>
    <row r="1" spans="1:6" x14ac:dyDescent="0.25">
      <c r="A1">
        <v>5</v>
      </c>
      <c r="F1">
        <f>SUM(D1,$E$1)</f>
        <v>0</v>
      </c>
    </row>
    <row r="2" spans="1:6" x14ac:dyDescent="0.25">
      <c r="A2">
        <v>5</v>
      </c>
      <c r="F2">
        <f t="shared" ref="F2:F6" si="0">SUM(D2,$E$1)</f>
        <v>0</v>
      </c>
    </row>
    <row r="3" spans="1:6" x14ac:dyDescent="0.25">
      <c r="A3">
        <f>SUM(A1,A2)+2</f>
        <v>12</v>
      </c>
      <c r="F3">
        <f t="shared" si="0"/>
        <v>0</v>
      </c>
    </row>
    <row r="4" spans="1:6" x14ac:dyDescent="0.25">
      <c r="A4">
        <f>SUM(A1:A2)+2</f>
        <v>12</v>
      </c>
      <c r="F4">
        <f t="shared" si="0"/>
        <v>0</v>
      </c>
    </row>
    <row r="5" spans="1:6" x14ac:dyDescent="0.25">
      <c r="B5">
        <f>SUM(2+2)*5</f>
        <v>20</v>
      </c>
      <c r="F5">
        <f t="shared" si="0"/>
        <v>0</v>
      </c>
    </row>
    <row r="6" spans="1:6" x14ac:dyDescent="0.25">
      <c r="B6">
        <f>SUM(2+2*5)</f>
        <v>12</v>
      </c>
      <c r="F6">
        <f t="shared" si="0"/>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7D516-B8B8-41F7-8489-1EAD21689A57}">
  <dimension ref="A1:B9"/>
  <sheetViews>
    <sheetView workbookViewId="0">
      <selection activeCell="C3" sqref="C3"/>
    </sheetView>
  </sheetViews>
  <sheetFormatPr defaultRowHeight="15" x14ac:dyDescent="0.25"/>
  <cols>
    <col min="2" max="2" width="19.85546875" bestFit="1" customWidth="1"/>
  </cols>
  <sheetData>
    <row r="1" spans="1:2" x14ac:dyDescent="0.25">
      <c r="A1" s="7" t="s">
        <v>71</v>
      </c>
      <c r="B1" s="7" t="s">
        <v>14</v>
      </c>
    </row>
    <row r="2" spans="1:2" x14ac:dyDescent="0.25">
      <c r="A2" t="s">
        <v>17</v>
      </c>
      <c r="B2" s="19">
        <v>2000</v>
      </c>
    </row>
    <row r="3" spans="1:2" x14ac:dyDescent="0.25">
      <c r="A3" t="s">
        <v>18</v>
      </c>
      <c r="B3" s="19">
        <v>2000</v>
      </c>
    </row>
    <row r="4" spans="1:2" x14ac:dyDescent="0.25">
      <c r="A4" t="s">
        <v>19</v>
      </c>
      <c r="B4" s="19">
        <v>2100</v>
      </c>
    </row>
    <row r="5" spans="1:2" x14ac:dyDescent="0.25">
      <c r="A5" t="s">
        <v>20</v>
      </c>
      <c r="B5" s="19">
        <v>2300</v>
      </c>
    </row>
    <row r="6" spans="1:2" x14ac:dyDescent="0.25">
      <c r="A6" t="s">
        <v>21</v>
      </c>
      <c r="B6" s="19">
        <v>2500</v>
      </c>
    </row>
    <row r="7" spans="1:2" x14ac:dyDescent="0.25">
      <c r="A7" t="s">
        <v>72</v>
      </c>
      <c r="B7" s="19">
        <v>10900</v>
      </c>
    </row>
    <row r="8" spans="1:2" x14ac:dyDescent="0.25">
      <c r="A8" t="s">
        <v>73</v>
      </c>
      <c r="B8" s="19">
        <f>MIN($B$2:$B$6)</f>
        <v>2000</v>
      </c>
    </row>
    <row r="9" spans="1:2" x14ac:dyDescent="0.25">
      <c r="A9" t="s">
        <v>74</v>
      </c>
      <c r="B9" s="19">
        <f>MAX($B$2:$B$6)</f>
        <v>2500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0C942-36A2-4DEA-8F00-DAB902747EF8}">
  <dimension ref="A1:F12"/>
  <sheetViews>
    <sheetView topLeftCell="A3" workbookViewId="0">
      <selection activeCell="D3" activeCellId="1" sqref="A3:A11 D3:D11"/>
    </sheetView>
  </sheetViews>
  <sheetFormatPr defaultRowHeight="15" x14ac:dyDescent="0.25"/>
  <cols>
    <col min="1" max="1" width="26.140625" customWidth="1"/>
    <col min="4" max="4" width="27.5703125" customWidth="1"/>
    <col min="5" max="6" width="9.140625" hidden="1" customWidth="1"/>
  </cols>
  <sheetData>
    <row r="1" spans="1:6" x14ac:dyDescent="0.25">
      <c r="A1" s="46" t="s">
        <v>0</v>
      </c>
      <c r="B1" s="47"/>
      <c r="C1" s="47"/>
      <c r="D1" s="47"/>
      <c r="E1" s="47"/>
      <c r="F1" s="47"/>
    </row>
    <row r="2" spans="1:6" x14ac:dyDescent="0.25">
      <c r="A2" s="47"/>
      <c r="B2" s="47"/>
      <c r="C2" s="47"/>
      <c r="D2" s="47"/>
      <c r="E2" s="47"/>
      <c r="F2" s="47"/>
    </row>
    <row r="3" spans="1:6" ht="15.75" x14ac:dyDescent="0.25">
      <c r="A3" s="30" t="s">
        <v>1</v>
      </c>
      <c r="B3" s="30" t="s">
        <v>2</v>
      </c>
      <c r="C3" s="30" t="s">
        <v>82</v>
      </c>
      <c r="D3" s="30" t="s">
        <v>4</v>
      </c>
    </row>
    <row r="4" spans="1:6" x14ac:dyDescent="0.25">
      <c r="A4" s="10" t="s">
        <v>5</v>
      </c>
      <c r="B4" s="10">
        <v>24</v>
      </c>
      <c r="C4" s="9">
        <v>5</v>
      </c>
      <c r="D4" s="9">
        <v>120</v>
      </c>
    </row>
    <row r="5" spans="1:6" x14ac:dyDescent="0.25">
      <c r="A5" s="10" t="s">
        <v>10</v>
      </c>
      <c r="B5" s="10">
        <v>4</v>
      </c>
      <c r="C5" s="9">
        <v>30</v>
      </c>
      <c r="D5" s="9">
        <v>120</v>
      </c>
    </row>
    <row r="6" spans="1:6" x14ac:dyDescent="0.25">
      <c r="A6" s="10" t="s">
        <v>11</v>
      </c>
      <c r="B6" s="10">
        <v>1</v>
      </c>
      <c r="C6" s="9">
        <v>150</v>
      </c>
      <c r="D6" s="9">
        <v>150</v>
      </c>
    </row>
    <row r="7" spans="1:6" x14ac:dyDescent="0.25">
      <c r="A7" s="10" t="s">
        <v>9</v>
      </c>
      <c r="B7" s="10">
        <v>1</v>
      </c>
      <c r="C7" s="9">
        <v>500</v>
      </c>
      <c r="D7" s="9">
        <v>500</v>
      </c>
    </row>
    <row r="8" spans="1:6" x14ac:dyDescent="0.25">
      <c r="A8" s="10" t="s">
        <v>12</v>
      </c>
      <c r="B8" s="10">
        <v>1</v>
      </c>
      <c r="C8" s="9">
        <v>500</v>
      </c>
      <c r="D8" s="9">
        <v>500</v>
      </c>
    </row>
    <row r="9" spans="1:6" x14ac:dyDescent="0.25">
      <c r="A9" s="10" t="s">
        <v>8</v>
      </c>
      <c r="B9" s="10">
        <v>1</v>
      </c>
      <c r="C9" s="9">
        <v>800</v>
      </c>
      <c r="D9" s="9">
        <v>800</v>
      </c>
    </row>
    <row r="10" spans="1:6" x14ac:dyDescent="0.25">
      <c r="A10" s="10" t="s">
        <v>83</v>
      </c>
      <c r="B10" s="10">
        <v>6</v>
      </c>
      <c r="C10" s="9">
        <v>200</v>
      </c>
      <c r="D10" s="9">
        <v>1200</v>
      </c>
    </row>
    <row r="11" spans="1:6" x14ac:dyDescent="0.25">
      <c r="A11" s="10" t="s">
        <v>84</v>
      </c>
      <c r="B11" s="10">
        <v>400</v>
      </c>
      <c r="C11" s="9">
        <v>6</v>
      </c>
      <c r="D11" s="9">
        <v>2400</v>
      </c>
    </row>
    <row r="12" spans="1:6" x14ac:dyDescent="0.25">
      <c r="A12" s="10"/>
      <c r="B12" s="10"/>
      <c r="C12" s="10" t="s">
        <v>4</v>
      </c>
      <c r="D12" s="29">
        <v>5790</v>
      </c>
    </row>
  </sheetData>
  <mergeCells count="1">
    <mergeCell ref="A1:F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DC3F-A245-4CB0-A5BF-2C60BE1D1FF2}">
  <dimension ref="A1:F12"/>
  <sheetViews>
    <sheetView workbookViewId="0">
      <selection sqref="A1:F12"/>
    </sheetView>
  </sheetViews>
  <sheetFormatPr defaultRowHeight="15" x14ac:dyDescent="0.25"/>
  <cols>
    <col min="1" max="1" width="24" bestFit="1" customWidth="1"/>
    <col min="2" max="2" width="14" customWidth="1"/>
    <col min="3" max="3" width="15.5703125" customWidth="1"/>
    <col min="4" max="4" width="16.28515625" customWidth="1"/>
    <col min="5" max="5" width="0.28515625" hidden="1" customWidth="1"/>
    <col min="6" max="6" width="9.140625" hidden="1" customWidth="1"/>
  </cols>
  <sheetData>
    <row r="1" spans="1:6" x14ac:dyDescent="0.25">
      <c r="A1" s="46" t="s">
        <v>0</v>
      </c>
      <c r="B1" s="47"/>
      <c r="C1" s="47"/>
      <c r="D1" s="47"/>
      <c r="E1" s="47"/>
      <c r="F1" s="47"/>
    </row>
    <row r="2" spans="1:6" x14ac:dyDescent="0.25">
      <c r="A2" s="47"/>
      <c r="B2" s="47"/>
      <c r="C2" s="47"/>
      <c r="D2" s="47"/>
      <c r="E2" s="47"/>
      <c r="F2" s="47"/>
    </row>
    <row r="3" spans="1:6" ht="15.75" x14ac:dyDescent="0.25">
      <c r="A3" s="30" t="s">
        <v>1</v>
      </c>
      <c r="B3" s="30" t="s">
        <v>2</v>
      </c>
      <c r="C3" s="30" t="s">
        <v>82</v>
      </c>
      <c r="D3" s="30" t="s">
        <v>4</v>
      </c>
    </row>
    <row r="4" spans="1:6" x14ac:dyDescent="0.25">
      <c r="A4" s="10" t="s">
        <v>5</v>
      </c>
      <c r="B4" s="10">
        <v>24</v>
      </c>
      <c r="C4" s="9">
        <v>5</v>
      </c>
      <c r="D4" s="9">
        <v>120</v>
      </c>
    </row>
    <row r="5" spans="1:6" x14ac:dyDescent="0.25">
      <c r="A5" s="10" t="s">
        <v>10</v>
      </c>
      <c r="B5" s="10">
        <v>4</v>
      </c>
      <c r="C5" s="9">
        <v>30</v>
      </c>
      <c r="D5" s="9">
        <v>120</v>
      </c>
    </row>
    <row r="6" spans="1:6" x14ac:dyDescent="0.25">
      <c r="A6" s="10" t="s">
        <v>11</v>
      </c>
      <c r="B6" s="10">
        <v>1</v>
      </c>
      <c r="C6" s="9">
        <v>150</v>
      </c>
      <c r="D6" s="9">
        <v>150</v>
      </c>
    </row>
    <row r="7" spans="1:6" x14ac:dyDescent="0.25">
      <c r="A7" s="10" t="s">
        <v>9</v>
      </c>
      <c r="B7" s="10">
        <v>1</v>
      </c>
      <c r="C7" s="9">
        <v>500</v>
      </c>
      <c r="D7" s="9">
        <v>500</v>
      </c>
    </row>
    <row r="8" spans="1:6" x14ac:dyDescent="0.25">
      <c r="A8" s="10" t="s">
        <v>12</v>
      </c>
      <c r="B8" s="10">
        <v>1</v>
      </c>
      <c r="C8" s="9">
        <v>500</v>
      </c>
      <c r="D8" s="9">
        <v>500</v>
      </c>
    </row>
    <row r="9" spans="1:6" x14ac:dyDescent="0.25">
      <c r="A9" s="10" t="s">
        <v>8</v>
      </c>
      <c r="B9" s="10">
        <v>1</v>
      </c>
      <c r="C9" s="9">
        <v>800</v>
      </c>
      <c r="D9" s="9">
        <v>800</v>
      </c>
    </row>
    <row r="10" spans="1:6" x14ac:dyDescent="0.25">
      <c r="A10" s="10" t="s">
        <v>83</v>
      </c>
      <c r="B10" s="10">
        <v>6</v>
      </c>
      <c r="C10" s="9">
        <v>200</v>
      </c>
      <c r="D10" s="9">
        <v>1200</v>
      </c>
    </row>
    <row r="11" spans="1:6" x14ac:dyDescent="0.25">
      <c r="A11" s="10" t="s">
        <v>84</v>
      </c>
      <c r="B11" s="10">
        <v>400</v>
      </c>
      <c r="C11" s="9">
        <v>6</v>
      </c>
      <c r="D11" s="9">
        <v>2400</v>
      </c>
    </row>
    <row r="12" spans="1:6" x14ac:dyDescent="0.25">
      <c r="A12" s="10"/>
      <c r="B12" s="10"/>
      <c r="C12" s="10" t="s">
        <v>4</v>
      </c>
      <c r="D12" s="29">
        <v>5790</v>
      </c>
    </row>
  </sheetData>
  <sortState xmlns:xlrd2="http://schemas.microsoft.com/office/spreadsheetml/2017/richdata2" ref="A4:D11">
    <sortCondition ref="D4:D11"/>
  </sortState>
  <mergeCells count="1">
    <mergeCell ref="A1:F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297A1-EF21-43FD-ABAD-A2E515E250A4}">
  <dimension ref="A1:F12"/>
  <sheetViews>
    <sheetView workbookViewId="0">
      <selection activeCell="A18" sqref="A18"/>
    </sheetView>
  </sheetViews>
  <sheetFormatPr defaultRowHeight="15" x14ac:dyDescent="0.25"/>
  <cols>
    <col min="1" max="1" width="24" bestFit="1" customWidth="1"/>
    <col min="4" max="4" width="27.42578125" customWidth="1"/>
    <col min="5" max="5" width="0.140625" customWidth="1"/>
    <col min="6" max="6" width="9.140625" hidden="1" customWidth="1"/>
  </cols>
  <sheetData>
    <row r="1" spans="1:6" x14ac:dyDescent="0.25">
      <c r="A1" s="46" t="s">
        <v>0</v>
      </c>
      <c r="B1" s="47"/>
      <c r="C1" s="47"/>
      <c r="D1" s="47"/>
      <c r="E1" s="47"/>
      <c r="F1" s="47"/>
    </row>
    <row r="2" spans="1:6" x14ac:dyDescent="0.25">
      <c r="A2" s="47"/>
      <c r="B2" s="47"/>
      <c r="C2" s="47"/>
      <c r="D2" s="47"/>
      <c r="E2" s="47"/>
      <c r="F2" s="47"/>
    </row>
    <row r="3" spans="1:6" ht="15.75" x14ac:dyDescent="0.25">
      <c r="A3" s="30" t="s">
        <v>1</v>
      </c>
      <c r="B3" s="30" t="s">
        <v>2</v>
      </c>
      <c r="C3" s="30" t="s">
        <v>82</v>
      </c>
      <c r="D3" s="30" t="s">
        <v>4</v>
      </c>
    </row>
    <row r="4" spans="1:6" x14ac:dyDescent="0.25">
      <c r="A4" s="10" t="s">
        <v>85</v>
      </c>
      <c r="B4" s="10">
        <v>24</v>
      </c>
      <c r="C4" s="9">
        <v>5</v>
      </c>
      <c r="D4" s="9">
        <v>120</v>
      </c>
    </row>
    <row r="5" spans="1:6" x14ac:dyDescent="0.25">
      <c r="A5" s="10" t="s">
        <v>86</v>
      </c>
      <c r="B5" s="10">
        <v>4</v>
      </c>
      <c r="C5" s="9">
        <v>30</v>
      </c>
      <c r="D5" s="9">
        <v>120</v>
      </c>
    </row>
    <row r="6" spans="1:6" x14ac:dyDescent="0.25">
      <c r="A6" s="10" t="s">
        <v>11</v>
      </c>
      <c r="B6" s="10">
        <v>1</v>
      </c>
      <c r="C6" s="9">
        <v>150</v>
      </c>
      <c r="D6" s="9">
        <v>150</v>
      </c>
    </row>
    <row r="7" spans="1:6" x14ac:dyDescent="0.25">
      <c r="A7" s="10" t="s">
        <v>9</v>
      </c>
      <c r="B7" s="10">
        <v>1</v>
      </c>
      <c r="C7" s="9">
        <v>500</v>
      </c>
      <c r="D7" s="9">
        <v>500</v>
      </c>
    </row>
    <row r="8" spans="1:6" x14ac:dyDescent="0.25">
      <c r="A8" s="10" t="s">
        <v>12</v>
      </c>
      <c r="B8" s="10">
        <v>1</v>
      </c>
      <c r="C8" s="9">
        <v>500</v>
      </c>
      <c r="D8" s="9">
        <v>500</v>
      </c>
    </row>
    <row r="9" spans="1:6" x14ac:dyDescent="0.25">
      <c r="A9" s="10" t="s">
        <v>8</v>
      </c>
      <c r="B9" s="10">
        <v>1</v>
      </c>
      <c r="C9" s="9">
        <v>800</v>
      </c>
      <c r="D9" s="9">
        <v>800</v>
      </c>
    </row>
    <row r="10" spans="1:6" x14ac:dyDescent="0.25">
      <c r="A10" s="10" t="s">
        <v>87</v>
      </c>
      <c r="B10" s="10">
        <v>6</v>
      </c>
      <c r="C10" s="9">
        <v>200</v>
      </c>
      <c r="D10" s="9">
        <v>1200</v>
      </c>
    </row>
    <row r="11" spans="1:6" x14ac:dyDescent="0.25">
      <c r="A11" s="10" t="s">
        <v>88</v>
      </c>
      <c r="B11" s="10">
        <v>400</v>
      </c>
      <c r="C11" s="9">
        <v>6</v>
      </c>
      <c r="D11" s="9">
        <v>2400</v>
      </c>
    </row>
    <row r="12" spans="1:6" x14ac:dyDescent="0.25">
      <c r="A12" s="10"/>
      <c r="B12" s="10"/>
      <c r="C12" s="10" t="s">
        <v>4</v>
      </c>
      <c r="D12" s="29">
        <v>5790</v>
      </c>
    </row>
  </sheetData>
  <mergeCells count="1">
    <mergeCell ref="A1:F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23648-F2BE-4C94-BB52-E5A0EF591B3A}">
  <dimension ref="A1:D14"/>
  <sheetViews>
    <sheetView workbookViewId="0">
      <selection activeCell="O15" sqref="O15"/>
    </sheetView>
  </sheetViews>
  <sheetFormatPr defaultRowHeight="15" x14ac:dyDescent="0.25"/>
  <sheetData>
    <row r="1" spans="1:4" ht="18.75" x14ac:dyDescent="0.3">
      <c r="A1" s="50" t="s">
        <v>89</v>
      </c>
      <c r="B1" s="47"/>
      <c r="C1" s="47"/>
      <c r="D1" s="47"/>
    </row>
    <row r="2" spans="1:4" x14ac:dyDescent="0.25">
      <c r="A2" s="51" t="s">
        <v>90</v>
      </c>
      <c r="B2" s="51"/>
      <c r="C2" s="51" t="s">
        <v>91</v>
      </c>
      <c r="D2" s="51"/>
    </row>
    <row r="3" spans="1:4" x14ac:dyDescent="0.25">
      <c r="A3" t="s">
        <v>92</v>
      </c>
      <c r="C3" s="48">
        <v>3000</v>
      </c>
      <c r="D3" s="49"/>
    </row>
    <row r="4" spans="1:4" x14ac:dyDescent="0.25">
      <c r="A4" t="s">
        <v>93</v>
      </c>
      <c r="C4" s="48">
        <v>2000</v>
      </c>
      <c r="D4" s="49"/>
    </row>
    <row r="5" spans="1:4" x14ac:dyDescent="0.25">
      <c r="A5" t="s">
        <v>94</v>
      </c>
      <c r="C5" s="48">
        <v>12000</v>
      </c>
      <c r="D5" s="49"/>
    </row>
    <row r="6" spans="1:4" x14ac:dyDescent="0.25">
      <c r="A6" t="s">
        <v>95</v>
      </c>
      <c r="C6" s="48">
        <v>9000</v>
      </c>
      <c r="D6" s="49"/>
    </row>
    <row r="7" spans="1:4" x14ac:dyDescent="0.25">
      <c r="A7" t="s">
        <v>96</v>
      </c>
      <c r="C7" s="48">
        <v>3000</v>
      </c>
      <c r="D7" s="49"/>
    </row>
    <row r="8" spans="1:4" x14ac:dyDescent="0.25">
      <c r="A8" t="s">
        <v>97</v>
      </c>
      <c r="C8" s="48">
        <v>4000</v>
      </c>
      <c r="D8" s="49"/>
    </row>
    <row r="9" spans="1:4" x14ac:dyDescent="0.25">
      <c r="A9" t="s">
        <v>98</v>
      </c>
      <c r="C9" s="48">
        <v>5000</v>
      </c>
      <c r="D9" s="49"/>
    </row>
    <row r="10" spans="1:4" x14ac:dyDescent="0.25">
      <c r="A10" t="s">
        <v>99</v>
      </c>
      <c r="C10" s="48">
        <v>2000</v>
      </c>
      <c r="D10" s="49"/>
    </row>
    <row r="11" spans="1:4" x14ac:dyDescent="0.25">
      <c r="A11" t="s">
        <v>100</v>
      </c>
      <c r="C11" s="48">
        <v>4000</v>
      </c>
      <c r="D11" s="49"/>
    </row>
    <row r="12" spans="1:4" x14ac:dyDescent="0.25">
      <c r="A12" t="s">
        <v>101</v>
      </c>
      <c r="C12" s="48">
        <v>7000</v>
      </c>
      <c r="D12" s="49"/>
    </row>
    <row r="13" spans="1:4" x14ac:dyDescent="0.25">
      <c r="A13" t="s">
        <v>102</v>
      </c>
      <c r="C13" s="48">
        <v>8000</v>
      </c>
      <c r="D13" s="49"/>
    </row>
    <row r="14" spans="1:4" x14ac:dyDescent="0.25">
      <c r="A14" t="s">
        <v>103</v>
      </c>
      <c r="C14" s="48">
        <v>10000</v>
      </c>
      <c r="D14" s="49"/>
    </row>
  </sheetData>
  <mergeCells count="15">
    <mergeCell ref="C5:D5"/>
    <mergeCell ref="A1:D1"/>
    <mergeCell ref="A2:B2"/>
    <mergeCell ref="C2:D2"/>
    <mergeCell ref="C3:D3"/>
    <mergeCell ref="C4:D4"/>
    <mergeCell ref="C12:D12"/>
    <mergeCell ref="C13:D13"/>
    <mergeCell ref="C14:D14"/>
    <mergeCell ref="C6:D6"/>
    <mergeCell ref="C7:D7"/>
    <mergeCell ref="C8:D8"/>
    <mergeCell ref="C9:D9"/>
    <mergeCell ref="C10:D10"/>
    <mergeCell ref="C11:D11"/>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F403-1D56-4FE3-A022-15AA039B8FBF}">
  <dimension ref="A3:B7"/>
  <sheetViews>
    <sheetView workbookViewId="0">
      <selection activeCell="B5" sqref="B5"/>
    </sheetView>
  </sheetViews>
  <sheetFormatPr defaultRowHeight="15" x14ac:dyDescent="0.25"/>
  <cols>
    <col min="1" max="1" width="13.42578125" bestFit="1" customWidth="1"/>
    <col min="2" max="2" width="12.28515625" bestFit="1" customWidth="1"/>
  </cols>
  <sheetData>
    <row r="3" spans="1:2" x14ac:dyDescent="0.25">
      <c r="A3" s="33" t="s">
        <v>121</v>
      </c>
      <c r="B3" t="s">
        <v>119</v>
      </c>
    </row>
    <row r="4" spans="1:2" x14ac:dyDescent="0.25">
      <c r="A4" s="17" t="s">
        <v>110</v>
      </c>
      <c r="B4" s="19">
        <v>300</v>
      </c>
    </row>
    <row r="5" spans="1:2" x14ac:dyDescent="0.25">
      <c r="A5" s="17" t="s">
        <v>111</v>
      </c>
      <c r="B5" s="19">
        <v>1800</v>
      </c>
    </row>
    <row r="6" spans="1:2" x14ac:dyDescent="0.25">
      <c r="A6" s="17" t="s">
        <v>112</v>
      </c>
      <c r="B6" s="19">
        <v>1250</v>
      </c>
    </row>
    <row r="7" spans="1:2" x14ac:dyDescent="0.25">
      <c r="A7" s="17" t="s">
        <v>120</v>
      </c>
      <c r="B7" s="19">
        <v>3350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21D8-B584-4CAC-80C1-F00341B0D1F6}">
  <dimension ref="A1:F13"/>
  <sheetViews>
    <sheetView topLeftCell="C1" workbookViewId="0">
      <selection activeCell="B4" sqref="B4"/>
    </sheetView>
  </sheetViews>
  <sheetFormatPr defaultRowHeight="15" x14ac:dyDescent="0.25"/>
  <cols>
    <col min="1" max="1" width="12" customWidth="1"/>
    <col min="2" max="2" width="9.42578125" customWidth="1"/>
    <col min="5" max="5" width="14.42578125" customWidth="1"/>
  </cols>
  <sheetData>
    <row r="1" spans="1:6" x14ac:dyDescent="0.25">
      <c r="A1" t="s">
        <v>71</v>
      </c>
      <c r="B1" t="s">
        <v>27</v>
      </c>
      <c r="C1" t="s">
        <v>104</v>
      </c>
      <c r="D1" t="s">
        <v>105</v>
      </c>
      <c r="E1" t="s">
        <v>106</v>
      </c>
      <c r="F1" t="s">
        <v>107</v>
      </c>
    </row>
    <row r="2" spans="1:6" x14ac:dyDescent="0.25">
      <c r="A2" t="s">
        <v>19</v>
      </c>
      <c r="B2" t="s">
        <v>29</v>
      </c>
      <c r="C2" t="s">
        <v>108</v>
      </c>
      <c r="D2" s="19">
        <v>300</v>
      </c>
      <c r="E2" t="s">
        <v>110</v>
      </c>
      <c r="F2" t="s">
        <v>113</v>
      </c>
    </row>
    <row r="3" spans="1:6" x14ac:dyDescent="0.25">
      <c r="A3" t="s">
        <v>38</v>
      </c>
      <c r="B3" t="s">
        <v>29</v>
      </c>
      <c r="C3" t="s">
        <v>108</v>
      </c>
      <c r="D3" s="19">
        <v>300</v>
      </c>
      <c r="E3" t="s">
        <v>111</v>
      </c>
      <c r="F3" t="s">
        <v>114</v>
      </c>
    </row>
    <row r="4" spans="1:6" x14ac:dyDescent="0.25">
      <c r="A4" t="s">
        <v>36</v>
      </c>
      <c r="B4" t="s">
        <v>29</v>
      </c>
      <c r="C4" t="s">
        <v>108</v>
      </c>
      <c r="D4" s="19">
        <v>300</v>
      </c>
      <c r="E4" t="s">
        <v>111</v>
      </c>
      <c r="F4" t="s">
        <v>114</v>
      </c>
    </row>
    <row r="5" spans="1:6" x14ac:dyDescent="0.25">
      <c r="A5" t="s">
        <v>19</v>
      </c>
      <c r="B5" t="s">
        <v>29</v>
      </c>
      <c r="C5" t="s">
        <v>108</v>
      </c>
      <c r="D5" s="19">
        <v>300</v>
      </c>
      <c r="E5" t="s">
        <v>111</v>
      </c>
      <c r="F5" t="s">
        <v>115</v>
      </c>
    </row>
    <row r="6" spans="1:6" x14ac:dyDescent="0.25">
      <c r="A6" t="s">
        <v>19</v>
      </c>
      <c r="B6" t="s">
        <v>29</v>
      </c>
      <c r="C6" t="s">
        <v>108</v>
      </c>
      <c r="D6" s="19">
        <v>300</v>
      </c>
      <c r="E6" t="s">
        <v>111</v>
      </c>
      <c r="F6" t="s">
        <v>115</v>
      </c>
    </row>
    <row r="7" spans="1:6" x14ac:dyDescent="0.25">
      <c r="A7" t="s">
        <v>19</v>
      </c>
      <c r="B7" t="s">
        <v>29</v>
      </c>
      <c r="C7" t="s">
        <v>108</v>
      </c>
      <c r="D7" s="19">
        <v>300</v>
      </c>
      <c r="E7" t="s">
        <v>111</v>
      </c>
      <c r="F7" t="s">
        <v>116</v>
      </c>
    </row>
    <row r="8" spans="1:6" x14ac:dyDescent="0.25">
      <c r="A8" t="s">
        <v>19</v>
      </c>
      <c r="B8" t="s">
        <v>29</v>
      </c>
      <c r="C8" t="s">
        <v>108</v>
      </c>
      <c r="D8" s="19">
        <v>300</v>
      </c>
      <c r="E8" t="s">
        <v>111</v>
      </c>
      <c r="F8" t="s">
        <v>116</v>
      </c>
    </row>
    <row r="9" spans="1:6" x14ac:dyDescent="0.25">
      <c r="A9" t="s">
        <v>51</v>
      </c>
      <c r="B9" t="s">
        <v>28</v>
      </c>
      <c r="C9" t="s">
        <v>109</v>
      </c>
      <c r="D9" s="19">
        <v>250</v>
      </c>
      <c r="E9" t="s">
        <v>112</v>
      </c>
      <c r="F9" t="s">
        <v>113</v>
      </c>
    </row>
    <row r="10" spans="1:6" x14ac:dyDescent="0.25">
      <c r="A10" t="s">
        <v>36</v>
      </c>
      <c r="B10" t="s">
        <v>29</v>
      </c>
      <c r="C10" t="s">
        <v>109</v>
      </c>
      <c r="D10" s="19">
        <v>250</v>
      </c>
      <c r="E10" t="s">
        <v>112</v>
      </c>
      <c r="F10" t="s">
        <v>115</v>
      </c>
    </row>
    <row r="11" spans="1:6" x14ac:dyDescent="0.25">
      <c r="A11" t="s">
        <v>37</v>
      </c>
      <c r="B11" t="s">
        <v>28</v>
      </c>
      <c r="C11" t="s">
        <v>109</v>
      </c>
      <c r="D11" s="19">
        <v>250</v>
      </c>
      <c r="E11" t="s">
        <v>112</v>
      </c>
      <c r="F11" t="s">
        <v>115</v>
      </c>
    </row>
    <row r="12" spans="1:6" x14ac:dyDescent="0.25">
      <c r="A12" t="s">
        <v>51</v>
      </c>
      <c r="B12" t="s">
        <v>28</v>
      </c>
      <c r="C12" t="s">
        <v>109</v>
      </c>
      <c r="D12" s="19">
        <v>250</v>
      </c>
      <c r="E12" t="s">
        <v>112</v>
      </c>
      <c r="F12" t="s">
        <v>116</v>
      </c>
    </row>
    <row r="13" spans="1:6" x14ac:dyDescent="0.25">
      <c r="A13" t="s">
        <v>17</v>
      </c>
      <c r="B13" t="s">
        <v>28</v>
      </c>
      <c r="C13" t="s">
        <v>109</v>
      </c>
      <c r="D13" s="19">
        <v>250</v>
      </c>
      <c r="E13" t="s">
        <v>112</v>
      </c>
      <c r="F13" t="s">
        <v>117</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6123-2F96-4D9A-8176-AF03243D4BAD}">
  <dimension ref="A1:B11"/>
  <sheetViews>
    <sheetView workbookViewId="0">
      <selection activeCell="K1" sqref="K1"/>
    </sheetView>
  </sheetViews>
  <sheetFormatPr defaultRowHeight="15" x14ac:dyDescent="0.25"/>
  <cols>
    <col min="1" max="1" width="10.85546875" bestFit="1" customWidth="1"/>
    <col min="2" max="2" width="14.140625" bestFit="1" customWidth="1"/>
  </cols>
  <sheetData>
    <row r="1" spans="1:2" x14ac:dyDescent="0.25">
      <c r="A1" s="31" t="s">
        <v>118</v>
      </c>
      <c r="B1" s="31" t="s">
        <v>119</v>
      </c>
    </row>
    <row r="2" spans="1:2" x14ac:dyDescent="0.25">
      <c r="A2" t="s">
        <v>19</v>
      </c>
      <c r="B2">
        <v>1575</v>
      </c>
    </row>
    <row r="3" spans="1:2" x14ac:dyDescent="0.25">
      <c r="A3" t="s">
        <v>20</v>
      </c>
      <c r="B3">
        <v>960</v>
      </c>
    </row>
    <row r="4" spans="1:2" x14ac:dyDescent="0.25">
      <c r="A4" t="s">
        <v>37</v>
      </c>
      <c r="B4">
        <v>930</v>
      </c>
    </row>
    <row r="5" spans="1:2" x14ac:dyDescent="0.25">
      <c r="A5" t="s">
        <v>18</v>
      </c>
      <c r="B5">
        <v>820</v>
      </c>
    </row>
    <row r="6" spans="1:2" x14ac:dyDescent="0.25">
      <c r="A6" t="s">
        <v>36</v>
      </c>
      <c r="B6">
        <v>705</v>
      </c>
    </row>
    <row r="7" spans="1:2" x14ac:dyDescent="0.25">
      <c r="A7" t="s">
        <v>17</v>
      </c>
      <c r="B7">
        <v>620</v>
      </c>
    </row>
    <row r="8" spans="1:2" x14ac:dyDescent="0.25">
      <c r="A8" t="s">
        <v>38</v>
      </c>
      <c r="B8">
        <v>410</v>
      </c>
    </row>
    <row r="9" spans="1:2" x14ac:dyDescent="0.25">
      <c r="A9" t="s">
        <v>35</v>
      </c>
      <c r="B9">
        <v>150</v>
      </c>
    </row>
    <row r="10" spans="1:2" x14ac:dyDescent="0.25">
      <c r="A10" t="s">
        <v>21</v>
      </c>
      <c r="B10">
        <v>150</v>
      </c>
    </row>
    <row r="11" spans="1:2" x14ac:dyDescent="0.25">
      <c r="A11" s="32" t="s">
        <v>120</v>
      </c>
      <c r="B11" s="32">
        <v>6320</v>
      </c>
    </row>
  </sheetData>
  <autoFilter ref="A1:B11" xr:uid="{93336123-2F96-4D9A-8176-AF03243D4BAD}"/>
  <sortState xmlns:xlrd2="http://schemas.microsoft.com/office/spreadsheetml/2017/richdata2" ref="A2:B11">
    <sortCondition ref="A1:A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6761-6B6A-4F7B-89CC-41E4EFFAA8CB}">
  <dimension ref="A1:J27"/>
  <sheetViews>
    <sheetView workbookViewId="0">
      <selection activeCell="E7" sqref="E7"/>
    </sheetView>
  </sheetViews>
  <sheetFormatPr defaultRowHeight="15" x14ac:dyDescent="0.25"/>
  <cols>
    <col min="1" max="1" width="13" customWidth="1"/>
    <col min="2" max="2" width="12" customWidth="1"/>
    <col min="3" max="3" width="21.7109375" customWidth="1"/>
    <col min="4" max="4" width="22.42578125" customWidth="1"/>
    <col min="5" max="5" width="18.5703125" customWidth="1"/>
    <col min="6" max="6" width="16.5703125" customWidth="1"/>
  </cols>
  <sheetData>
    <row r="1" spans="1:10" x14ac:dyDescent="0.25">
      <c r="A1" s="7" t="s">
        <v>34</v>
      </c>
      <c r="B1" s="7" t="s">
        <v>13</v>
      </c>
      <c r="C1" s="7" t="s">
        <v>14</v>
      </c>
      <c r="D1" s="7" t="s">
        <v>26</v>
      </c>
      <c r="E1" s="7" t="s">
        <v>15</v>
      </c>
      <c r="F1" s="7" t="s">
        <v>27</v>
      </c>
      <c r="G1" s="7" t="s">
        <v>16</v>
      </c>
    </row>
    <row r="2" spans="1:10" x14ac:dyDescent="0.25">
      <c r="A2" s="15">
        <v>1</v>
      </c>
      <c r="B2" s="8" t="s">
        <v>17</v>
      </c>
      <c r="C2" s="9">
        <v>2000</v>
      </c>
      <c r="D2" s="9" t="str">
        <f>IF(C2&gt;=2100,"YES","NO")</f>
        <v>NO</v>
      </c>
      <c r="E2" s="9">
        <f>IF(D2="NO",C2,C2+$G$2)</f>
        <v>2000</v>
      </c>
      <c r="F2" s="9" t="s">
        <v>28</v>
      </c>
      <c r="G2" s="9">
        <v>500</v>
      </c>
    </row>
    <row r="3" spans="1:10" x14ac:dyDescent="0.25">
      <c r="A3" s="16">
        <v>2</v>
      </c>
      <c r="B3" s="8" t="s">
        <v>18</v>
      </c>
      <c r="C3" s="9">
        <v>2000</v>
      </c>
      <c r="D3" s="9" t="str">
        <f t="shared" ref="D3:D10" si="0">IF(C3&gt;=2100,"YES","NO")</f>
        <v>NO</v>
      </c>
      <c r="E3" s="9">
        <f t="shared" ref="E3:E10" si="1">IF(D3="NO",C3,C3+$G$2)</f>
        <v>2000</v>
      </c>
      <c r="F3" s="9" t="s">
        <v>29</v>
      </c>
      <c r="G3" s="10"/>
    </row>
    <row r="4" spans="1:10" x14ac:dyDescent="0.25">
      <c r="A4" s="16">
        <v>3</v>
      </c>
      <c r="B4" s="8" t="s">
        <v>19</v>
      </c>
      <c r="C4" s="9">
        <v>2100</v>
      </c>
      <c r="D4" s="9" t="str">
        <f t="shared" si="0"/>
        <v>YES</v>
      </c>
      <c r="E4" s="9">
        <f t="shared" si="1"/>
        <v>2600</v>
      </c>
      <c r="F4" s="9" t="s">
        <v>29</v>
      </c>
      <c r="G4" s="10"/>
    </row>
    <row r="5" spans="1:10" x14ac:dyDescent="0.25">
      <c r="A5" s="16">
        <v>4</v>
      </c>
      <c r="B5" s="8" t="s">
        <v>20</v>
      </c>
      <c r="C5" s="9">
        <v>2300</v>
      </c>
      <c r="D5" s="9" t="str">
        <f t="shared" si="0"/>
        <v>YES</v>
      </c>
      <c r="E5" s="9">
        <f t="shared" si="1"/>
        <v>2800</v>
      </c>
      <c r="F5" s="9" t="s">
        <v>28</v>
      </c>
      <c r="G5" s="10"/>
    </row>
    <row r="6" spans="1:10" x14ac:dyDescent="0.25">
      <c r="A6" s="16">
        <v>5</v>
      </c>
      <c r="B6" s="8" t="s">
        <v>21</v>
      </c>
      <c r="C6" s="9">
        <v>2500</v>
      </c>
      <c r="D6" s="9" t="str">
        <f t="shared" si="0"/>
        <v>YES</v>
      </c>
      <c r="E6" s="9">
        <f>IF(D6="NO",C6,+$G$2)</f>
        <v>500</v>
      </c>
      <c r="F6" s="9" t="s">
        <v>29</v>
      </c>
      <c r="G6" s="10"/>
      <c r="J6" t="s">
        <v>81</v>
      </c>
    </row>
    <row r="7" spans="1:10" x14ac:dyDescent="0.25">
      <c r="A7" s="16">
        <v>6</v>
      </c>
      <c r="B7" s="14" t="s">
        <v>35</v>
      </c>
      <c r="C7" s="9">
        <v>2700</v>
      </c>
      <c r="D7" s="9" t="str">
        <f t="shared" si="0"/>
        <v>YES</v>
      </c>
      <c r="E7" s="9">
        <f t="shared" si="1"/>
        <v>3200</v>
      </c>
      <c r="F7" s="9" t="s">
        <v>28</v>
      </c>
      <c r="G7" s="10"/>
    </row>
    <row r="8" spans="1:10" x14ac:dyDescent="0.25">
      <c r="A8" s="16">
        <v>7</v>
      </c>
      <c r="B8" s="14" t="s">
        <v>36</v>
      </c>
      <c r="C8" s="9">
        <v>1900</v>
      </c>
      <c r="D8" s="9" t="str">
        <f t="shared" si="0"/>
        <v>NO</v>
      </c>
      <c r="E8" s="9">
        <f t="shared" si="1"/>
        <v>1900</v>
      </c>
      <c r="F8" s="9" t="s">
        <v>29</v>
      </c>
      <c r="G8" s="10"/>
    </row>
    <row r="9" spans="1:10" x14ac:dyDescent="0.25">
      <c r="A9" s="16">
        <v>8</v>
      </c>
      <c r="B9" s="14" t="s">
        <v>37</v>
      </c>
      <c r="C9" s="9">
        <v>2100</v>
      </c>
      <c r="D9" s="9" t="str">
        <f t="shared" si="0"/>
        <v>YES</v>
      </c>
      <c r="E9" s="9">
        <f t="shared" si="1"/>
        <v>2600</v>
      </c>
      <c r="F9" s="9" t="s">
        <v>28</v>
      </c>
      <c r="G9" s="10"/>
    </row>
    <row r="10" spans="1:10" x14ac:dyDescent="0.25">
      <c r="A10" s="16">
        <v>9</v>
      </c>
      <c r="B10" s="14" t="s">
        <v>38</v>
      </c>
      <c r="C10" s="9">
        <v>2300</v>
      </c>
      <c r="D10" s="9" t="str">
        <f t="shared" si="0"/>
        <v>YES</v>
      </c>
      <c r="E10" s="9">
        <f t="shared" si="1"/>
        <v>2800</v>
      </c>
      <c r="F10" s="9" t="s">
        <v>29</v>
      </c>
      <c r="G10" s="10"/>
    </row>
    <row r="11" spans="1:10" x14ac:dyDescent="0.25">
      <c r="A11" s="16"/>
      <c r="B11" s="10" t="s">
        <v>4</v>
      </c>
      <c r="C11" s="9">
        <f>SUM(C2:C10)</f>
        <v>19900</v>
      </c>
      <c r="D11" s="9"/>
      <c r="E11" s="10"/>
      <c r="F11" s="10"/>
      <c r="G11" s="10"/>
    </row>
    <row r="12" spans="1:10" x14ac:dyDescent="0.25">
      <c r="A12" s="16"/>
      <c r="B12" s="10" t="s">
        <v>22</v>
      </c>
      <c r="C12" s="9">
        <f>AVERAGEA(C2:C6)</f>
        <v>2180</v>
      </c>
      <c r="D12" s="9"/>
      <c r="E12" s="10"/>
      <c r="F12" s="10"/>
      <c r="G12" s="10"/>
    </row>
    <row r="13" spans="1:10" x14ac:dyDescent="0.25">
      <c r="A13" s="16"/>
      <c r="B13" s="8" t="s">
        <v>23</v>
      </c>
      <c r="C13" s="10">
        <f>COUNT($C$2:$C$6)</f>
        <v>5</v>
      </c>
      <c r="D13" s="10"/>
      <c r="E13" s="10"/>
      <c r="F13" s="10"/>
      <c r="G13" s="10"/>
    </row>
    <row r="14" spans="1:10" x14ac:dyDescent="0.25">
      <c r="A14" s="16"/>
      <c r="B14" s="8" t="s">
        <v>24</v>
      </c>
      <c r="C14" s="10">
        <f>COUNTA($C$2:$C$6)</f>
        <v>5</v>
      </c>
      <c r="D14" s="10"/>
      <c r="E14" s="10"/>
      <c r="F14" s="10"/>
      <c r="G14" s="10"/>
    </row>
    <row r="15" spans="1:10" x14ac:dyDescent="0.25">
      <c r="A15" s="16"/>
      <c r="B15" s="8" t="s">
        <v>25</v>
      </c>
      <c r="C15" s="10">
        <f>COUNTBLANK(C2:C6)</f>
        <v>0</v>
      </c>
      <c r="D15" s="10"/>
      <c r="E15" s="10"/>
      <c r="F15" s="10"/>
      <c r="G15" s="10"/>
    </row>
    <row r="17" spans="2:5" x14ac:dyDescent="0.25">
      <c r="B17" s="7" t="s">
        <v>27</v>
      </c>
      <c r="C17" s="7" t="s">
        <v>15</v>
      </c>
      <c r="D17" s="38" t="s">
        <v>30</v>
      </c>
      <c r="E17" s="39"/>
    </row>
    <row r="18" spans="2:5" x14ac:dyDescent="0.25">
      <c r="B18" s="8" t="s">
        <v>31</v>
      </c>
      <c r="C18" s="11">
        <f>SUMIF(($F$2:$F$6),B18,$E$2:$E$6)</f>
        <v>0</v>
      </c>
      <c r="D18" s="40">
        <f>SUMIFS($E$2:$E$6,$F$2:$F$6,B18,$D$2:$D$6,"YES")</f>
        <v>0</v>
      </c>
      <c r="E18" s="41"/>
    </row>
    <row r="19" spans="2:5" x14ac:dyDescent="0.25">
      <c r="B19" s="8" t="s">
        <v>29</v>
      </c>
      <c r="C19" s="11"/>
      <c r="D19" s="42"/>
      <c r="E19" s="43"/>
    </row>
    <row r="21" spans="2:5" x14ac:dyDescent="0.25">
      <c r="B21" s="7" t="s">
        <v>27</v>
      </c>
      <c r="C21" s="7" t="s">
        <v>32</v>
      </c>
      <c r="D21" s="38" t="s">
        <v>33</v>
      </c>
      <c r="E21" s="39"/>
    </row>
    <row r="22" spans="2:5" x14ac:dyDescent="0.25">
      <c r="B22" s="12" t="s">
        <v>31</v>
      </c>
      <c r="C22" s="13">
        <f>COUNTIF(F2:F6,B22)</f>
        <v>0</v>
      </c>
      <c r="D22" s="44"/>
      <c r="E22" s="45"/>
    </row>
    <row r="23" spans="2:5" x14ac:dyDescent="0.25">
      <c r="B23" s="12" t="s">
        <v>29</v>
      </c>
      <c r="C23" s="13"/>
      <c r="D23" s="36"/>
      <c r="E23" s="37"/>
    </row>
    <row r="26" spans="2:5" x14ac:dyDescent="0.25">
      <c r="B26" s="7" t="s">
        <v>39</v>
      </c>
      <c r="C26" s="7" t="s">
        <v>40</v>
      </c>
      <c r="D26" s="7" t="s">
        <v>15</v>
      </c>
    </row>
    <row r="27" spans="2:5" x14ac:dyDescent="0.25">
      <c r="B27" s="17">
        <v>2</v>
      </c>
      <c r="C27" t="str">
        <f>VLOOKUP(B27,A2:F10,2,FALSE)</f>
        <v>Carol</v>
      </c>
      <c r="D27">
        <f>VLOOKUP(B27,A2:F10,5,FALSE)</f>
        <v>2000</v>
      </c>
    </row>
  </sheetData>
  <mergeCells count="6">
    <mergeCell ref="D23:E23"/>
    <mergeCell ref="D17:E17"/>
    <mergeCell ref="D18:E18"/>
    <mergeCell ref="D19:E19"/>
    <mergeCell ref="D21:E21"/>
    <mergeCell ref="D22:E22"/>
  </mergeCells>
  <conditionalFormatting sqref="E2:E6">
    <cfRule type="top10" dxfId="2" priority="1" rank="2"/>
    <cfRule type="cellIs" dxfId="1" priority="3" operator="greaterThan">
      <formula>2500</formula>
    </cfRule>
  </conditionalFormatting>
  <conditionalFormatting sqref="I16">
    <cfRule type="top10" dxfId="0" priority="2" rank="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79FBD-AF95-4476-9868-11D09F3842DB}">
  <dimension ref="A1:G13"/>
  <sheetViews>
    <sheetView workbookViewId="0">
      <selection activeCell="F10" sqref="F10"/>
    </sheetView>
  </sheetViews>
  <sheetFormatPr defaultRowHeight="15" x14ac:dyDescent="0.25"/>
  <cols>
    <col min="2" max="2" width="20.42578125" bestFit="1" customWidth="1"/>
    <col min="3" max="3" width="21" bestFit="1" customWidth="1"/>
    <col min="4" max="4" width="16.85546875" bestFit="1" customWidth="1"/>
    <col min="6" max="6" width="35.28515625" bestFit="1" customWidth="1"/>
  </cols>
  <sheetData>
    <row r="1" spans="1:7" x14ac:dyDescent="0.25">
      <c r="A1" s="20" t="s">
        <v>13</v>
      </c>
      <c r="B1" s="20" t="s">
        <v>14</v>
      </c>
      <c r="C1" s="20" t="s">
        <v>26</v>
      </c>
      <c r="D1" s="20" t="s">
        <v>15</v>
      </c>
      <c r="E1" s="20" t="s">
        <v>27</v>
      </c>
      <c r="F1" s="20" t="s">
        <v>75</v>
      </c>
      <c r="G1" s="20" t="s">
        <v>16</v>
      </c>
    </row>
    <row r="2" spans="1:7" x14ac:dyDescent="0.25">
      <c r="A2" s="14" t="s">
        <v>17</v>
      </c>
      <c r="B2" s="21">
        <v>2000</v>
      </c>
      <c r="C2" s="21" t="str">
        <f>IF(B2&gt;=2100,"YES","NO")</f>
        <v>NO</v>
      </c>
      <c r="D2" s="21">
        <f>IF(C2="NO",B2,B2+$G$2)</f>
        <v>2000</v>
      </c>
      <c r="E2" s="21" t="s">
        <v>28</v>
      </c>
      <c r="F2" s="21" t="str">
        <f>IF(AND(D2&lt;=B2,E2="East"),"Attend Wednesday Training","No training needed")</f>
        <v>No training needed</v>
      </c>
      <c r="G2" s="21">
        <v>500</v>
      </c>
    </row>
    <row r="3" spans="1:7" x14ac:dyDescent="0.25">
      <c r="A3" s="14" t="s">
        <v>18</v>
      </c>
      <c r="B3" s="9">
        <v>2000</v>
      </c>
      <c r="C3" s="9" t="str">
        <f t="shared" ref="C3:C6" si="0">IF(B3&gt;=2100,"YES","NO")</f>
        <v>NO</v>
      </c>
      <c r="D3" s="9">
        <f t="shared" ref="D3:D6" si="1">IF(C3="NO",B3,B3+$G$2)</f>
        <v>2000</v>
      </c>
      <c r="E3" s="9" t="s">
        <v>29</v>
      </c>
      <c r="F3" s="21" t="str">
        <f t="shared" ref="F3:F6" si="2">IF(AND(D3&lt;=B3,E3="East"),"Attend Wednesday Training","No training needed")</f>
        <v>No training needed</v>
      </c>
      <c r="G3" s="10"/>
    </row>
    <row r="4" spans="1:7" x14ac:dyDescent="0.25">
      <c r="A4" s="14" t="s">
        <v>19</v>
      </c>
      <c r="B4" s="21">
        <v>2100</v>
      </c>
      <c r="C4" s="21" t="str">
        <f t="shared" si="0"/>
        <v>YES</v>
      </c>
      <c r="D4" s="21">
        <f t="shared" si="1"/>
        <v>2600</v>
      </c>
      <c r="E4" s="21" t="s">
        <v>29</v>
      </c>
      <c r="F4" s="21" t="str">
        <f t="shared" si="2"/>
        <v>No training needed</v>
      </c>
      <c r="G4" s="22"/>
    </row>
    <row r="5" spans="1:7" x14ac:dyDescent="0.25">
      <c r="A5" s="14" t="s">
        <v>20</v>
      </c>
      <c r="B5" s="9">
        <v>2300</v>
      </c>
      <c r="C5" s="9" t="str">
        <f t="shared" si="0"/>
        <v>YES</v>
      </c>
      <c r="D5" s="9">
        <f t="shared" si="1"/>
        <v>2800</v>
      </c>
      <c r="E5" s="9" t="s">
        <v>28</v>
      </c>
      <c r="F5" s="21" t="str">
        <f t="shared" si="2"/>
        <v>No training needed</v>
      </c>
      <c r="G5" s="10"/>
    </row>
    <row r="6" spans="1:7" ht="15.75" thickBot="1" x14ac:dyDescent="0.3">
      <c r="A6" s="14" t="s">
        <v>21</v>
      </c>
      <c r="B6" s="21">
        <v>2500</v>
      </c>
      <c r="C6" s="21" t="str">
        <f t="shared" si="0"/>
        <v>YES</v>
      </c>
      <c r="D6" s="21">
        <f t="shared" si="1"/>
        <v>3000</v>
      </c>
      <c r="E6" s="21" t="s">
        <v>29</v>
      </c>
      <c r="F6" s="21" t="str">
        <f t="shared" si="2"/>
        <v>No training needed</v>
      </c>
      <c r="G6" s="22"/>
    </row>
    <row r="7" spans="1:7" ht="16.5" thickTop="1" thickBot="1" x14ac:dyDescent="0.3">
      <c r="A7" s="23" t="s">
        <v>72</v>
      </c>
      <c r="B7" s="24">
        <f>SUM(B2:B6)</f>
        <v>10900</v>
      </c>
      <c r="C7" s="25"/>
      <c r="D7" s="24">
        <f>SUM(D2:D6)</f>
        <v>12400</v>
      </c>
      <c r="E7" s="25"/>
      <c r="F7" s="25"/>
      <c r="G7" s="25"/>
    </row>
    <row r="8" spans="1:7" ht="15.75" thickTop="1" x14ac:dyDescent="0.25"/>
    <row r="9" spans="1:7" x14ac:dyDescent="0.25">
      <c r="F9" t="b">
        <f>OR(D2&lt;=B2,E2="east")</f>
        <v>1</v>
      </c>
    </row>
    <row r="10" spans="1:7" x14ac:dyDescent="0.25">
      <c r="F10" t="b">
        <f t="shared" ref="F10:F13" si="3">OR(D3&lt;=B3,E3="east")</f>
        <v>1</v>
      </c>
    </row>
    <row r="11" spans="1:7" x14ac:dyDescent="0.25">
      <c r="F11" t="b">
        <f t="shared" si="3"/>
        <v>0</v>
      </c>
    </row>
    <row r="12" spans="1:7" x14ac:dyDescent="0.25">
      <c r="F12" t="b">
        <f t="shared" si="3"/>
        <v>0</v>
      </c>
    </row>
    <row r="13" spans="1:7" x14ac:dyDescent="0.25">
      <c r="F13" t="b">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200DD-E6BC-489B-B683-E920C974D709}">
  <dimension ref="A1:I15"/>
  <sheetViews>
    <sheetView workbookViewId="0">
      <selection activeCell="D13" sqref="D13"/>
    </sheetView>
  </sheetViews>
  <sheetFormatPr defaultRowHeight="15" x14ac:dyDescent="0.25"/>
  <sheetData>
    <row r="1" spans="1:9" x14ac:dyDescent="0.25">
      <c r="A1" s="27" t="s">
        <v>76</v>
      </c>
    </row>
    <row r="2" spans="1:9" x14ac:dyDescent="0.25">
      <c r="A2">
        <v>2.9998999999999998</v>
      </c>
      <c r="B2">
        <v>2.9998999999999998</v>
      </c>
      <c r="C2">
        <f>ROUND(A2+B2,2)</f>
        <v>6</v>
      </c>
      <c r="D2">
        <f>A2+B2</f>
        <v>5.9997999999999996</v>
      </c>
      <c r="F2">
        <v>245</v>
      </c>
      <c r="G2">
        <v>565</v>
      </c>
      <c r="H2">
        <f>F2+G2</f>
        <v>810</v>
      </c>
      <c r="I2">
        <f>ROUND(F2+G2,-2)</f>
        <v>800</v>
      </c>
    </row>
    <row r="3" spans="1:9" x14ac:dyDescent="0.25">
      <c r="A3">
        <v>2.99</v>
      </c>
      <c r="B3" s="26">
        <v>0.28999999999999998</v>
      </c>
      <c r="C3">
        <f>A3*B3</f>
        <v>0.86709999999999998</v>
      </c>
      <c r="D3">
        <f>ROUND(A3*B3,2)</f>
        <v>0.87</v>
      </c>
    </row>
    <row r="4" spans="1:9" x14ac:dyDescent="0.25">
      <c r="A4" s="27" t="s">
        <v>77</v>
      </c>
    </row>
    <row r="5" spans="1:9" x14ac:dyDescent="0.25">
      <c r="A5">
        <v>2.15</v>
      </c>
      <c r="B5" s="28">
        <f>ROUNDUP(A5,0)</f>
        <v>3</v>
      </c>
    </row>
    <row r="6" spans="1:9" x14ac:dyDescent="0.25">
      <c r="A6">
        <v>2.75</v>
      </c>
      <c r="B6" s="28">
        <f>ROUNDUP(A6,0)</f>
        <v>3</v>
      </c>
    </row>
    <row r="7" spans="1:9" x14ac:dyDescent="0.25">
      <c r="A7" s="27" t="s">
        <v>78</v>
      </c>
    </row>
    <row r="8" spans="1:9" x14ac:dyDescent="0.25">
      <c r="A8">
        <v>2.15</v>
      </c>
      <c r="B8">
        <f>ROUNDDOWN(A8,0)</f>
        <v>2</v>
      </c>
    </row>
    <row r="9" spans="1:9" x14ac:dyDescent="0.25">
      <c r="A9">
        <v>2.75</v>
      </c>
      <c r="B9">
        <f>ROUNDDOWN(A9,0)</f>
        <v>2</v>
      </c>
    </row>
    <row r="10" spans="1:9" x14ac:dyDescent="0.25">
      <c r="A10" s="27" t="s">
        <v>79</v>
      </c>
    </row>
    <row r="11" spans="1:9" x14ac:dyDescent="0.25">
      <c r="A11">
        <v>2.15</v>
      </c>
      <c r="B11">
        <f>CEILING(A11,5)</f>
        <v>5</v>
      </c>
      <c r="D11">
        <f>CEILING(A11*2,1)-0.1</f>
        <v>4.9000000000000004</v>
      </c>
    </row>
    <row r="12" spans="1:9" x14ac:dyDescent="0.25">
      <c r="A12">
        <v>2.75</v>
      </c>
      <c r="B12">
        <f>CEILING(A12,5)</f>
        <v>5</v>
      </c>
      <c r="D12">
        <f>CEILING(A12*2,1)-0.1</f>
        <v>5.9</v>
      </c>
    </row>
    <row r="13" spans="1:9" x14ac:dyDescent="0.25">
      <c r="A13" s="27" t="s">
        <v>80</v>
      </c>
    </row>
    <row r="14" spans="1:9" x14ac:dyDescent="0.25">
      <c r="A14">
        <v>2.15</v>
      </c>
      <c r="B14">
        <f>FLOOR(A14,1)</f>
        <v>2</v>
      </c>
    </row>
    <row r="15" spans="1:9" x14ac:dyDescent="0.25">
      <c r="A15">
        <v>2.75</v>
      </c>
      <c r="B15">
        <f>FLOOR(A15,1)</f>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9F7BA-5D26-4900-A2B2-5FD3FAEFC302}">
  <dimension ref="A1:E11"/>
  <sheetViews>
    <sheetView workbookViewId="0">
      <selection activeCell="F11" sqref="F11"/>
    </sheetView>
  </sheetViews>
  <sheetFormatPr defaultRowHeight="15" x14ac:dyDescent="0.25"/>
  <cols>
    <col min="1" max="1" width="11.28515625" bestFit="1" customWidth="1"/>
    <col min="2" max="2" width="9" bestFit="1" customWidth="1"/>
    <col min="4" max="4" width="7" bestFit="1" customWidth="1"/>
    <col min="5" max="5" width="11.5703125" bestFit="1" customWidth="1"/>
  </cols>
  <sheetData>
    <row r="1" spans="1:5" x14ac:dyDescent="0.25">
      <c r="A1" s="18" t="s">
        <v>41</v>
      </c>
      <c r="B1" s="18" t="s">
        <v>42</v>
      </c>
      <c r="C1" s="18" t="s">
        <v>43</v>
      </c>
      <c r="D1" s="18" t="s">
        <v>27</v>
      </c>
      <c r="E1" s="18" t="s">
        <v>44</v>
      </c>
    </row>
    <row r="2" spans="1:5" x14ac:dyDescent="0.25">
      <c r="A2" s="10" t="s">
        <v>45</v>
      </c>
      <c r="B2" s="10" t="s">
        <v>50</v>
      </c>
      <c r="C2" s="10" t="str">
        <f>LEFT(A2,1)</f>
        <v>1</v>
      </c>
      <c r="D2" s="10" t="str">
        <f>MID(A2,3,1)</f>
        <v>E</v>
      </c>
      <c r="E2" s="10" t="str">
        <f>RIGHT(A2,1)</f>
        <v>A</v>
      </c>
    </row>
    <row r="3" spans="1:5" x14ac:dyDescent="0.25">
      <c r="A3" s="10" t="s">
        <v>46</v>
      </c>
      <c r="B3" s="10" t="s">
        <v>18</v>
      </c>
      <c r="C3" s="10" t="str">
        <f t="shared" ref="C3:C6" si="0">LEFT(A3,1)</f>
        <v>2</v>
      </c>
      <c r="D3" s="10" t="str">
        <f t="shared" ref="D3:D6" si="1">MID(A3,3,1)</f>
        <v>W</v>
      </c>
      <c r="E3" s="10" t="str">
        <f t="shared" ref="E3:E6" si="2">RIGHT(A3,1)</f>
        <v>A</v>
      </c>
    </row>
    <row r="4" spans="1:5" x14ac:dyDescent="0.25">
      <c r="A4" s="10" t="s">
        <v>47</v>
      </c>
      <c r="B4" s="10" t="s">
        <v>17</v>
      </c>
      <c r="C4" s="10" t="str">
        <f t="shared" si="0"/>
        <v>3</v>
      </c>
      <c r="D4" s="10" t="str">
        <f t="shared" si="1"/>
        <v>W</v>
      </c>
      <c r="E4" s="10" t="str">
        <f t="shared" si="2"/>
        <v>C</v>
      </c>
    </row>
    <row r="5" spans="1:5" x14ac:dyDescent="0.25">
      <c r="A5" s="10" t="s">
        <v>48</v>
      </c>
      <c r="B5" s="10" t="s">
        <v>51</v>
      </c>
      <c r="C5" s="10" t="str">
        <f t="shared" si="0"/>
        <v>4</v>
      </c>
      <c r="D5" s="10" t="str">
        <f t="shared" si="1"/>
        <v>E</v>
      </c>
      <c r="E5" s="10" t="str">
        <f t="shared" si="2"/>
        <v>B</v>
      </c>
    </row>
    <row r="6" spans="1:5" x14ac:dyDescent="0.25">
      <c r="A6" s="10" t="s">
        <v>49</v>
      </c>
      <c r="B6" s="10" t="s">
        <v>21</v>
      </c>
      <c r="C6" s="10" t="str">
        <f t="shared" si="0"/>
        <v>5</v>
      </c>
      <c r="D6" s="10" t="str">
        <f t="shared" si="1"/>
        <v>W</v>
      </c>
      <c r="E6" s="10" t="str">
        <f t="shared" si="2"/>
        <v>C</v>
      </c>
    </row>
    <row r="8" spans="1:5" x14ac:dyDescent="0.25">
      <c r="A8" t="s">
        <v>52</v>
      </c>
      <c r="B8" t="s">
        <v>43</v>
      </c>
    </row>
    <row r="9" spans="1:5" x14ac:dyDescent="0.25">
      <c r="A9" t="s">
        <v>53</v>
      </c>
      <c r="B9" t="s">
        <v>54</v>
      </c>
    </row>
    <row r="10" spans="1:5" x14ac:dyDescent="0.25">
      <c r="A10" t="s">
        <v>55</v>
      </c>
      <c r="B10" t="s">
        <v>27</v>
      </c>
    </row>
    <row r="11" spans="1:5" x14ac:dyDescent="0.25">
      <c r="A11" t="s">
        <v>56</v>
      </c>
      <c r="B11"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6691D-622F-4582-BF1D-097F4E4FB820}">
  <dimension ref="A1:D6"/>
  <sheetViews>
    <sheetView workbookViewId="0">
      <selection activeCell="C2" sqref="C2:C6"/>
    </sheetView>
  </sheetViews>
  <sheetFormatPr defaultRowHeight="15" x14ac:dyDescent="0.25"/>
  <cols>
    <col min="1" max="1" width="14.42578125" bestFit="1" customWidth="1"/>
    <col min="2" max="2" width="14.140625" bestFit="1" customWidth="1"/>
    <col min="3" max="3" width="14.140625" customWidth="1"/>
    <col min="4" max="4" width="19.85546875" bestFit="1" customWidth="1"/>
  </cols>
  <sheetData>
    <row r="1" spans="1:4" x14ac:dyDescent="0.25">
      <c r="A1" s="7" t="s">
        <v>57</v>
      </c>
      <c r="B1" s="7" t="s">
        <v>58</v>
      </c>
      <c r="C1" s="7"/>
      <c r="D1" s="7" t="s">
        <v>14</v>
      </c>
    </row>
    <row r="2" spans="1:4" x14ac:dyDescent="0.25">
      <c r="A2" t="s">
        <v>17</v>
      </c>
      <c r="B2" t="s">
        <v>59</v>
      </c>
      <c r="C2" t="str">
        <f>CONCATENATE(A2," ",B2)</f>
        <v>Joe Russo</v>
      </c>
      <c r="D2" s="19">
        <v>2000</v>
      </c>
    </row>
    <row r="3" spans="1:4" x14ac:dyDescent="0.25">
      <c r="A3" t="s">
        <v>18</v>
      </c>
      <c r="B3" t="s">
        <v>60</v>
      </c>
      <c r="C3" t="str">
        <f t="shared" ref="C3:C6" si="0">CONCATENATE(A3," ",B3)</f>
        <v>Carol Moore</v>
      </c>
      <c r="D3" s="19">
        <v>2000</v>
      </c>
    </row>
    <row r="4" spans="1:4" x14ac:dyDescent="0.25">
      <c r="A4" t="s">
        <v>19</v>
      </c>
      <c r="B4" t="s">
        <v>61</v>
      </c>
      <c r="C4" t="str">
        <f t="shared" si="0"/>
        <v>Jane De Luca</v>
      </c>
      <c r="D4" s="19">
        <v>2100</v>
      </c>
    </row>
    <row r="5" spans="1:4" x14ac:dyDescent="0.25">
      <c r="A5" t="s">
        <v>51</v>
      </c>
      <c r="B5" t="s">
        <v>62</v>
      </c>
      <c r="C5" t="str">
        <f t="shared" si="0"/>
        <v>Bob  Collins</v>
      </c>
      <c r="D5" s="19">
        <v>2300</v>
      </c>
    </row>
    <row r="6" spans="1:4" x14ac:dyDescent="0.25">
      <c r="A6" t="s">
        <v>21</v>
      </c>
      <c r="B6" t="s">
        <v>63</v>
      </c>
      <c r="C6" t="str">
        <f t="shared" si="0"/>
        <v>Marcy Garcia</v>
      </c>
      <c r="D6" s="19">
        <v>2500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AC859-2981-4CA5-9A69-292F4EE04662}">
  <dimension ref="A1:C6"/>
  <sheetViews>
    <sheetView workbookViewId="0">
      <selection activeCell="B2" sqref="B2:B6"/>
    </sheetView>
  </sheetViews>
  <sheetFormatPr defaultRowHeight="15" x14ac:dyDescent="0.25"/>
  <cols>
    <col min="1" max="1" width="11.42578125" bestFit="1" customWidth="1"/>
    <col min="2" max="2" width="10" bestFit="1" customWidth="1"/>
  </cols>
  <sheetData>
    <row r="1" spans="1:3" x14ac:dyDescent="0.25">
      <c r="A1" s="7" t="s">
        <v>64</v>
      </c>
      <c r="B1" s="7" t="s">
        <v>40</v>
      </c>
    </row>
    <row r="2" spans="1:3" x14ac:dyDescent="0.25">
      <c r="A2" t="s">
        <v>69</v>
      </c>
      <c r="B2" t="str">
        <f>RIGHT(A2,LEN(A2)-2)</f>
        <v>Russo</v>
      </c>
      <c r="C2">
        <f>LEN(A2)</f>
        <v>7</v>
      </c>
    </row>
    <row r="3" spans="1:3" x14ac:dyDescent="0.25">
      <c r="A3" t="s">
        <v>65</v>
      </c>
      <c r="B3" t="str">
        <f t="shared" ref="B3:B6" si="0">RIGHT(A3,LEN(A3)-2)</f>
        <v xml:space="preserve"> Moore</v>
      </c>
    </row>
    <row r="4" spans="1:3" x14ac:dyDescent="0.25">
      <c r="A4" t="s">
        <v>66</v>
      </c>
      <c r="B4" t="str">
        <f t="shared" si="0"/>
        <v xml:space="preserve"> De Luca</v>
      </c>
    </row>
    <row r="5" spans="1:3" x14ac:dyDescent="0.25">
      <c r="A5" t="s">
        <v>67</v>
      </c>
      <c r="B5" t="str">
        <f t="shared" si="0"/>
        <v xml:space="preserve"> Collins</v>
      </c>
    </row>
    <row r="6" spans="1:3" x14ac:dyDescent="0.25">
      <c r="A6" t="s">
        <v>68</v>
      </c>
      <c r="B6" t="str">
        <f t="shared" si="0"/>
        <v xml:space="preserve"> Garcia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CEB43-8FB3-49FB-8BB7-853CA55F466E}">
  <dimension ref="A1:F9"/>
  <sheetViews>
    <sheetView workbookViewId="0">
      <selection activeCell="G5" sqref="G5"/>
    </sheetView>
  </sheetViews>
  <sheetFormatPr defaultRowHeight="15" x14ac:dyDescent="0.25"/>
  <cols>
    <col min="1" max="1" width="12.28515625" bestFit="1" customWidth="1"/>
    <col min="2" max="5" width="7" bestFit="1" customWidth="1"/>
    <col min="6" max="7" width="11.28515625" bestFit="1" customWidth="1"/>
  </cols>
  <sheetData>
    <row r="1" spans="1:6" x14ac:dyDescent="0.25">
      <c r="A1" s="33" t="s">
        <v>27</v>
      </c>
      <c r="B1" t="s">
        <v>31</v>
      </c>
    </row>
    <row r="3" spans="1:6" x14ac:dyDescent="0.25">
      <c r="A3" s="33" t="s">
        <v>119</v>
      </c>
      <c r="B3" s="33" t="s">
        <v>107</v>
      </c>
    </row>
    <row r="4" spans="1:6" x14ac:dyDescent="0.25">
      <c r="A4" s="33" t="s">
        <v>71</v>
      </c>
      <c r="B4" t="s">
        <v>115</v>
      </c>
      <c r="C4" t="s">
        <v>116</v>
      </c>
      <c r="D4" t="s">
        <v>117</v>
      </c>
      <c r="E4" t="s">
        <v>123</v>
      </c>
      <c r="F4" t="s">
        <v>120</v>
      </c>
    </row>
    <row r="5" spans="1:6" x14ac:dyDescent="0.25">
      <c r="A5" t="s">
        <v>37</v>
      </c>
      <c r="B5" s="19">
        <v>250</v>
      </c>
      <c r="C5" s="19"/>
      <c r="D5" s="19"/>
      <c r="E5" s="19"/>
      <c r="F5" s="19">
        <v>250</v>
      </c>
    </row>
    <row r="6" spans="1:6" x14ac:dyDescent="0.25">
      <c r="A6" t="s">
        <v>17</v>
      </c>
      <c r="B6" s="19"/>
      <c r="C6" s="19"/>
      <c r="D6" s="19">
        <v>250</v>
      </c>
      <c r="E6" s="19"/>
      <c r="F6" s="19">
        <v>250</v>
      </c>
    </row>
    <row r="7" spans="1:6" x14ac:dyDescent="0.25">
      <c r="A7" t="s">
        <v>20</v>
      </c>
      <c r="B7" s="19"/>
      <c r="C7" s="19"/>
      <c r="D7" s="19"/>
      <c r="E7" s="19">
        <v>250</v>
      </c>
      <c r="F7" s="19">
        <v>250</v>
      </c>
    </row>
    <row r="8" spans="1:6" x14ac:dyDescent="0.25">
      <c r="A8" t="s">
        <v>51</v>
      </c>
      <c r="B8" s="19"/>
      <c r="C8" s="19">
        <v>250</v>
      </c>
      <c r="D8" s="19"/>
      <c r="E8" s="19"/>
      <c r="F8" s="19">
        <v>250</v>
      </c>
    </row>
    <row r="9" spans="1:6" x14ac:dyDescent="0.25">
      <c r="A9" t="s">
        <v>120</v>
      </c>
      <c r="B9" s="19">
        <v>250</v>
      </c>
      <c r="C9" s="19">
        <v>250</v>
      </c>
      <c r="D9" s="19">
        <v>250</v>
      </c>
      <c r="E9" s="19">
        <v>250</v>
      </c>
      <c r="F9" s="19">
        <v>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Sheet1</vt:lpstr>
      <vt:lpstr>Sheet2</vt:lpstr>
      <vt:lpstr>Sheet3</vt:lpstr>
      <vt:lpstr>Sheet9</vt:lpstr>
      <vt:lpstr>Sheet10</vt:lpstr>
      <vt:lpstr>Sheet4</vt:lpstr>
      <vt:lpstr>Sheet5</vt:lpstr>
      <vt:lpstr>Sheet6</vt:lpstr>
      <vt:lpstr>Sheet14</vt:lpstr>
      <vt:lpstr>Sheet15</vt:lpstr>
      <vt:lpstr>Sheet20</vt:lpstr>
      <vt:lpstr>Sheet21</vt:lpstr>
      <vt:lpstr>Hyperlink and Random no</vt:lpstr>
      <vt:lpstr>Sheet23</vt:lpstr>
      <vt:lpstr>Detail1</vt:lpstr>
      <vt:lpstr>Sheet18</vt:lpstr>
      <vt:lpstr>Sheet13</vt:lpstr>
      <vt:lpstr>Sheet19</vt:lpstr>
      <vt:lpstr>Sheet7</vt:lpstr>
      <vt:lpstr>Sheet8</vt:lpstr>
      <vt:lpstr>Pie Chart</vt:lpstr>
      <vt:lpstr>Bar Chart</vt:lpstr>
      <vt:lpstr>Line Chart</vt:lpstr>
      <vt:lpstr>Sheet16</vt:lpstr>
      <vt:lpstr>Sheet12</vt:lpstr>
      <vt:lpstr>Sheet17</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John</dc:creator>
  <cp:lastModifiedBy>Diana John</cp:lastModifiedBy>
  <dcterms:created xsi:type="dcterms:W3CDTF">2025-03-25T19:33:56Z</dcterms:created>
  <dcterms:modified xsi:type="dcterms:W3CDTF">2025-04-16T20:08:38Z</dcterms:modified>
</cp:coreProperties>
</file>