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19"/>
  <workbookPr/>
  <xr:revisionPtr revIDLastSave="0" documentId="8_{0A0559C0-EAEF-4331-B275-228B4F08C9DB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Calculator" sheetId="1" r:id="rId1"/>
    <sheet name="Rates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8" i="1" l="1"/>
  <c r="K14" i="1"/>
  <c r="K13" i="1"/>
  <c r="L13" i="1" s="1"/>
  <c r="K12" i="1"/>
  <c r="L12" i="1" s="1"/>
  <c r="L14" i="1"/>
  <c r="E18" i="1"/>
  <c r="D5" i="1"/>
  <c r="E5" i="1" s="1"/>
  <c r="D6" i="1"/>
  <c r="E6" i="1" s="1"/>
  <c r="D7" i="1"/>
  <c r="E7" i="1" s="1"/>
  <c r="D8" i="1"/>
  <c r="D4" i="1"/>
  <c r="E4" i="1" s="1"/>
  <c r="L15" i="1"/>
  <c r="L16" i="1" s="1"/>
  <c r="E19" i="1" l="1"/>
  <c r="E20" i="1"/>
  <c r="D19" i="1"/>
  <c r="D20" i="1"/>
  <c r="D21" i="1" s="1"/>
  <c r="D9" i="1"/>
  <c r="E8" i="1"/>
  <c r="D11" i="1" s="1"/>
  <c r="D12" i="1" l="1"/>
  <c r="D10" i="1"/>
  <c r="I17" i="1"/>
  <c r="E21" i="1"/>
  <c r="I18" i="1"/>
  <c r="I19" i="1"/>
</calcChain>
</file>

<file path=xl/sharedStrings.xml><?xml version="1.0" encoding="utf-8"?>
<sst xmlns="http://schemas.openxmlformats.org/spreadsheetml/2006/main" count="60" uniqueCount="41">
  <si>
    <t>Medical</t>
  </si>
  <si>
    <t>Instructions</t>
  </si>
  <si>
    <t>Age</t>
  </si>
  <si>
    <t>Monthly Premiums</t>
  </si>
  <si>
    <r>
      <rPr>
        <sz val="11"/>
        <color rgb="FF000000"/>
        <rFont val="Aptos Narrow"/>
        <scheme val="minor"/>
      </rPr>
      <t xml:space="preserve">Employee Cost Share </t>
    </r>
    <r>
      <rPr>
        <sz val="9"/>
        <color rgb="FF000000"/>
        <rFont val="Aptos Narrow"/>
        <scheme val="minor"/>
      </rPr>
      <t>(Employee share = 10% Dep share = 40%)</t>
    </r>
  </si>
  <si>
    <t xml:space="preserve">Fill out yellow fields &gt; </t>
  </si>
  <si>
    <t>Employee</t>
  </si>
  <si>
    <t>Fill-in ages of yourself and your dependnts based on the date your benefits would start (1st of the month after date of hire)</t>
  </si>
  <si>
    <t>Spouse</t>
  </si>
  <si>
    <t>*If child is under age 1, put 1</t>
  </si>
  <si>
    <t>Child</t>
  </si>
  <si>
    <t>*Delete depndent or self-information to not be included in thee cost</t>
  </si>
  <si>
    <t>*Employee must be enrolled for dependents to be enrolled under any benefit</t>
  </si>
  <si>
    <t>Total Premium</t>
  </si>
  <si>
    <t>Voluntary Term Life</t>
  </si>
  <si>
    <t>Employer Contribution</t>
  </si>
  <si>
    <t>Employee Monthly Cost</t>
  </si>
  <si>
    <t>Amount</t>
  </si>
  <si>
    <t>Benefit</t>
  </si>
  <si>
    <t>Life Rate per $1000</t>
  </si>
  <si>
    <t>Employee Cost per pay period</t>
  </si>
  <si>
    <t>Employee up to $300,000</t>
  </si>
  <si>
    <t>$10,000 increments</t>
  </si>
  <si>
    <t>(semi-monthly)</t>
  </si>
  <si>
    <t>Spouse up to $100,000</t>
  </si>
  <si>
    <t>$5,000 increments</t>
  </si>
  <si>
    <t>Child (1 child covers all children)</t>
  </si>
  <si>
    <t>$10,000 only</t>
  </si>
  <si>
    <t>Dental</t>
  </si>
  <si>
    <t>Vision</t>
  </si>
  <si>
    <t>Total Cost</t>
  </si>
  <si>
    <t>Employee Cost per pay period (semi-monhtly)</t>
  </si>
  <si>
    <t>Select Enrollment</t>
  </si>
  <si>
    <t>Waive benefit</t>
  </si>
  <si>
    <t>Monthly Premium</t>
  </si>
  <si>
    <t>Age Band</t>
  </si>
  <si>
    <t>Medical Rate</t>
  </si>
  <si>
    <t>Employee Only</t>
  </si>
  <si>
    <t>Employee + Spouse</t>
  </si>
  <si>
    <t>Employee + Child(ren)</t>
  </si>
  <si>
    <t>Employee + Family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</si>
</sst>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$&quot;#,##0.00_);[Red]\(&quot;$&quot;#,##0.00\)"/>
    <numFmt numFmtId="164" formatCode="&quot;$&quot;#,##0.00"/>
    <numFmt numFmtId="165" formatCode="&quot;$&quot;#,##0"/>
    <numFmt numFmtId="166" formatCode="&quot;$&quot;#,##0.000_);[Red]\(&quot;$&quot;#,##0.000\)"/>
    <numFmt numFmtId="167" formatCode="&quot;$&quot;#,##0.000"/>
  </numFmts>
  <fonts count="7">
    <font>
      <sz val="11"/>
      <color theme="1"/>
      <name val="Aptos Narrow"/>
      <family val="2"/>
      <scheme val="minor"/>
    </font>
    <font>
      <sz val="18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sz val="18"/>
      <color theme="0"/>
      <name val="Aptos Narrow"/>
      <family val="2"/>
      <scheme val="minor"/>
    </font>
    <font>
      <sz val="11"/>
      <color rgb="FF000000"/>
      <name val="Aptos Narrow"/>
      <scheme val="minor"/>
    </font>
    <font>
      <sz val="9"/>
      <color rgb="FF000000"/>
      <name val="Aptos Narrow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ECB3"/>
        <bgColor indexed="64"/>
      </patternFill>
    </fill>
    <fill>
      <patternFill patternType="solid">
        <fgColor theme="7" tint="0.39997558519241921"/>
        <bgColor indexed="64"/>
      </patternFill>
    </fill>
  </fills>
  <borders count="15">
    <border>
      <left/>
      <right/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/>
      <top style="medium">
        <color theme="0"/>
      </top>
      <bottom/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/>
      <right style="medium">
        <color theme="0"/>
      </right>
      <top/>
      <bottom/>
      <diagonal/>
    </border>
    <border>
      <left/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/>
      <diagonal/>
    </border>
    <border>
      <left style="medium">
        <color theme="0"/>
      </left>
      <right/>
      <top/>
      <bottom/>
      <diagonal/>
    </border>
    <border>
      <left/>
      <right/>
      <top/>
      <bottom style="medium">
        <color theme="0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4" borderId="0" xfId="0" applyFill="1"/>
    <xf numFmtId="0" fontId="0" fillId="4" borderId="0" xfId="0" applyFill="1" applyAlignment="1">
      <alignment vertical="center"/>
    </xf>
    <xf numFmtId="0" fontId="0" fillId="4" borderId="0" xfId="0" applyFill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8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12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1" fillId="2" borderId="12" xfId="0" applyFont="1" applyFill="1" applyBorder="1"/>
    <xf numFmtId="0" fontId="0" fillId="5" borderId="1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3" fillId="4" borderId="0" xfId="0" applyFont="1" applyFill="1" applyAlignment="1">
      <alignment horizontal="center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horizontal="left" vertical="center"/>
    </xf>
    <xf numFmtId="0" fontId="0" fillId="4" borderId="0" xfId="0" applyFill="1" applyAlignment="1">
      <alignment horizontal="left"/>
    </xf>
    <xf numFmtId="0" fontId="0" fillId="4" borderId="9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4" fillId="2" borderId="6" xfId="0" applyFont="1" applyFill="1" applyBorder="1" applyAlignment="1">
      <alignment horizontal="center" vertical="center"/>
    </xf>
    <xf numFmtId="0" fontId="0" fillId="4" borderId="1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1" fillId="2" borderId="6" xfId="0" applyFont="1" applyFill="1" applyBorder="1" applyAlignment="1">
      <alignment vertical="center"/>
    </xf>
    <xf numFmtId="0" fontId="0" fillId="4" borderId="14" xfId="0" applyFill="1" applyBorder="1" applyAlignment="1">
      <alignment horizontal="center"/>
    </xf>
    <xf numFmtId="0" fontId="0" fillId="6" borderId="12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6" borderId="5" xfId="0" applyFill="1" applyBorder="1" applyAlignment="1">
      <alignment horizontal="center" wrapText="1"/>
    </xf>
    <xf numFmtId="0" fontId="5" fillId="3" borderId="7" xfId="0" applyFont="1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/>
    </xf>
    <xf numFmtId="8" fontId="0" fillId="0" borderId="0" xfId="0" applyNumberFormat="1"/>
    <xf numFmtId="164" fontId="0" fillId="3" borderId="0" xfId="0" applyNumberFormat="1" applyFill="1" applyAlignment="1">
      <alignment horizontal="center"/>
    </xf>
    <xf numFmtId="164" fontId="0" fillId="3" borderId="9" xfId="0" applyNumberFormat="1" applyFill="1" applyBorder="1" applyAlignment="1">
      <alignment horizontal="center"/>
    </xf>
    <xf numFmtId="164" fontId="0" fillId="3" borderId="8" xfId="0" applyNumberFormat="1" applyFill="1" applyBorder="1" applyAlignment="1">
      <alignment horizontal="center"/>
    </xf>
    <xf numFmtId="164" fontId="0" fillId="3" borderId="7" xfId="0" applyNumberFormat="1" applyFill="1" applyBorder="1" applyAlignment="1">
      <alignment horizontal="center"/>
    </xf>
    <xf numFmtId="164" fontId="0" fillId="4" borderId="0" xfId="0" applyNumberFormat="1" applyFill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164" fontId="0" fillId="3" borderId="13" xfId="0" applyNumberFormat="1" applyFill="1" applyBorder="1" applyAlignment="1">
      <alignment horizontal="center"/>
    </xf>
    <xf numFmtId="164" fontId="0" fillId="3" borderId="12" xfId="0" applyNumberFormat="1" applyFill="1" applyBorder="1" applyAlignment="1">
      <alignment horizontal="center"/>
    </xf>
    <xf numFmtId="165" fontId="0" fillId="5" borderId="5" xfId="0" applyNumberFormat="1" applyFill="1" applyBorder="1" applyAlignment="1">
      <alignment horizontal="center"/>
    </xf>
    <xf numFmtId="165" fontId="0" fillId="5" borderId="13" xfId="0" applyNumberFormat="1" applyFill="1" applyBorder="1" applyAlignment="1">
      <alignment horizontal="center"/>
    </xf>
    <xf numFmtId="166" fontId="0" fillId="0" borderId="0" xfId="0" applyNumberFormat="1"/>
    <xf numFmtId="164" fontId="0" fillId="3" borderId="1" xfId="0" applyNumberFormat="1" applyFill="1" applyBorder="1" applyAlignment="1">
      <alignment horizontal="center"/>
    </xf>
    <xf numFmtId="167" fontId="0" fillId="3" borderId="10" xfId="0" applyNumberFormat="1" applyFill="1" applyBorder="1" applyAlignment="1">
      <alignment horizontal="center"/>
    </xf>
    <xf numFmtId="164" fontId="0" fillId="6" borderId="4" xfId="0" applyNumberForma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0" fillId="3" borderId="12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6" borderId="11" xfId="0" applyFill="1" applyBorder="1" applyAlignment="1">
      <alignment horizontal="center"/>
    </xf>
    <xf numFmtId="164" fontId="0" fillId="6" borderId="7" xfId="0" applyNumberFormat="1" applyFill="1" applyBorder="1" applyAlignment="1">
      <alignment horizontal="center" vertical="center"/>
    </xf>
    <xf numFmtId="164" fontId="0" fillId="6" borderId="11" xfId="0" applyNumberForma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0" fillId="6" borderId="12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FECB3"/>
      <color rgb="FFFAF9C8"/>
      <color rgb="FFEBD1FF"/>
      <color rgb="FFFFFFB5"/>
      <color rgb="FFFFDBF1"/>
      <color rgb="FFFDFFC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2"/>
  <sheetViews>
    <sheetView tabSelected="1" workbookViewId="0">
      <selection activeCell="G17" sqref="G17:H17"/>
    </sheetView>
  </sheetViews>
  <sheetFormatPr defaultRowHeight="15"/>
  <cols>
    <col min="1" max="1" width="2.85546875" customWidth="1"/>
    <col min="2" max="2" width="15.7109375" style="1" customWidth="1"/>
    <col min="3" max="3" width="15.85546875" style="1" customWidth="1"/>
    <col min="4" max="4" width="20.7109375" style="1" customWidth="1"/>
    <col min="5" max="5" width="18.7109375" style="1" customWidth="1"/>
    <col min="6" max="6" width="4.28515625" style="1" customWidth="1"/>
    <col min="7" max="7" width="28.42578125" style="1" customWidth="1"/>
    <col min="8" max="8" width="9.140625" style="1"/>
    <col min="9" max="9" width="11" style="1" bestFit="1" customWidth="1"/>
    <col min="10" max="10" width="18.5703125" style="1" bestFit="1" customWidth="1"/>
    <col min="11" max="11" width="26" style="1" customWidth="1"/>
    <col min="12" max="12" width="21.7109375" style="1" bestFit="1" customWidth="1"/>
  </cols>
  <sheetData>
    <row r="1" spans="1:26">
      <c r="A1" s="3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30" customHeight="1">
      <c r="A2" s="3"/>
      <c r="B2" s="70" t="s">
        <v>0</v>
      </c>
      <c r="C2" s="55"/>
      <c r="D2" s="55"/>
      <c r="E2" s="56"/>
      <c r="F2" s="5"/>
      <c r="G2" s="18" t="s">
        <v>1</v>
      </c>
      <c r="H2" s="5"/>
      <c r="I2" s="5"/>
      <c r="J2" s="5"/>
      <c r="K2" s="5"/>
      <c r="L2" s="5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s="2" customFormat="1" ht="43.5">
      <c r="A3" s="4"/>
      <c r="B3" s="7"/>
      <c r="C3" s="10" t="s">
        <v>2</v>
      </c>
      <c r="D3" s="6" t="s">
        <v>3</v>
      </c>
      <c r="E3" s="37" t="s">
        <v>4</v>
      </c>
      <c r="F3" s="19"/>
      <c r="G3" s="20" t="s">
        <v>5</v>
      </c>
      <c r="H3" s="38"/>
      <c r="I3" s="38"/>
      <c r="J3" s="19"/>
      <c r="K3" s="19"/>
      <c r="L3" s="19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>
      <c r="A4" s="3"/>
      <c r="B4" s="8" t="s">
        <v>6</v>
      </c>
      <c r="C4" s="12"/>
      <c r="D4" s="40">
        <f>IF(C4,(VLOOKUP($C4,Rates!A$2:B$102,2,FALSE)),0)</f>
        <v>0</v>
      </c>
      <c r="E4" s="41">
        <f>D4*0.1</f>
        <v>0</v>
      </c>
      <c r="F4" s="5"/>
      <c r="G4" s="21" t="s">
        <v>7</v>
      </c>
      <c r="H4" s="5"/>
      <c r="I4" s="5"/>
      <c r="J4" s="5"/>
      <c r="K4" s="5"/>
      <c r="L4" s="5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>
      <c r="A5" s="3"/>
      <c r="B5" s="8" t="s">
        <v>8</v>
      </c>
      <c r="C5" s="13"/>
      <c r="D5" s="40">
        <f>IF(C5,(VLOOKUP($C5,Rates!A$2:B$102,2,FALSE)),0)</f>
        <v>0</v>
      </c>
      <c r="E5" s="42">
        <f>D5*0.4</f>
        <v>0</v>
      </c>
      <c r="F5" s="5"/>
      <c r="G5" s="21" t="s">
        <v>9</v>
      </c>
      <c r="H5" s="5"/>
      <c r="I5" s="5"/>
      <c r="J5" s="5"/>
      <c r="K5" s="5"/>
      <c r="L5" s="5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>
      <c r="A6" s="3"/>
      <c r="B6" s="8" t="s">
        <v>10</v>
      </c>
      <c r="C6" s="13"/>
      <c r="D6" s="40">
        <f>IF(C6,(VLOOKUP($C6,Rates!A$2:B$102,2,FALSE)),0)</f>
        <v>0</v>
      </c>
      <c r="E6" s="42">
        <f>D6*0.4</f>
        <v>0</v>
      </c>
      <c r="F6" s="5"/>
      <c r="G6" s="21" t="s">
        <v>11</v>
      </c>
      <c r="H6" s="5"/>
      <c r="I6" s="5"/>
      <c r="J6" s="5"/>
      <c r="K6" s="5"/>
      <c r="L6" s="5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>
      <c r="A7" s="3"/>
      <c r="B7" s="8" t="s">
        <v>10</v>
      </c>
      <c r="C7" s="13"/>
      <c r="D7" s="40">
        <f>IF(C7,(VLOOKUP($C7,Rates!A$2:B$102,2,FALSE)),0)</f>
        <v>0</v>
      </c>
      <c r="E7" s="42">
        <f>D7*0.4</f>
        <v>0</v>
      </c>
      <c r="F7" s="5"/>
      <c r="G7" s="21" t="s">
        <v>12</v>
      </c>
      <c r="H7" s="5"/>
      <c r="I7" s="5"/>
      <c r="J7" s="5"/>
      <c r="K7" s="5"/>
      <c r="L7" s="5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>
      <c r="A8" s="3"/>
      <c r="B8" s="9" t="s">
        <v>10</v>
      </c>
      <c r="C8" s="14"/>
      <c r="D8" s="40">
        <f>IF(C8,(VLOOKUP($C8,Rates!A$2:B$102,2,FALSE)),0)</f>
        <v>0</v>
      </c>
      <c r="E8" s="42">
        <f>D8*0.4</f>
        <v>0</v>
      </c>
      <c r="F8" s="22"/>
      <c r="G8" s="5"/>
      <c r="H8" s="5"/>
      <c r="I8" s="5"/>
      <c r="J8" s="5"/>
      <c r="K8" s="5"/>
      <c r="L8" s="5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>
      <c r="A9" s="3"/>
      <c r="B9" s="62" t="s">
        <v>13</v>
      </c>
      <c r="C9" s="63"/>
      <c r="D9" s="43">
        <f>SUM(D4:D8)</f>
        <v>0</v>
      </c>
      <c r="E9" s="44"/>
      <c r="F9" s="26"/>
      <c r="G9" s="54" t="s">
        <v>14</v>
      </c>
      <c r="H9" s="55"/>
      <c r="I9" s="55"/>
      <c r="J9" s="55"/>
      <c r="K9" s="55"/>
      <c r="L9" s="56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5" customHeight="1">
      <c r="A10" s="3"/>
      <c r="B10" s="64" t="s">
        <v>15</v>
      </c>
      <c r="C10" s="65"/>
      <c r="D10" s="45">
        <f>D9-D11</f>
        <v>0</v>
      </c>
      <c r="E10" s="44"/>
      <c r="F10" s="26"/>
      <c r="G10" s="57"/>
      <c r="H10" s="58"/>
      <c r="I10" s="58"/>
      <c r="J10" s="58"/>
      <c r="K10" s="58"/>
      <c r="L10" s="59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5" customHeight="1">
      <c r="A11" s="3"/>
      <c r="B11" s="64" t="s">
        <v>16</v>
      </c>
      <c r="C11" s="65"/>
      <c r="D11" s="45">
        <f>SUM(E4:E8)</f>
        <v>0</v>
      </c>
      <c r="E11" s="44"/>
      <c r="F11" s="26"/>
      <c r="G11" s="27"/>
      <c r="H11" s="27" t="s">
        <v>2</v>
      </c>
      <c r="I11" s="27" t="s">
        <v>17</v>
      </c>
      <c r="J11" s="29" t="s">
        <v>18</v>
      </c>
      <c r="K11" s="28" t="s">
        <v>19</v>
      </c>
      <c r="L11" s="28" t="s">
        <v>16</v>
      </c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>
      <c r="A12" s="3"/>
      <c r="B12" s="71" t="s">
        <v>20</v>
      </c>
      <c r="C12" s="72"/>
      <c r="D12" s="68">
        <f>D11/2</f>
        <v>0</v>
      </c>
      <c r="E12" s="44"/>
      <c r="F12" s="26"/>
      <c r="G12" s="11" t="s">
        <v>21</v>
      </c>
      <c r="H12" s="30"/>
      <c r="I12" s="49"/>
      <c r="J12" s="8" t="s">
        <v>22</v>
      </c>
      <c r="K12" s="52">
        <f>IF(H12,(VLOOKUP(H12,Rates!D9:F90,2,TRUE)),0)</f>
        <v>0</v>
      </c>
      <c r="L12" s="45">
        <f>(I12/1000)*(K12)</f>
        <v>0</v>
      </c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>
      <c r="A13" s="3"/>
      <c r="B13" s="66" t="s">
        <v>23</v>
      </c>
      <c r="C13" s="67"/>
      <c r="D13" s="69"/>
      <c r="E13" s="44"/>
      <c r="F13" s="26"/>
      <c r="G13" s="11" t="s">
        <v>24</v>
      </c>
      <c r="H13" s="30"/>
      <c r="I13" s="49"/>
      <c r="J13" s="8" t="s">
        <v>25</v>
      </c>
      <c r="K13" s="52">
        <f>IF(H13,(VLOOKUP(H13,Rates!D9:F90,2,FALSE)),0)</f>
        <v>0</v>
      </c>
      <c r="L13" s="45">
        <f>(I13/1000)*(K13)</f>
        <v>0</v>
      </c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>
      <c r="A14" s="3"/>
      <c r="B14" s="5"/>
      <c r="C14" s="5"/>
      <c r="D14" s="5"/>
      <c r="E14" s="5"/>
      <c r="F14" s="26"/>
      <c r="G14" s="17" t="s">
        <v>26</v>
      </c>
      <c r="H14" s="31"/>
      <c r="I14" s="48"/>
      <c r="J14" s="9" t="s">
        <v>27</v>
      </c>
      <c r="K14" s="52">
        <f>IF(I14=10000,0.2,0)</f>
        <v>0</v>
      </c>
      <c r="L14" s="45">
        <f>(I14/1000)*(K14)</f>
        <v>0</v>
      </c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>
      <c r="A15" s="3"/>
      <c r="B15" s="5"/>
      <c r="C15" s="5"/>
      <c r="D15" s="5"/>
      <c r="E15" s="5"/>
      <c r="F15" s="26"/>
      <c r="G15" s="5"/>
      <c r="H15" s="5"/>
      <c r="I15" s="5"/>
      <c r="J15" s="5"/>
      <c r="K15" s="27" t="s">
        <v>16</v>
      </c>
      <c r="L15" s="51">
        <f>SUM(L12:L14)</f>
        <v>0</v>
      </c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30" customHeight="1">
      <c r="A16" s="3"/>
      <c r="B16" s="15"/>
      <c r="C16" s="32"/>
      <c r="D16" s="25" t="s">
        <v>28</v>
      </c>
      <c r="E16" s="25" t="s">
        <v>29</v>
      </c>
      <c r="F16" s="23"/>
      <c r="G16" s="60" t="s">
        <v>30</v>
      </c>
      <c r="H16" s="61"/>
      <c r="I16" s="61"/>
      <c r="J16" s="5"/>
      <c r="K16" s="36" t="s">
        <v>31</v>
      </c>
      <c r="L16" s="53">
        <f>L15/2</f>
        <v>0</v>
      </c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>
      <c r="A17" s="3"/>
      <c r="B17" s="74" t="s">
        <v>32</v>
      </c>
      <c r="C17" s="75"/>
      <c r="D17" s="16" t="s">
        <v>33</v>
      </c>
      <c r="E17" s="16" t="s">
        <v>33</v>
      </c>
      <c r="F17" s="26"/>
      <c r="G17" s="62" t="s">
        <v>15</v>
      </c>
      <c r="H17" s="63"/>
      <c r="I17" s="43">
        <f>D10+D19+E19</f>
        <v>0</v>
      </c>
      <c r="J17" s="5"/>
      <c r="K17" s="5"/>
      <c r="L17" s="5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>
      <c r="A18" s="3"/>
      <c r="B18" s="73" t="s">
        <v>34</v>
      </c>
      <c r="C18" s="73"/>
      <c r="D18" s="46">
        <f>VLOOKUP(D17,Rates!D1:F6,2,FALSE)</f>
        <v>0</v>
      </c>
      <c r="E18" s="47">
        <f>VLOOKUP(E17,Rates!D1:F6,3,FALSE)</f>
        <v>0</v>
      </c>
      <c r="F18" s="26"/>
      <c r="G18" s="64" t="s">
        <v>16</v>
      </c>
      <c r="H18" s="65"/>
      <c r="I18" s="45">
        <f>D11+D20+E20+L15</f>
        <v>0</v>
      </c>
      <c r="J18" s="5"/>
      <c r="K18" s="5"/>
      <c r="L18" s="5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>
      <c r="A19" s="3"/>
      <c r="B19" s="73" t="s">
        <v>15</v>
      </c>
      <c r="C19" s="65"/>
      <c r="D19" s="46">
        <f>IF(D17="Waive Benefit",0,(70+((D18-70)*0.7)))</f>
        <v>0</v>
      </c>
      <c r="E19" s="46">
        <f>IF(E17="Waive Benefit",0,(8+((E18-8)*0.7)))</f>
        <v>0</v>
      </c>
      <c r="F19" s="26"/>
      <c r="G19" s="34" t="s">
        <v>20</v>
      </c>
      <c r="H19" s="35"/>
      <c r="I19" s="68">
        <f>I18/2</f>
        <v>0</v>
      </c>
      <c r="J19" s="5"/>
      <c r="K19" s="5"/>
      <c r="L19" s="5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>
      <c r="A20" s="3"/>
      <c r="B20" s="73" t="s">
        <v>16</v>
      </c>
      <c r="C20" s="73"/>
      <c r="D20" s="46">
        <f>D18-D19</f>
        <v>0</v>
      </c>
      <c r="E20" s="46">
        <f>E18-E19</f>
        <v>0</v>
      </c>
      <c r="F20" s="26"/>
      <c r="G20" s="66" t="s">
        <v>23</v>
      </c>
      <c r="H20" s="67"/>
      <c r="I20" s="69"/>
      <c r="J20" s="5"/>
      <c r="K20" s="5"/>
      <c r="L20" s="5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>
      <c r="A21" s="3"/>
      <c r="B21" s="71" t="s">
        <v>20</v>
      </c>
      <c r="C21" s="72"/>
      <c r="D21" s="68">
        <f>D20/2</f>
        <v>0</v>
      </c>
      <c r="E21" s="68">
        <f>E20/2</f>
        <v>0</v>
      </c>
      <c r="F21" s="33"/>
      <c r="G21" s="5"/>
      <c r="H21" s="5"/>
      <c r="I21" s="5"/>
      <c r="J21" s="5"/>
      <c r="K21" s="5"/>
      <c r="L21" s="5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>
      <c r="A22" s="3"/>
      <c r="B22" s="66" t="s">
        <v>23</v>
      </c>
      <c r="C22" s="67"/>
      <c r="D22" s="69"/>
      <c r="E22" s="69"/>
      <c r="F22" s="5"/>
      <c r="G22" s="5"/>
      <c r="H22" s="5"/>
      <c r="I22" s="5"/>
      <c r="J22" s="5"/>
      <c r="K22" s="5"/>
      <c r="L22" s="5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>
      <c r="A23" s="3"/>
      <c r="B23" s="5"/>
      <c r="C23" s="5"/>
      <c r="D23" s="24"/>
      <c r="E23" s="5"/>
      <c r="F23" s="5"/>
      <c r="G23" s="5"/>
      <c r="H23" s="5"/>
      <c r="I23" s="5"/>
      <c r="J23" s="5"/>
      <c r="K23" s="5"/>
      <c r="L23" s="5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>
      <c r="A24" s="3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>
      <c r="A25" s="3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>
      <c r="A26" s="3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>
      <c r="A27" s="3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>
      <c r="A28" s="3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>
      <c r="A29" s="3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>
      <c r="A30" s="3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>
      <c r="A31" s="3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>
      <c r="A32" s="3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</sheetData>
  <sheetProtection sheet="1" objects="1" scenarios="1"/>
  <protectedRanges>
    <protectedRange sqref="C4:C8 D17 E17 H12:I14" name="Range1"/>
  </protectedRanges>
  <mergeCells count="21">
    <mergeCell ref="B22:C22"/>
    <mergeCell ref="D12:D13"/>
    <mergeCell ref="D21:D22"/>
    <mergeCell ref="E21:E22"/>
    <mergeCell ref="B19:C19"/>
    <mergeCell ref="B17:C17"/>
    <mergeCell ref="B18:C18"/>
    <mergeCell ref="B20:C20"/>
    <mergeCell ref="B21:C21"/>
    <mergeCell ref="B13:C13"/>
    <mergeCell ref="B2:E2"/>
    <mergeCell ref="B11:C11"/>
    <mergeCell ref="B12:C12"/>
    <mergeCell ref="B10:C10"/>
    <mergeCell ref="B9:C9"/>
    <mergeCell ref="G9:L10"/>
    <mergeCell ref="G16:I16"/>
    <mergeCell ref="G17:H17"/>
    <mergeCell ref="G18:H18"/>
    <mergeCell ref="G20:H20"/>
    <mergeCell ref="I19:I20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667B735-3E42-485B-80BB-200E8E7B9C42}">
          <x14:formula1>
            <xm:f>Rates!$D$2:$D$6</xm:f>
          </x14:formula1>
          <xm:sqref>D17:E17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302127-CF84-428A-8CE3-82C259F608C1}">
  <dimension ref="A1:H102"/>
  <sheetViews>
    <sheetView workbookViewId="0">
      <selection activeCell="H7" sqref="H7"/>
    </sheetView>
  </sheetViews>
  <sheetFormatPr defaultRowHeight="15"/>
  <cols>
    <col min="1" max="1" width="9.140625" style="1"/>
    <col min="2" max="2" width="12.140625" bestFit="1" customWidth="1"/>
    <col min="4" max="4" width="20.42578125" style="1" bestFit="1" customWidth="1"/>
  </cols>
  <sheetData>
    <row r="1" spans="1:6">
      <c r="A1" s="1" t="s">
        <v>35</v>
      </c>
      <c r="B1" t="s">
        <v>36</v>
      </c>
      <c r="E1" t="s">
        <v>28</v>
      </c>
      <c r="F1" t="s">
        <v>29</v>
      </c>
    </row>
    <row r="2" spans="1:6">
      <c r="A2" s="1">
        <v>0</v>
      </c>
      <c r="B2" s="39">
        <v>300</v>
      </c>
      <c r="D2" s="1" t="s">
        <v>33</v>
      </c>
      <c r="E2" s="39">
        <v>0</v>
      </c>
      <c r="F2" s="39">
        <v>0</v>
      </c>
    </row>
    <row r="3" spans="1:6">
      <c r="A3" s="1">
        <v>1</v>
      </c>
      <c r="B3" s="39">
        <v>300</v>
      </c>
      <c r="D3" s="1" t="s">
        <v>37</v>
      </c>
      <c r="E3" s="39">
        <v>70</v>
      </c>
      <c r="F3" s="39">
        <v>8</v>
      </c>
    </row>
    <row r="4" spans="1:6">
      <c r="A4" s="1">
        <v>2</v>
      </c>
      <c r="B4" s="39">
        <v>300</v>
      </c>
      <c r="D4" s="1" t="s">
        <v>38</v>
      </c>
      <c r="E4" s="39">
        <v>140</v>
      </c>
      <c r="F4" s="39">
        <v>16</v>
      </c>
    </row>
    <row r="5" spans="1:6">
      <c r="A5" s="1">
        <v>3</v>
      </c>
      <c r="B5" s="39">
        <v>300</v>
      </c>
      <c r="D5" s="1" t="s">
        <v>39</v>
      </c>
      <c r="E5" s="39">
        <v>175</v>
      </c>
      <c r="F5" s="39">
        <v>24</v>
      </c>
    </row>
    <row r="6" spans="1:6">
      <c r="A6" s="1">
        <v>4</v>
      </c>
      <c r="B6" s="39">
        <v>300</v>
      </c>
      <c r="D6" s="1" t="s">
        <v>40</v>
      </c>
      <c r="E6" s="39">
        <v>280</v>
      </c>
      <c r="F6" s="39">
        <v>32</v>
      </c>
    </row>
    <row r="7" spans="1:6">
      <c r="A7" s="1">
        <v>5</v>
      </c>
      <c r="B7" s="39">
        <v>300</v>
      </c>
    </row>
    <row r="8" spans="1:6">
      <c r="A8" s="1">
        <v>6</v>
      </c>
      <c r="B8" s="39">
        <v>300</v>
      </c>
      <c r="D8" s="1" t="s">
        <v>35</v>
      </c>
      <c r="E8" t="s">
        <v>14</v>
      </c>
    </row>
    <row r="9" spans="1:6">
      <c r="A9" s="1">
        <v>7</v>
      </c>
      <c r="B9" s="39">
        <v>300</v>
      </c>
      <c r="D9" s="1">
        <v>19</v>
      </c>
      <c r="E9">
        <v>0.1</v>
      </c>
      <c r="F9" s="50">
        <v>0.10299999999999999</v>
      </c>
    </row>
    <row r="10" spans="1:6">
      <c r="A10" s="1">
        <v>8</v>
      </c>
      <c r="B10" s="39">
        <v>300</v>
      </c>
      <c r="D10" s="1">
        <v>20</v>
      </c>
      <c r="E10">
        <v>0.1</v>
      </c>
      <c r="F10" s="50">
        <v>0.10299999999999999</v>
      </c>
    </row>
    <row r="11" spans="1:6">
      <c r="A11" s="1">
        <v>9</v>
      </c>
      <c r="B11" s="39">
        <v>300</v>
      </c>
      <c r="D11" s="1">
        <v>21</v>
      </c>
      <c r="E11">
        <v>0.1</v>
      </c>
      <c r="F11" s="50">
        <v>0.10299999999999999</v>
      </c>
    </row>
    <row r="12" spans="1:6">
      <c r="A12" s="1">
        <v>10</v>
      </c>
      <c r="B12" s="39">
        <v>300</v>
      </c>
      <c r="D12" s="1">
        <v>22</v>
      </c>
      <c r="E12">
        <v>0.1</v>
      </c>
      <c r="F12" s="50">
        <v>0.10299999999999999</v>
      </c>
    </row>
    <row r="13" spans="1:6">
      <c r="A13" s="1">
        <v>11</v>
      </c>
      <c r="B13" s="39">
        <v>300</v>
      </c>
      <c r="D13" s="1">
        <v>23</v>
      </c>
      <c r="E13">
        <v>0.1</v>
      </c>
      <c r="F13" s="50">
        <v>0.10299999999999999</v>
      </c>
    </row>
    <row r="14" spans="1:6">
      <c r="A14" s="1">
        <v>12</v>
      </c>
      <c r="B14" s="39">
        <v>300</v>
      </c>
      <c r="D14" s="1">
        <v>24</v>
      </c>
      <c r="E14">
        <v>0.1</v>
      </c>
      <c r="F14" s="50">
        <v>0.10299999999999999</v>
      </c>
    </row>
    <row r="15" spans="1:6">
      <c r="A15" s="1">
        <v>13</v>
      </c>
      <c r="B15" s="39">
        <v>300</v>
      </c>
      <c r="D15" s="1">
        <v>25</v>
      </c>
      <c r="E15">
        <v>0.1</v>
      </c>
      <c r="F15" s="50">
        <v>0.10299999999999999</v>
      </c>
    </row>
    <row r="16" spans="1:6">
      <c r="A16" s="1">
        <v>14</v>
      </c>
      <c r="B16" s="39">
        <v>300</v>
      </c>
      <c r="D16" s="1">
        <v>26</v>
      </c>
      <c r="E16">
        <v>0.1</v>
      </c>
      <c r="F16" s="50">
        <v>0.10299999999999999</v>
      </c>
    </row>
    <row r="17" spans="1:8">
      <c r="A17" s="1">
        <v>15</v>
      </c>
      <c r="B17" s="39">
        <v>320</v>
      </c>
      <c r="D17" s="1">
        <v>27</v>
      </c>
      <c r="E17">
        <v>0.1</v>
      </c>
      <c r="F17" s="50">
        <v>0.10299999999999999</v>
      </c>
    </row>
    <row r="18" spans="1:8">
      <c r="A18" s="1">
        <v>16</v>
      </c>
      <c r="B18" s="39">
        <v>340</v>
      </c>
      <c r="D18" s="1">
        <v>28</v>
      </c>
      <c r="E18">
        <v>0.1</v>
      </c>
      <c r="F18" s="50">
        <v>0.10299999999999999</v>
      </c>
    </row>
    <row r="19" spans="1:8">
      <c r="A19" s="1">
        <v>17</v>
      </c>
      <c r="B19" s="39">
        <v>360</v>
      </c>
      <c r="D19" s="1">
        <v>29</v>
      </c>
      <c r="E19">
        <v>0.1</v>
      </c>
      <c r="F19" s="50">
        <v>0.10299999999999999</v>
      </c>
    </row>
    <row r="20" spans="1:8">
      <c r="A20" s="1">
        <v>18</v>
      </c>
      <c r="B20" s="39">
        <v>380</v>
      </c>
      <c r="D20" s="1">
        <v>30</v>
      </c>
      <c r="E20">
        <v>0.15</v>
      </c>
      <c r="F20" s="50">
        <v>0.111</v>
      </c>
    </row>
    <row r="21" spans="1:8">
      <c r="A21" s="1">
        <v>19</v>
      </c>
      <c r="B21" s="39">
        <v>400</v>
      </c>
      <c r="D21" s="1">
        <v>31</v>
      </c>
      <c r="E21">
        <v>0.15</v>
      </c>
      <c r="F21" s="50">
        <v>0.111</v>
      </c>
    </row>
    <row r="22" spans="1:8">
      <c r="A22" s="1">
        <v>20</v>
      </c>
      <c r="B22" s="39">
        <v>420</v>
      </c>
      <c r="D22" s="1">
        <v>32</v>
      </c>
      <c r="E22">
        <v>0.15</v>
      </c>
      <c r="F22" s="50">
        <v>0.111</v>
      </c>
    </row>
    <row r="23" spans="1:8">
      <c r="A23" s="1">
        <v>21</v>
      </c>
      <c r="B23" s="39">
        <v>440</v>
      </c>
      <c r="D23" s="1">
        <v>33</v>
      </c>
      <c r="E23">
        <v>0.15</v>
      </c>
      <c r="F23" s="50">
        <v>0.111</v>
      </c>
    </row>
    <row r="24" spans="1:8">
      <c r="A24" s="1">
        <v>22</v>
      </c>
      <c r="B24" s="39">
        <v>460</v>
      </c>
      <c r="D24" s="1">
        <v>34</v>
      </c>
      <c r="E24">
        <v>0.15</v>
      </c>
      <c r="F24" s="50">
        <v>0.111</v>
      </c>
    </row>
    <row r="25" spans="1:8">
      <c r="A25" s="1">
        <v>23</v>
      </c>
      <c r="B25" s="39">
        <v>480</v>
      </c>
      <c r="D25" s="1">
        <v>35</v>
      </c>
      <c r="E25">
        <v>0.23</v>
      </c>
      <c r="F25" s="50">
        <v>0.153</v>
      </c>
    </row>
    <row r="26" spans="1:8">
      <c r="A26" s="1">
        <v>24</v>
      </c>
      <c r="B26" s="39">
        <v>500</v>
      </c>
      <c r="D26" s="1">
        <v>36</v>
      </c>
      <c r="E26">
        <v>0.23</v>
      </c>
      <c r="F26" s="50">
        <v>0.153</v>
      </c>
    </row>
    <row r="27" spans="1:8">
      <c r="A27" s="1">
        <v>25</v>
      </c>
      <c r="B27" s="39">
        <v>520</v>
      </c>
      <c r="D27" s="1">
        <v>37</v>
      </c>
      <c r="E27">
        <v>0.23</v>
      </c>
      <c r="F27" s="50">
        <v>0.153</v>
      </c>
    </row>
    <row r="28" spans="1:8">
      <c r="A28" s="1">
        <v>26</v>
      </c>
      <c r="B28" s="39">
        <v>540</v>
      </c>
      <c r="D28" s="1">
        <v>38</v>
      </c>
      <c r="E28">
        <v>0.23</v>
      </c>
      <c r="F28" s="50">
        <v>0.153</v>
      </c>
      <c r="G28">
        <v>25</v>
      </c>
      <c r="H28" s="39">
        <v>0.1</v>
      </c>
    </row>
    <row r="29" spans="1:8">
      <c r="A29" s="1">
        <v>27</v>
      </c>
      <c r="B29" s="39">
        <v>560</v>
      </c>
      <c r="D29" s="1">
        <v>39</v>
      </c>
      <c r="E29">
        <v>0.23</v>
      </c>
      <c r="F29" s="50">
        <v>0.153</v>
      </c>
      <c r="G29">
        <v>30</v>
      </c>
      <c r="H29" s="39">
        <v>0.15</v>
      </c>
    </row>
    <row r="30" spans="1:8">
      <c r="A30" s="1">
        <v>28</v>
      </c>
      <c r="B30" s="39">
        <v>580</v>
      </c>
      <c r="D30" s="1">
        <v>40</v>
      </c>
      <c r="E30">
        <v>0.34</v>
      </c>
      <c r="F30" s="50">
        <v>0.22900000000000001</v>
      </c>
      <c r="G30">
        <v>35</v>
      </c>
      <c r="H30" s="39">
        <v>0.23</v>
      </c>
    </row>
    <row r="31" spans="1:8">
      <c r="A31" s="1">
        <v>29</v>
      </c>
      <c r="B31" s="39">
        <v>600</v>
      </c>
      <c r="D31" s="1">
        <v>41</v>
      </c>
      <c r="E31">
        <v>0.34</v>
      </c>
      <c r="F31" s="50">
        <v>0.22900000000000001</v>
      </c>
      <c r="G31">
        <v>40</v>
      </c>
      <c r="H31" s="39">
        <v>0.34</v>
      </c>
    </row>
    <row r="32" spans="1:8">
      <c r="A32" s="1">
        <v>30</v>
      </c>
      <c r="B32" s="39">
        <v>620</v>
      </c>
      <c r="D32" s="1">
        <v>42</v>
      </c>
      <c r="E32">
        <v>0.34</v>
      </c>
      <c r="F32" s="50">
        <v>0.22900000000000001</v>
      </c>
      <c r="G32">
        <v>45</v>
      </c>
      <c r="H32" s="39">
        <v>0.5</v>
      </c>
    </row>
    <row r="33" spans="1:8">
      <c r="A33" s="1">
        <v>31</v>
      </c>
      <c r="B33" s="39">
        <v>640</v>
      </c>
      <c r="D33" s="1">
        <v>43</v>
      </c>
      <c r="E33">
        <v>0.34</v>
      </c>
      <c r="F33" s="50">
        <v>0.22900000000000001</v>
      </c>
      <c r="G33">
        <v>50</v>
      </c>
      <c r="H33" s="39">
        <v>0.75</v>
      </c>
    </row>
    <row r="34" spans="1:8">
      <c r="A34" s="1">
        <v>32</v>
      </c>
      <c r="B34" s="39">
        <v>660</v>
      </c>
      <c r="D34" s="1">
        <v>44</v>
      </c>
      <c r="E34">
        <v>0.34</v>
      </c>
      <c r="F34" s="50">
        <v>0.22900000000000001</v>
      </c>
      <c r="G34">
        <v>55</v>
      </c>
      <c r="H34" s="39">
        <v>1.1299999999999999</v>
      </c>
    </row>
    <row r="35" spans="1:8">
      <c r="A35" s="1">
        <v>33</v>
      </c>
      <c r="B35" s="39">
        <v>680</v>
      </c>
      <c r="D35" s="1">
        <v>45</v>
      </c>
      <c r="E35">
        <v>0.5</v>
      </c>
      <c r="F35" s="50">
        <v>0.36499999999999999</v>
      </c>
      <c r="G35">
        <v>60</v>
      </c>
      <c r="H35" s="39">
        <v>1.71</v>
      </c>
    </row>
    <row r="36" spans="1:8">
      <c r="A36" s="1">
        <v>34</v>
      </c>
      <c r="B36" s="39">
        <v>700</v>
      </c>
      <c r="D36" s="1">
        <v>46</v>
      </c>
      <c r="E36">
        <v>0.5</v>
      </c>
      <c r="F36" s="50">
        <v>0.36499999999999999</v>
      </c>
      <c r="G36">
        <v>65</v>
      </c>
      <c r="H36" s="39">
        <v>2.58</v>
      </c>
    </row>
    <row r="37" spans="1:8">
      <c r="A37" s="1">
        <v>35</v>
      </c>
      <c r="B37" s="39">
        <v>720</v>
      </c>
      <c r="D37" s="1">
        <v>47</v>
      </c>
      <c r="E37">
        <v>0.5</v>
      </c>
      <c r="F37" s="50">
        <v>0.36499999999999999</v>
      </c>
      <c r="G37">
        <v>70</v>
      </c>
      <c r="H37" s="39">
        <v>3.5</v>
      </c>
    </row>
    <row r="38" spans="1:8">
      <c r="A38" s="1">
        <v>36</v>
      </c>
      <c r="B38" s="39">
        <v>740</v>
      </c>
      <c r="D38" s="1">
        <v>48</v>
      </c>
      <c r="E38">
        <v>0.5</v>
      </c>
      <c r="F38" s="50">
        <v>0.36499999999999999</v>
      </c>
      <c r="G38">
        <v>75</v>
      </c>
      <c r="H38" s="39">
        <v>3.5</v>
      </c>
    </row>
    <row r="39" spans="1:8">
      <c r="A39" s="1">
        <v>37</v>
      </c>
      <c r="B39" s="39">
        <v>760</v>
      </c>
      <c r="D39" s="1">
        <v>49</v>
      </c>
      <c r="E39">
        <v>0.5</v>
      </c>
      <c r="F39" s="50">
        <v>0.36499999999999999</v>
      </c>
      <c r="G39">
        <v>80</v>
      </c>
      <c r="H39" s="39">
        <v>3.5</v>
      </c>
    </row>
    <row r="40" spans="1:8">
      <c r="A40" s="1">
        <v>38</v>
      </c>
      <c r="B40" s="39">
        <v>780</v>
      </c>
      <c r="D40" s="1">
        <v>50</v>
      </c>
      <c r="E40">
        <v>0.75</v>
      </c>
      <c r="F40" s="50">
        <v>0.57099999999999995</v>
      </c>
    </row>
    <row r="41" spans="1:8">
      <c r="A41" s="1">
        <v>39</v>
      </c>
      <c r="B41" s="39">
        <v>800</v>
      </c>
      <c r="D41" s="1">
        <v>51</v>
      </c>
      <c r="E41">
        <v>0.75</v>
      </c>
      <c r="F41" s="50">
        <v>0.57099999999999995</v>
      </c>
    </row>
    <row r="42" spans="1:8">
      <c r="A42" s="1">
        <v>40</v>
      </c>
      <c r="B42" s="39">
        <v>820</v>
      </c>
      <c r="D42" s="1">
        <v>52</v>
      </c>
      <c r="E42">
        <v>0.75</v>
      </c>
      <c r="F42" s="50">
        <v>0.57099999999999995</v>
      </c>
    </row>
    <row r="43" spans="1:8">
      <c r="A43" s="1">
        <v>41</v>
      </c>
      <c r="B43" s="39">
        <v>840</v>
      </c>
      <c r="D43" s="1">
        <v>53</v>
      </c>
      <c r="E43">
        <v>0.75</v>
      </c>
      <c r="F43" s="50">
        <v>0.57099999999999995</v>
      </c>
    </row>
    <row r="44" spans="1:8">
      <c r="A44" s="1">
        <v>42</v>
      </c>
      <c r="B44" s="39">
        <v>860</v>
      </c>
      <c r="D44" s="1">
        <v>54</v>
      </c>
      <c r="E44">
        <v>0.75</v>
      </c>
      <c r="F44" s="50">
        <v>0.57099999999999995</v>
      </c>
    </row>
    <row r="45" spans="1:8">
      <c r="A45" s="1">
        <v>43</v>
      </c>
      <c r="B45" s="39">
        <v>880</v>
      </c>
      <c r="D45" s="1">
        <v>55</v>
      </c>
      <c r="E45">
        <v>1.1299999999999999</v>
      </c>
      <c r="F45" s="50">
        <v>0.873</v>
      </c>
    </row>
    <row r="46" spans="1:8">
      <c r="A46" s="1">
        <v>44</v>
      </c>
      <c r="B46" s="39">
        <v>900</v>
      </c>
      <c r="D46" s="1">
        <v>56</v>
      </c>
      <c r="E46">
        <v>1.1299999999999999</v>
      </c>
      <c r="F46" s="50">
        <v>0.873</v>
      </c>
    </row>
    <row r="47" spans="1:8">
      <c r="A47" s="1">
        <v>45</v>
      </c>
      <c r="B47" s="39">
        <v>920</v>
      </c>
      <c r="D47" s="1">
        <v>57</v>
      </c>
      <c r="E47">
        <v>1.1299999999999999</v>
      </c>
      <c r="F47" s="50">
        <v>0.873</v>
      </c>
    </row>
    <row r="48" spans="1:8">
      <c r="A48" s="1">
        <v>46</v>
      </c>
      <c r="B48" s="39">
        <v>940</v>
      </c>
      <c r="D48" s="1">
        <v>58</v>
      </c>
      <c r="E48">
        <v>1.1299999999999999</v>
      </c>
      <c r="F48" s="50">
        <v>0.873</v>
      </c>
    </row>
    <row r="49" spans="1:6">
      <c r="A49" s="1">
        <v>47</v>
      </c>
      <c r="B49" s="39">
        <v>960</v>
      </c>
      <c r="D49" s="1">
        <v>59</v>
      </c>
      <c r="E49">
        <v>1.1299999999999999</v>
      </c>
      <c r="F49" s="50">
        <v>0.873</v>
      </c>
    </row>
    <row r="50" spans="1:6">
      <c r="A50" s="1">
        <v>48</v>
      </c>
      <c r="B50" s="39">
        <v>980</v>
      </c>
      <c r="D50" s="1">
        <v>60</v>
      </c>
      <c r="E50">
        <v>1.71</v>
      </c>
      <c r="F50" s="50">
        <v>1.337</v>
      </c>
    </row>
    <row r="51" spans="1:6">
      <c r="A51" s="1">
        <v>49</v>
      </c>
      <c r="B51" s="39">
        <v>1000</v>
      </c>
      <c r="D51" s="1">
        <v>61</v>
      </c>
      <c r="E51">
        <v>1.71</v>
      </c>
      <c r="F51" s="50">
        <v>1.337</v>
      </c>
    </row>
    <row r="52" spans="1:6">
      <c r="A52" s="1">
        <v>50</v>
      </c>
      <c r="B52" s="39">
        <v>1020</v>
      </c>
      <c r="D52" s="1">
        <v>62</v>
      </c>
      <c r="E52">
        <v>1.71</v>
      </c>
      <c r="F52" s="50">
        <v>1.337</v>
      </c>
    </row>
    <row r="53" spans="1:6">
      <c r="A53" s="1">
        <v>51</v>
      </c>
      <c r="B53" s="39">
        <v>1040</v>
      </c>
      <c r="D53" s="1">
        <v>63</v>
      </c>
      <c r="E53">
        <v>1.71</v>
      </c>
      <c r="F53" s="50">
        <v>1.337</v>
      </c>
    </row>
    <row r="54" spans="1:6">
      <c r="A54" s="1">
        <v>52</v>
      </c>
      <c r="B54" s="39">
        <v>1060</v>
      </c>
      <c r="D54" s="1">
        <v>64</v>
      </c>
      <c r="E54">
        <v>1.71</v>
      </c>
      <c r="F54" s="50">
        <v>1.337</v>
      </c>
    </row>
    <row r="55" spans="1:6">
      <c r="A55" s="1">
        <v>53</v>
      </c>
      <c r="B55" s="39">
        <v>1080</v>
      </c>
      <c r="D55" s="1">
        <v>65</v>
      </c>
      <c r="E55">
        <v>2.58</v>
      </c>
      <c r="F55" s="50">
        <v>2.173</v>
      </c>
    </row>
    <row r="56" spans="1:6">
      <c r="A56" s="1">
        <v>54</v>
      </c>
      <c r="B56" s="39">
        <v>1100</v>
      </c>
      <c r="D56" s="1">
        <v>66</v>
      </c>
      <c r="E56">
        <v>2.58</v>
      </c>
      <c r="F56" s="50">
        <v>2.173</v>
      </c>
    </row>
    <row r="57" spans="1:6">
      <c r="A57" s="1">
        <v>55</v>
      </c>
      <c r="B57" s="39">
        <v>1120</v>
      </c>
      <c r="D57" s="1">
        <v>67</v>
      </c>
      <c r="E57">
        <v>2.58</v>
      </c>
      <c r="F57" s="50">
        <v>2.173</v>
      </c>
    </row>
    <row r="58" spans="1:6">
      <c r="A58" s="1">
        <v>56</v>
      </c>
      <c r="B58" s="39">
        <v>1140</v>
      </c>
      <c r="D58" s="1">
        <v>68</v>
      </c>
      <c r="E58">
        <v>2.58</v>
      </c>
      <c r="F58" s="50">
        <v>2.173</v>
      </c>
    </row>
    <row r="59" spans="1:6">
      <c r="A59" s="1">
        <v>57</v>
      </c>
      <c r="B59" s="39">
        <v>1160</v>
      </c>
      <c r="D59" s="1">
        <v>69</v>
      </c>
      <c r="E59">
        <v>2.58</v>
      </c>
      <c r="F59" s="50">
        <v>2.173</v>
      </c>
    </row>
    <row r="60" spans="1:6">
      <c r="A60" s="1">
        <v>58</v>
      </c>
      <c r="B60" s="39">
        <v>1180</v>
      </c>
      <c r="D60" s="1">
        <v>70</v>
      </c>
      <c r="E60">
        <v>3.5</v>
      </c>
      <c r="F60" s="50">
        <v>3.6339999999999999</v>
      </c>
    </row>
    <row r="61" spans="1:6">
      <c r="A61" s="1">
        <v>59</v>
      </c>
      <c r="B61" s="39">
        <v>1200</v>
      </c>
      <c r="D61" s="1">
        <v>71</v>
      </c>
      <c r="E61">
        <v>3.5</v>
      </c>
      <c r="F61" s="50">
        <v>3.6339999999999999</v>
      </c>
    </row>
    <row r="62" spans="1:6">
      <c r="A62" s="1">
        <v>60</v>
      </c>
      <c r="B62" s="39">
        <v>1220</v>
      </c>
      <c r="D62" s="1">
        <v>72</v>
      </c>
      <c r="E62">
        <v>3.5</v>
      </c>
      <c r="F62" s="50">
        <v>3.6339999999999999</v>
      </c>
    </row>
    <row r="63" spans="1:6">
      <c r="A63" s="1">
        <v>61</v>
      </c>
      <c r="B63" s="39">
        <v>1240</v>
      </c>
      <c r="D63" s="1">
        <v>73</v>
      </c>
      <c r="E63">
        <v>3.5</v>
      </c>
      <c r="F63" s="50">
        <v>3.6339999999999999</v>
      </c>
    </row>
    <row r="64" spans="1:6">
      <c r="A64" s="1">
        <v>62</v>
      </c>
      <c r="B64" s="39">
        <v>1260</v>
      </c>
      <c r="D64" s="1">
        <v>74</v>
      </c>
      <c r="E64">
        <v>3.5</v>
      </c>
      <c r="F64" s="50">
        <v>3.6339999999999999</v>
      </c>
    </row>
    <row r="65" spans="1:6">
      <c r="A65" s="1">
        <v>63</v>
      </c>
      <c r="B65" s="39">
        <v>1280</v>
      </c>
      <c r="D65" s="1">
        <v>75</v>
      </c>
      <c r="E65">
        <v>3.5</v>
      </c>
      <c r="F65" s="50">
        <v>3.6339999999999999</v>
      </c>
    </row>
    <row r="66" spans="1:6">
      <c r="A66" s="1">
        <v>64</v>
      </c>
      <c r="B66" s="39">
        <v>1500</v>
      </c>
      <c r="D66" s="1">
        <v>76</v>
      </c>
      <c r="E66">
        <v>3.5</v>
      </c>
      <c r="F66" s="50">
        <v>3.6339999999999999</v>
      </c>
    </row>
    <row r="67" spans="1:6">
      <c r="A67" s="1">
        <v>65</v>
      </c>
      <c r="B67" s="39">
        <v>1366.5</v>
      </c>
      <c r="D67" s="1">
        <v>77</v>
      </c>
      <c r="E67">
        <v>3.5</v>
      </c>
      <c r="F67" s="50">
        <v>3.6339999999999999</v>
      </c>
    </row>
    <row r="68" spans="1:6">
      <c r="A68" s="1">
        <v>66</v>
      </c>
      <c r="B68" s="39">
        <v>1366.5</v>
      </c>
      <c r="D68" s="1">
        <v>78</v>
      </c>
      <c r="E68">
        <v>3.5</v>
      </c>
      <c r="F68" s="50">
        <v>3.6339999999999999</v>
      </c>
    </row>
    <row r="69" spans="1:6">
      <c r="A69" s="1">
        <v>67</v>
      </c>
      <c r="B69" s="39">
        <v>1366.5</v>
      </c>
      <c r="D69" s="1">
        <v>79</v>
      </c>
      <c r="E69">
        <v>3.5</v>
      </c>
      <c r="F69" s="50">
        <v>3.6339999999999999</v>
      </c>
    </row>
    <row r="70" spans="1:6">
      <c r="A70" s="1">
        <v>68</v>
      </c>
      <c r="B70" s="39">
        <v>1366.5</v>
      </c>
      <c r="D70" s="1">
        <v>80</v>
      </c>
      <c r="E70">
        <v>3.5</v>
      </c>
      <c r="F70" s="50">
        <v>3.6339999999999999</v>
      </c>
    </row>
    <row r="71" spans="1:6">
      <c r="A71" s="1">
        <v>69</v>
      </c>
      <c r="B71" s="39">
        <v>1366.5</v>
      </c>
      <c r="D71" s="1">
        <v>81</v>
      </c>
      <c r="E71">
        <v>3.5</v>
      </c>
      <c r="F71" s="50">
        <v>3.6339999999999999</v>
      </c>
    </row>
    <row r="72" spans="1:6">
      <c r="A72" s="1">
        <v>70</v>
      </c>
      <c r="B72" s="39">
        <v>1366.5</v>
      </c>
      <c r="D72" s="1">
        <v>82</v>
      </c>
      <c r="E72">
        <v>3.5</v>
      </c>
      <c r="F72" s="50">
        <v>3.6339999999999999</v>
      </c>
    </row>
    <row r="73" spans="1:6">
      <c r="A73" s="1">
        <v>71</v>
      </c>
      <c r="B73" s="39">
        <v>1366.5</v>
      </c>
      <c r="D73" s="1">
        <v>83</v>
      </c>
      <c r="E73">
        <v>3.5</v>
      </c>
      <c r="F73" s="50">
        <v>3.6339999999999999</v>
      </c>
    </row>
    <row r="74" spans="1:6">
      <c r="A74" s="1">
        <v>72</v>
      </c>
      <c r="B74" s="39">
        <v>1366.5</v>
      </c>
      <c r="D74" s="1">
        <v>84</v>
      </c>
      <c r="E74">
        <v>3.5</v>
      </c>
      <c r="F74" s="50">
        <v>3.6339999999999999</v>
      </c>
    </row>
    <row r="75" spans="1:6">
      <c r="A75" s="1">
        <v>73</v>
      </c>
      <c r="B75" s="39">
        <v>1366.5</v>
      </c>
      <c r="D75" s="1">
        <v>85</v>
      </c>
      <c r="E75">
        <v>3.5</v>
      </c>
      <c r="F75" s="50">
        <v>3.6339999999999999</v>
      </c>
    </row>
    <row r="76" spans="1:6">
      <c r="A76" s="1">
        <v>74</v>
      </c>
      <c r="B76" s="39">
        <v>1366.5</v>
      </c>
      <c r="D76" s="1">
        <v>86</v>
      </c>
      <c r="E76">
        <v>3.5</v>
      </c>
      <c r="F76" s="50">
        <v>3.6339999999999999</v>
      </c>
    </row>
    <row r="77" spans="1:6">
      <c r="A77" s="1">
        <v>75</v>
      </c>
      <c r="B77" s="39">
        <v>1366.5</v>
      </c>
      <c r="D77" s="1">
        <v>87</v>
      </c>
      <c r="E77">
        <v>3.5</v>
      </c>
      <c r="F77" s="50">
        <v>3.6339999999999999</v>
      </c>
    </row>
    <row r="78" spans="1:6">
      <c r="A78" s="1">
        <v>76</v>
      </c>
      <c r="B78" s="39">
        <v>1366.5</v>
      </c>
      <c r="D78" s="1">
        <v>88</v>
      </c>
      <c r="E78">
        <v>3.5</v>
      </c>
      <c r="F78" s="50">
        <v>3.6339999999999999</v>
      </c>
    </row>
    <row r="79" spans="1:6">
      <c r="A79" s="1">
        <v>77</v>
      </c>
      <c r="B79" s="39">
        <v>1366.5</v>
      </c>
      <c r="D79" s="1">
        <v>89</v>
      </c>
      <c r="E79">
        <v>3.5</v>
      </c>
      <c r="F79" s="50">
        <v>3.6339999999999999</v>
      </c>
    </row>
    <row r="80" spans="1:6">
      <c r="A80" s="1">
        <v>78</v>
      </c>
      <c r="B80" s="39">
        <v>1366.5</v>
      </c>
      <c r="D80" s="1">
        <v>90</v>
      </c>
      <c r="E80">
        <v>3.5</v>
      </c>
      <c r="F80" s="50">
        <v>3.6339999999999999</v>
      </c>
    </row>
    <row r="81" spans="1:6">
      <c r="A81" s="1">
        <v>79</v>
      </c>
      <c r="B81" s="39">
        <v>1366.5</v>
      </c>
      <c r="D81" s="1">
        <v>91</v>
      </c>
      <c r="E81">
        <v>3.5</v>
      </c>
      <c r="F81" s="50">
        <v>3.6339999999999999</v>
      </c>
    </row>
    <row r="82" spans="1:6">
      <c r="A82" s="1">
        <v>80</v>
      </c>
      <c r="B82" s="39">
        <v>1366.5</v>
      </c>
      <c r="D82" s="1">
        <v>92</v>
      </c>
      <c r="E82">
        <v>3.5</v>
      </c>
      <c r="F82" s="50">
        <v>3.6339999999999999</v>
      </c>
    </row>
    <row r="83" spans="1:6">
      <c r="A83" s="1">
        <v>81</v>
      </c>
      <c r="B83" s="39">
        <v>1366.5</v>
      </c>
      <c r="D83" s="1">
        <v>93</v>
      </c>
      <c r="E83">
        <v>3.5</v>
      </c>
      <c r="F83" s="50">
        <v>3.6339999999999999</v>
      </c>
    </row>
    <row r="84" spans="1:6">
      <c r="A84" s="1">
        <v>82</v>
      </c>
      <c r="B84" s="39">
        <v>1366.5</v>
      </c>
      <c r="D84" s="1">
        <v>94</v>
      </c>
      <c r="E84">
        <v>3.5</v>
      </c>
      <c r="F84" s="50">
        <v>3.6339999999999999</v>
      </c>
    </row>
    <row r="85" spans="1:6">
      <c r="A85" s="1">
        <v>83</v>
      </c>
      <c r="B85" s="39">
        <v>1366.5</v>
      </c>
      <c r="D85" s="1">
        <v>95</v>
      </c>
      <c r="E85">
        <v>3.5</v>
      </c>
      <c r="F85" s="50">
        <v>3.6339999999999999</v>
      </c>
    </row>
    <row r="86" spans="1:6">
      <c r="A86" s="1">
        <v>84</v>
      </c>
      <c r="B86" s="39">
        <v>1366.5</v>
      </c>
      <c r="D86" s="1">
        <v>96</v>
      </c>
      <c r="E86">
        <v>3.5</v>
      </c>
      <c r="F86" s="50">
        <v>3.6339999999999999</v>
      </c>
    </row>
    <row r="87" spans="1:6">
      <c r="A87" s="1">
        <v>85</v>
      </c>
      <c r="B87" s="39">
        <v>1366.5</v>
      </c>
      <c r="D87" s="1">
        <v>97</v>
      </c>
      <c r="E87">
        <v>3.5</v>
      </c>
      <c r="F87" s="50">
        <v>3.6339999999999999</v>
      </c>
    </row>
    <row r="88" spans="1:6">
      <c r="A88" s="1">
        <v>86</v>
      </c>
      <c r="B88" s="39">
        <v>1366.5</v>
      </c>
      <c r="D88" s="1">
        <v>98</v>
      </c>
      <c r="E88">
        <v>3.5</v>
      </c>
      <c r="F88" s="50">
        <v>3.6339999999999999</v>
      </c>
    </row>
    <row r="89" spans="1:6">
      <c r="A89" s="1">
        <v>87</v>
      </c>
      <c r="B89" s="39">
        <v>1366.5</v>
      </c>
      <c r="D89" s="1">
        <v>99</v>
      </c>
      <c r="E89">
        <v>3.5</v>
      </c>
      <c r="F89" s="50">
        <v>3.6339999999999999</v>
      </c>
    </row>
    <row r="90" spans="1:6">
      <c r="A90" s="1">
        <v>88</v>
      </c>
      <c r="B90" s="39">
        <v>1366.5</v>
      </c>
      <c r="D90" s="1">
        <v>100</v>
      </c>
      <c r="E90">
        <v>3.5</v>
      </c>
      <c r="F90" s="50">
        <v>3.6339999999999999</v>
      </c>
    </row>
    <row r="91" spans="1:6">
      <c r="A91" s="1">
        <v>89</v>
      </c>
      <c r="B91" s="39">
        <v>1366.5</v>
      </c>
      <c r="E91" s="50"/>
    </row>
    <row r="92" spans="1:6">
      <c r="A92" s="1">
        <v>90</v>
      </c>
      <c r="B92" s="39">
        <v>1366.5</v>
      </c>
      <c r="E92" s="50"/>
    </row>
    <row r="93" spans="1:6">
      <c r="A93" s="1">
        <v>91</v>
      </c>
      <c r="B93" s="39">
        <v>1366.5</v>
      </c>
      <c r="E93" s="50"/>
    </row>
    <row r="94" spans="1:6">
      <c r="A94" s="1">
        <v>92</v>
      </c>
      <c r="B94" s="39">
        <v>1366.5</v>
      </c>
      <c r="E94" s="50"/>
    </row>
    <row r="95" spans="1:6">
      <c r="A95" s="1">
        <v>93</v>
      </c>
      <c r="B95" s="39">
        <v>1366.5</v>
      </c>
      <c r="E95" s="50"/>
    </row>
    <row r="96" spans="1:6">
      <c r="A96" s="1">
        <v>94</v>
      </c>
      <c r="B96" s="39">
        <v>1366.5</v>
      </c>
    </row>
    <row r="97" spans="1:2">
      <c r="A97" s="1">
        <v>95</v>
      </c>
      <c r="B97" s="39">
        <v>1366.5</v>
      </c>
    </row>
    <row r="98" spans="1:2">
      <c r="A98" s="1">
        <v>96</v>
      </c>
      <c r="B98" s="39">
        <v>1366.5</v>
      </c>
    </row>
    <row r="99" spans="1:2">
      <c r="A99" s="1">
        <v>97</v>
      </c>
      <c r="B99" s="39">
        <v>1366.5</v>
      </c>
    </row>
    <row r="100" spans="1:2">
      <c r="A100" s="1">
        <v>98</v>
      </c>
      <c r="B100" s="39">
        <v>1366.5</v>
      </c>
    </row>
    <row r="101" spans="1:2">
      <c r="A101" s="1">
        <v>99</v>
      </c>
      <c r="B101" s="39">
        <v>1366.5</v>
      </c>
    </row>
    <row r="102" spans="1:2">
      <c r="A102" s="1">
        <v>100</v>
      </c>
      <c r="B102" s="39">
        <v>1366.5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2024-05-21T22:12:37Z</dcterms:created>
  <dcterms:modified xsi:type="dcterms:W3CDTF">2024-05-22T07:37:55Z</dcterms:modified>
  <cp:category/>
  <cp:contentStatus/>
</cp:coreProperties>
</file>