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D:\2023\Inteligencia de Negocios\OneDrive_1_21-2-2023\"/>
    </mc:Choice>
  </mc:AlternateContent>
  <xr:revisionPtr revIDLastSave="0" documentId="13_ncr:1_{0CF78DA7-0517-4008-9435-86DBA408417F}" xr6:coauthVersionLast="47" xr6:coauthVersionMax="47" xr10:uidLastSave="{00000000-0000-0000-0000-000000000000}"/>
  <bookViews>
    <workbookView xWindow="-120" yWindow="-120" windowWidth="20730" windowHeight="11160" activeTab="5" xr2:uid="{00000000-000D-0000-FFFF-FFFF00000000}"/>
  </bookViews>
  <sheets>
    <sheet name="Mean, median and mode" sheetId="10" r:id="rId1"/>
    <sheet name="Skewness" sheetId="11" r:id="rId2"/>
    <sheet name="Variance" sheetId="9" r:id="rId3"/>
    <sheet name="Std and cv" sheetId="12" r:id="rId4"/>
    <sheet name="Covariance" sheetId="13" r:id="rId5"/>
    <sheet name="Correlation" sheetId="14" r:id="rId6"/>
  </sheets>
  <externalReferences>
    <externalReference r:id="rId7"/>
    <externalReference r:id="rId8"/>
    <externalReference r:id="rId9"/>
    <externalReference r:id="rId10"/>
    <externalReference r:id="rId11"/>
  </externalReferences>
  <calcPr calcId="191029"/>
  <fileRecoveryPr autoRecover="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3" i="9" l="1"/>
  <c r="G20" i="14" l="1"/>
  <c r="G18" i="14"/>
  <c r="D17" i="14"/>
  <c r="G12" i="14" s="1"/>
  <c r="C17" i="14"/>
  <c r="G13" i="14"/>
  <c r="G14" i="14" l="1"/>
  <c r="G11" i="14"/>
  <c r="G15" i="14"/>
  <c r="G17" i="14" l="1"/>
  <c r="G19" i="14" s="1"/>
  <c r="G13" i="13" l="1"/>
  <c r="H23" i="12" l="1"/>
  <c r="H18" i="12"/>
  <c r="H16" i="12"/>
  <c r="H21" i="12" s="1"/>
  <c r="I14" i="12"/>
  <c r="I13" i="12"/>
  <c r="N10" i="11" l="1"/>
  <c r="D10" i="11"/>
  <c r="D12" i="10"/>
  <c r="D11" i="10"/>
  <c r="D10" i="10"/>
  <c r="D15" i="10" s="1"/>
  <c r="E11" i="9"/>
</calcChain>
</file>

<file path=xl/sharedStrings.xml><?xml version="1.0" encoding="utf-8"?>
<sst xmlns="http://schemas.openxmlformats.org/spreadsheetml/2006/main" count="104" uniqueCount="75">
  <si>
    <t>Mean</t>
  </si>
  <si>
    <t>Average income in the United States</t>
  </si>
  <si>
    <t>Background</t>
  </si>
  <si>
    <t>Task 1</t>
  </si>
  <si>
    <t>Task 2</t>
  </si>
  <si>
    <t>Annual income</t>
  </si>
  <si>
    <t>Calculate the variance of their income</t>
  </si>
  <si>
    <t>Variance</t>
  </si>
  <si>
    <t>Decide whether you have to use sample or population formula for the variance</t>
  </si>
  <si>
    <t>Task 3</t>
  </si>
  <si>
    <t>Generally, what does this number tell you?</t>
  </si>
  <si>
    <t>You have the annual personal income of 11 people from the USA. You have the mean income from the exercise on mean, median and mode</t>
  </si>
  <si>
    <t>Mean, median and mode</t>
  </si>
  <si>
    <t xml:space="preserve">You have a sample of 11 people and their personal annual income. </t>
  </si>
  <si>
    <t>Calculate the mean, median and mode</t>
  </si>
  <si>
    <t>Try to interpret on the numbers you got</t>
  </si>
  <si>
    <t>Median</t>
  </si>
  <si>
    <t>Mode</t>
  </si>
  <si>
    <t>Diferencia entre la Mean y Mode</t>
  </si>
  <si>
    <t>Interpretación de los datos:</t>
  </si>
  <si>
    <t>Skewness</t>
  </si>
  <si>
    <t>You are given two datasets</t>
  </si>
  <si>
    <t>Identify the skewness of dataset 1. You may use the formula from the lesson, the skewness formula in excel (=SKEW) or you can plot it on a graph</t>
  </si>
  <si>
    <t>Identify the skewness of dataset 2. You may use the formula from the lesson, the skewness formula in excel (=SKEW) or you can plot it on a graph</t>
  </si>
  <si>
    <t>Interpretación de los datos</t>
  </si>
  <si>
    <t>Task 1:</t>
  </si>
  <si>
    <t>Dataset 1</t>
  </si>
  <si>
    <t>Dataset 2</t>
  </si>
  <si>
    <t>Task 2:</t>
  </si>
  <si>
    <t>Standard deviation and coefficient of variation</t>
  </si>
  <si>
    <t>Average income in the United States and Denmark</t>
  </si>
  <si>
    <t>You have the annual personal income of 11 people from the USA and 11 from Denmark. You have the mean income for USA from previous exercises</t>
  </si>
  <si>
    <t>Decide whether you have to use sample or population formula for the standard deviation and the coefficient of variation</t>
  </si>
  <si>
    <t>Calculate the standard deviation of income in the USA and in Denmark</t>
  </si>
  <si>
    <t>Hint: You may start by calculating the mean and the variance</t>
  </si>
  <si>
    <t>Calculate the coefficient of variation of income in the USA and in Denmark</t>
  </si>
  <si>
    <t>Task 4</t>
  </si>
  <si>
    <t>Try to interpret the numbers you got</t>
  </si>
  <si>
    <t>Annual income USA</t>
  </si>
  <si>
    <t>Annual income Denmark</t>
  </si>
  <si>
    <t>Mean US</t>
  </si>
  <si>
    <t>Variance US</t>
  </si>
  <si>
    <t>Varianza</t>
  </si>
  <si>
    <t>Covariance</t>
  </si>
  <si>
    <t>SAT scores</t>
  </si>
  <si>
    <t>You are given data on the SAT reading and writing scores of several students from our lesson on cross tables and scatter plots</t>
  </si>
  <si>
    <t>Determine if this is sample or population</t>
  </si>
  <si>
    <t>Calculate the covariance of the two datasets</t>
  </si>
  <si>
    <t>Plot the data on scatter plot and using your previous knowledge comment on whether there is a noticeable relationship between the two variables.</t>
  </si>
  <si>
    <t>Writing</t>
  </si>
  <si>
    <t>Reading</t>
  </si>
  <si>
    <t>(x-x̅)*(y-ȳ)</t>
  </si>
  <si>
    <t>Correlation</t>
  </si>
  <si>
    <t>You are given data on the SAT scores from the correlation exercise.</t>
  </si>
  <si>
    <t>Calculate the correlation coefficient of the two datasets.</t>
  </si>
  <si>
    <t>Comment on the strength of the correlation between the two datasets</t>
  </si>
  <si>
    <t>Sum</t>
  </si>
  <si>
    <t>Sample size</t>
  </si>
  <si>
    <t>Cov. Sample</t>
  </si>
  <si>
    <t>Correlation coefficient</t>
  </si>
  <si>
    <t>Interpretación de Datos</t>
  </si>
  <si>
    <t>Desviación Estandar USA</t>
  </si>
  <si>
    <t>Desviación Estandar Denmark</t>
  </si>
  <si>
    <t>Coeficiente de Variación USA</t>
  </si>
  <si>
    <t>Coeficiente de Variación Denmark</t>
  </si>
  <si>
    <t>Interpretación de los Datos</t>
  </si>
  <si>
    <t>En los datos suministrados, utilizamos la desviación estandar y el coeficiente de  variación como muestra, ya que es un grupo pequeño de la población de los distintos paises, dado los resultados concluimos que USA tiene una mayor dispersión según el resultado del coeficiente de variación, mientras que Denmark su dispersión es muy baja, dando como resultado casi un 9% de dispersión un porcentaje bajo.</t>
  </si>
  <si>
    <t>Covarianza</t>
  </si>
  <si>
    <t>Intepretación de los Datos</t>
  </si>
  <si>
    <t xml:space="preserve">Según el resultado dado del coeficiente de correlación existe una fuerte correlación entre las variables, ya que este se aproxima a 1 de manera positiva, dando como resultado que tanto la variable Reading afecta writing, como viceversa. </t>
  </si>
  <si>
    <t>De acuerdo a los datos suministrados por las 11 personas dentro de su salario personal anual se encuentra que en promedio una persona gana anualmente $189,848.18, si analizamos los salarios dados, existe un dato atipico en nuestra  muestra,  que puede afectar la mean. De igual manera nuestra Mean nos das el valor mencionado según los datos suministrados.
Según los datos que vemos con respecto a la median que son $ 55,000, que se sitúa justo en la mitad del conjunto ordenado de salarios, es visiblemete más bajo, esto  quiere decir que el 50% de las personas ganan $55.000 con respecto al valor maximo y al valor mínimo dandonos como resultado tambien que la Mode o el salario más frecuente es de $ 64,000 siendo casi la tercera parte menos de lo que se gana anualmente una persona en promedio. Tenemos una diferencia muy grande de $125,848,18. entre el salario promedio y el salario más frecuente.</t>
  </si>
  <si>
    <t>En este caso el coeficiente de asimetría de 0,630988012 indica una asimetría positiva moderada en la distribución de los datos. Esto sugiere que la distribución tiene una cola más larga hacia la derecha, lo que significa que hay valores atípicos o extremos en el lado derecho de la distribución</t>
  </si>
  <si>
    <t>En este caso, el coeficiente de asimetría de -0,370641311 indica una asimetría negativa moderada en la distribución de los datos. Esto sugiere que la distribución tiene una cola más larga hacia la izquierda, lo que significa que hay valores atípicos o extremos en el lado izquierdo de la distribución.</t>
  </si>
  <si>
    <t>La varianza ($133.433.409.536,36) nos muestra que esta muy altos, con respecto a la media, indica que los datos están muy dispersos y que hay una gran variabilidad en la distribución</t>
  </si>
  <si>
    <t>En este caso, una covarianza de 21.155,55 indica que hay una relación lineal directa moderada entre las dos variables, Sin embargo, al igual que con la correlación, la covarianza por sí sola no es suficiente para determinar la fuerza o la dirección de la relación entre las variables. Es por eso que es útil utilizar medidas adicionales, como la correlación, para cuantificar la intensidad de la relación.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</si>
</sst>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44" formatCode="_-&quot;$&quot;\ * #,##0.00_-;\-&quot;$&quot;\ * #,##0.00_-;_-&quot;$&quot;\ * &quot;-&quot;??_-;_-@_-"/>
    <numFmt numFmtId="43" formatCode="_-* #,##0.00_-;\-* #,##0.00_-;_-* &quot;-&quot;??_-;_-@_-"/>
    <numFmt numFmtId="164" formatCode="_(&quot;$&quot;* #,##0.00_);_(&quot;$&quot;* \(#,##0.00\);_(&quot;$&quot;* &quot;-&quot;??_);_(@_)"/>
    <numFmt numFmtId="165" formatCode="_(&quot;$&quot;\²\ * #,##0.00_);_(&quot;$&quot;* \(#,##0.00\);_(&quot;$&quot;* &quot;-&quot;??_);_(@_)"/>
    <numFmt numFmtId="166" formatCode="#,##0.00\ [$kr.-406]"/>
    <numFmt numFmtId="167" formatCode="_([$€-2]\ * #,##0.00_);_([$€-2]\ * \(#,##0.00\);_([$€-2]\ * &quot;-&quot;??_);_(@_)"/>
    <numFmt numFmtId="168" formatCode="_(\€\²\ * #,##0.00_);_(&quot;$&quot;* \(#,##0.00\);_(&quot;$&quot;* &quot;-&quot;??_);_(@_)"/>
    <numFmt numFmtId="169" formatCode="_(* #,##0.00_);_(* \(#,##0.00\);_(* &quot;-&quot;??_);_(@_)"/>
    <numFmt numFmtId="170" formatCode="#,##0.00_);\-\ #,##0.00_)"/>
    <numFmt numFmtId="171" formatCode="_(* #,##0_);_(* \(#,##0\);_(* &quot;-&quot;??_);_(@_)"/>
    <numFmt numFmtId="172" formatCode="#,##0_);\-\ #,##0_)"/>
    <numFmt numFmtId="173" formatCode="&quot;$&quot;\ #,##0.00"/>
  </numFmts>
  <fonts count="16" x14ac:knownFonts="1">
    <font>
      <sz val="11"/>
      <color theme="1"/>
      <name val="Calibri"/>
      <family val="2"/>
      <scheme val="minor"/>
    </font>
    <font>
      <sz val="11"/>
      <color theme="1"/>
      <name val="Calibri"/>
      <family val="2"/>
      <scheme val="minor"/>
    </font>
    <font>
      <sz val="9"/>
      <color theme="1"/>
      <name val="Arial"/>
      <family val="2"/>
    </font>
    <font>
      <b/>
      <sz val="12"/>
      <color rgb="FF002060"/>
      <name val="Arial"/>
      <family val="2"/>
    </font>
    <font>
      <b/>
      <sz val="9"/>
      <color rgb="FF002060"/>
      <name val="Arial"/>
      <family val="2"/>
    </font>
    <font>
      <b/>
      <sz val="16"/>
      <color theme="1"/>
      <name val="Calibri"/>
      <family val="2"/>
      <scheme val="minor"/>
    </font>
    <font>
      <sz val="16"/>
      <color theme="1"/>
      <name val="Calibri"/>
      <family val="2"/>
      <scheme val="minor"/>
    </font>
    <font>
      <b/>
      <sz val="12"/>
      <color theme="1"/>
      <name val="Calibri"/>
      <family val="2"/>
      <scheme val="minor"/>
    </font>
    <font>
      <sz val="12"/>
      <color rgb="FF202124"/>
      <name val="Arial"/>
      <family val="2"/>
    </font>
    <font>
      <sz val="12"/>
      <color theme="1"/>
      <name val="Calibri"/>
      <family val="2"/>
      <scheme val="minor"/>
    </font>
    <font>
      <b/>
      <sz val="12"/>
      <color rgb="FF002060"/>
      <name val="Arial"/>
      <family val="2"/>
      <charset val="204"/>
    </font>
    <font>
      <sz val="9"/>
      <color theme="1"/>
      <name val="Arial"/>
      <family val="2"/>
      <charset val="204"/>
    </font>
    <font>
      <b/>
      <sz val="9"/>
      <color rgb="FF002060"/>
      <name val="Arial"/>
      <family val="2"/>
      <charset val="204"/>
    </font>
    <font>
      <sz val="9"/>
      <color rgb="FF000000"/>
      <name val="Arial"/>
      <family val="2"/>
    </font>
    <font>
      <b/>
      <sz val="9"/>
      <color theme="3"/>
      <name val="Arial"/>
      <family val="2"/>
    </font>
    <font>
      <b/>
      <sz val="12"/>
      <color rgb="FF002060"/>
      <name val="Calibri"/>
      <family val="2"/>
      <scheme val="minor"/>
    </font>
  </fonts>
  <fills count="4">
    <fill>
      <patternFill patternType="none"/>
    </fill>
    <fill>
      <patternFill patternType="gray125"/>
    </fill>
    <fill>
      <patternFill patternType="solid">
        <fgColor theme="0"/>
        <bgColor indexed="64"/>
      </patternFill>
    </fill>
    <fill>
      <patternFill patternType="solid">
        <fgColor rgb="FFFFFF00"/>
        <bgColor indexed="64"/>
      </patternFill>
    </fill>
  </fills>
  <borders count="17">
    <border>
      <left/>
      <right/>
      <top/>
      <bottom/>
      <diagonal/>
    </border>
    <border>
      <left/>
      <right/>
      <top/>
      <bottom style="medium">
        <color rgb="FF00206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top style="thin">
        <color indexed="64"/>
      </top>
      <bottom/>
      <diagonal/>
    </border>
    <border>
      <left/>
      <right/>
      <top/>
      <bottom style="medium">
        <color indexed="64"/>
      </bottom>
      <diagonal/>
    </border>
    <border>
      <left/>
      <right/>
      <top/>
      <bottom style="thin">
        <color rgb="FF002060"/>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3">
    <xf numFmtId="0" fontId="0" fillId="0" borderId="0"/>
    <xf numFmtId="164" fontId="1" fillId="0" borderId="0" applyFont="0" applyFill="0" applyBorder="0" applyAlignment="0" applyProtection="0"/>
    <xf numFmtId="43" fontId="1" fillId="0" borderId="0" applyFont="0" applyFill="0" applyBorder="0" applyAlignment="0" applyProtection="0"/>
  </cellStyleXfs>
  <cellXfs count="81">
    <xf numFmtId="0" fontId="0" fillId="0" borderId="0" xfId="0"/>
    <xf numFmtId="0" fontId="2" fillId="2" borderId="0" xfId="0" applyFont="1" applyFill="1"/>
    <xf numFmtId="0" fontId="3" fillId="2" borderId="0" xfId="0" applyFont="1" applyFill="1"/>
    <xf numFmtId="0" fontId="4" fillId="2" borderId="1" xfId="0" applyFont="1" applyFill="1" applyBorder="1" applyAlignment="1">
      <alignment horizontal="right"/>
    </xf>
    <xf numFmtId="0" fontId="4" fillId="2" borderId="0" xfId="0" applyFont="1" applyFill="1"/>
    <xf numFmtId="164" fontId="2" fillId="2" borderId="0" xfId="1" applyFont="1" applyFill="1"/>
    <xf numFmtId="164" fontId="2" fillId="2" borderId="1" xfId="1" applyFont="1" applyFill="1" applyBorder="1"/>
    <xf numFmtId="164" fontId="2" fillId="2" borderId="0" xfId="1" applyFont="1" applyFill="1" applyBorder="1"/>
    <xf numFmtId="0" fontId="2" fillId="2" borderId="0" xfId="0" applyFont="1" applyFill="1" applyBorder="1"/>
    <xf numFmtId="164" fontId="4" fillId="2" borderId="0" xfId="1" applyFont="1" applyFill="1" applyBorder="1"/>
    <xf numFmtId="165" fontId="2" fillId="2" borderId="0" xfId="1" applyNumberFormat="1" applyFont="1" applyFill="1"/>
    <xf numFmtId="0" fontId="4" fillId="2" borderId="0" xfId="0" applyFont="1" applyFill="1" applyAlignment="1">
      <alignment horizontal="right"/>
    </xf>
    <xf numFmtId="164" fontId="2" fillId="2" borderId="0" xfId="1" applyFont="1" applyFill="1" applyBorder="1" applyAlignment="1">
      <alignment horizontal="right"/>
    </xf>
    <xf numFmtId="0" fontId="7" fillId="2" borderId="2" xfId="0" applyFont="1" applyFill="1" applyBorder="1"/>
    <xf numFmtId="0" fontId="2" fillId="3" borderId="0" xfId="0" applyFont="1" applyFill="1"/>
    <xf numFmtId="2" fontId="2" fillId="2" borderId="0" xfId="0" applyNumberFormat="1" applyFont="1" applyFill="1"/>
    <xf numFmtId="0" fontId="2" fillId="2" borderId="0" xfId="0" applyFont="1" applyFill="1" applyAlignment="1">
      <alignment vertical="center" wrapText="1"/>
    </xf>
    <xf numFmtId="166" fontId="2" fillId="2" borderId="0" xfId="0" applyNumberFormat="1" applyFont="1" applyFill="1"/>
    <xf numFmtId="164" fontId="2" fillId="2" borderId="0" xfId="0" applyNumberFormat="1" applyFont="1" applyFill="1"/>
    <xf numFmtId="167" fontId="2" fillId="2" borderId="0" xfId="0" applyNumberFormat="1" applyFont="1" applyFill="1"/>
    <xf numFmtId="168" fontId="2" fillId="2" borderId="0" xfId="1" applyNumberFormat="1" applyFont="1" applyFill="1"/>
    <xf numFmtId="166" fontId="2" fillId="2" borderId="9" xfId="0" applyNumberFormat="1" applyFont="1" applyFill="1" applyBorder="1"/>
    <xf numFmtId="0" fontId="10" fillId="2" borderId="0" xfId="0" applyFont="1" applyFill="1"/>
    <xf numFmtId="0" fontId="11" fillId="2" borderId="0" xfId="0" applyFont="1" applyFill="1"/>
    <xf numFmtId="0" fontId="12" fillId="2" borderId="1" xfId="0" applyFont="1" applyFill="1" applyBorder="1" applyAlignment="1">
      <alignment horizontal="right"/>
    </xf>
    <xf numFmtId="0" fontId="10" fillId="2" borderId="1" xfId="0" applyFont="1" applyFill="1" applyBorder="1" applyAlignment="1">
      <alignment horizontal="right"/>
    </xf>
    <xf numFmtId="0" fontId="13" fillId="2" borderId="0" xfId="0" applyFont="1" applyFill="1" applyAlignment="1">
      <alignment vertical="center"/>
    </xf>
    <xf numFmtId="170" fontId="11" fillId="2" borderId="0" xfId="2" applyNumberFormat="1" applyFont="1" applyFill="1"/>
    <xf numFmtId="43" fontId="11" fillId="2" borderId="0" xfId="2" applyFont="1" applyFill="1"/>
    <xf numFmtId="0" fontId="13" fillId="2" borderId="10" xfId="0" applyFont="1" applyFill="1" applyBorder="1" applyAlignment="1">
      <alignment vertical="center"/>
    </xf>
    <xf numFmtId="171" fontId="11" fillId="2" borderId="0" xfId="2" applyNumberFormat="1" applyFont="1" applyFill="1"/>
    <xf numFmtId="170" fontId="11" fillId="2" borderId="0" xfId="2" applyNumberFormat="1" applyFont="1" applyFill="1" applyBorder="1"/>
    <xf numFmtId="172" fontId="11" fillId="2" borderId="0" xfId="2" applyNumberFormat="1" applyFont="1" applyFill="1" applyBorder="1"/>
    <xf numFmtId="169" fontId="11" fillId="2" borderId="0" xfId="0" applyNumberFormat="1" applyFont="1" applyFill="1"/>
    <xf numFmtId="0" fontId="4" fillId="3" borderId="0" xfId="0" applyFont="1" applyFill="1"/>
    <xf numFmtId="164" fontId="2" fillId="3" borderId="0" xfId="1" applyFont="1" applyFill="1"/>
    <xf numFmtId="0" fontId="5" fillId="2" borderId="2" xfId="0" applyFont="1" applyFill="1" applyBorder="1" applyAlignment="1">
      <alignment horizontal="center" vertical="center"/>
    </xf>
    <xf numFmtId="0" fontId="5" fillId="2" borderId="3" xfId="0" applyFont="1" applyFill="1" applyBorder="1" applyAlignment="1">
      <alignment horizontal="center" vertical="center"/>
    </xf>
    <xf numFmtId="0" fontId="6" fillId="2" borderId="2" xfId="0" applyFont="1" applyFill="1" applyBorder="1" applyAlignment="1">
      <alignment horizontal="left" vertical="center" wrapText="1"/>
    </xf>
    <xf numFmtId="0" fontId="7" fillId="2" borderId="4" xfId="0" applyFont="1" applyFill="1" applyBorder="1" applyAlignment="1">
      <alignment horizontal="center"/>
    </xf>
    <xf numFmtId="0" fontId="7" fillId="2" borderId="5" xfId="0" applyFont="1" applyFill="1" applyBorder="1" applyAlignment="1">
      <alignment horizontal="center"/>
    </xf>
    <xf numFmtId="0" fontId="7" fillId="2" borderId="6" xfId="0" applyFont="1" applyFill="1" applyBorder="1" applyAlignment="1">
      <alignment horizontal="center"/>
    </xf>
    <xf numFmtId="0" fontId="8" fillId="0" borderId="7" xfId="0" applyFont="1" applyBorder="1" applyAlignment="1">
      <alignment horizontal="center" wrapText="1"/>
    </xf>
    <xf numFmtId="0" fontId="9" fillId="2" borderId="2" xfId="0" applyFont="1" applyFill="1" applyBorder="1" applyAlignment="1">
      <alignment horizontal="left" vertical="center" wrapText="1"/>
    </xf>
    <xf numFmtId="0" fontId="4" fillId="2" borderId="4" xfId="0" applyFont="1" applyFill="1" applyBorder="1" applyAlignment="1">
      <alignment horizontal="center"/>
    </xf>
    <xf numFmtId="0" fontId="4" fillId="2" borderId="5" xfId="0" applyFont="1" applyFill="1" applyBorder="1" applyAlignment="1">
      <alignment horizontal="center"/>
    </xf>
    <xf numFmtId="0" fontId="4" fillId="2" borderId="6" xfId="0" applyFont="1" applyFill="1" applyBorder="1" applyAlignment="1">
      <alignment horizontal="center"/>
    </xf>
    <xf numFmtId="164" fontId="4" fillId="3" borderId="2" xfId="1" applyFont="1" applyFill="1" applyBorder="1"/>
    <xf numFmtId="164" fontId="2" fillId="3" borderId="2" xfId="0" applyNumberFormat="1" applyFont="1" applyFill="1" applyBorder="1"/>
    <xf numFmtId="164" fontId="4" fillId="3" borderId="2" xfId="1" applyFont="1" applyFill="1" applyBorder="1" applyAlignment="1">
      <alignment horizontal="left"/>
    </xf>
    <xf numFmtId="164" fontId="2" fillId="3" borderId="2" xfId="1" applyFont="1" applyFill="1" applyBorder="1"/>
    <xf numFmtId="44" fontId="2" fillId="3" borderId="2" xfId="0" applyNumberFormat="1" applyFont="1" applyFill="1" applyBorder="1"/>
    <xf numFmtId="173" fontId="2" fillId="2" borderId="0" xfId="1" applyNumberFormat="1" applyFont="1" applyFill="1"/>
    <xf numFmtId="0" fontId="4" fillId="3" borderId="0" xfId="0" applyFont="1" applyFill="1" applyAlignment="1">
      <alignment horizontal="right"/>
    </xf>
    <xf numFmtId="173" fontId="2" fillId="2" borderId="1" xfId="1" applyNumberFormat="1" applyFont="1" applyFill="1" applyBorder="1"/>
    <xf numFmtId="0" fontId="12" fillId="3" borderId="1" xfId="0" applyFont="1" applyFill="1" applyBorder="1" applyAlignment="1">
      <alignment horizontal="right"/>
    </xf>
    <xf numFmtId="170" fontId="11" fillId="3" borderId="0" xfId="2" applyNumberFormat="1" applyFont="1" applyFill="1"/>
    <xf numFmtId="43" fontId="14" fillId="2" borderId="4" xfId="2" applyFont="1" applyFill="1" applyBorder="1" applyAlignment="1">
      <alignment horizontal="center"/>
    </xf>
    <xf numFmtId="43" fontId="14" fillId="2" borderId="5" xfId="2" applyFont="1" applyFill="1" applyBorder="1" applyAlignment="1">
      <alignment horizontal="center"/>
    </xf>
    <xf numFmtId="43" fontId="14" fillId="2" borderId="6" xfId="2" applyFont="1" applyFill="1" applyBorder="1" applyAlignment="1">
      <alignment horizontal="center"/>
    </xf>
    <xf numFmtId="0" fontId="4" fillId="2" borderId="0" xfId="0" applyFont="1" applyFill="1" applyAlignment="1">
      <alignment wrapText="1"/>
    </xf>
    <xf numFmtId="2" fontId="11" fillId="3" borderId="0" xfId="0" applyNumberFormat="1" applyFont="1" applyFill="1"/>
    <xf numFmtId="0" fontId="9" fillId="2" borderId="2" xfId="0" applyFont="1" applyFill="1" applyBorder="1" applyAlignment="1">
      <alignment horizontal="center" vertical="center" wrapText="1"/>
    </xf>
    <xf numFmtId="0" fontId="2" fillId="2" borderId="0" xfId="0" applyFont="1" applyFill="1" applyBorder="1" applyAlignment="1">
      <alignment vertical="center" wrapText="1"/>
    </xf>
    <xf numFmtId="0" fontId="15" fillId="2" borderId="0" xfId="0" applyFont="1" applyFill="1"/>
    <xf numFmtId="164" fontId="9" fillId="2" borderId="0" xfId="1" applyFont="1" applyFill="1"/>
    <xf numFmtId="0" fontId="9" fillId="2" borderId="0" xfId="0" applyFont="1" applyFill="1"/>
    <xf numFmtId="0" fontId="15" fillId="3" borderId="0" xfId="0" applyFont="1" applyFill="1"/>
    <xf numFmtId="164" fontId="9" fillId="3" borderId="0" xfId="1" applyFont="1" applyFill="1"/>
    <xf numFmtId="0" fontId="15" fillId="2" borderId="4" xfId="0" applyFont="1" applyFill="1" applyBorder="1" applyAlignment="1">
      <alignment horizontal="center"/>
    </xf>
    <xf numFmtId="0" fontId="15" fillId="2" borderId="5" xfId="0" applyFont="1" applyFill="1" applyBorder="1" applyAlignment="1">
      <alignment horizontal="center"/>
    </xf>
    <xf numFmtId="0" fontId="15" fillId="2" borderId="6" xfId="0" applyFont="1" applyFill="1" applyBorder="1" applyAlignment="1">
      <alignment horizontal="center"/>
    </xf>
    <xf numFmtId="0" fontId="9" fillId="2" borderId="11" xfId="2" applyNumberFormat="1" applyFont="1" applyFill="1" applyBorder="1" applyAlignment="1">
      <alignment horizontal="center" vertical="center" wrapText="1"/>
    </xf>
    <xf numFmtId="0" fontId="9" fillId="2" borderId="8" xfId="2" applyNumberFormat="1" applyFont="1" applyFill="1" applyBorder="1" applyAlignment="1">
      <alignment horizontal="center" vertical="center" wrapText="1"/>
    </xf>
    <xf numFmtId="0" fontId="9" fillId="2" borderId="12" xfId="2" applyNumberFormat="1" applyFont="1" applyFill="1" applyBorder="1" applyAlignment="1">
      <alignment horizontal="center" vertical="center" wrapText="1"/>
    </xf>
    <xf numFmtId="0" fontId="9" fillId="2" borderId="7" xfId="2" applyNumberFormat="1" applyFont="1" applyFill="1" applyBorder="1" applyAlignment="1">
      <alignment horizontal="center" vertical="center" wrapText="1"/>
    </xf>
    <xf numFmtId="0" fontId="9" fillId="2" borderId="0" xfId="2" applyNumberFormat="1" applyFont="1" applyFill="1" applyBorder="1" applyAlignment="1">
      <alignment horizontal="center" vertical="center" wrapText="1"/>
    </xf>
    <xf numFmtId="0" fontId="9" fillId="2" borderId="13" xfId="2" applyNumberFormat="1" applyFont="1" applyFill="1" applyBorder="1" applyAlignment="1">
      <alignment horizontal="center" vertical="center" wrapText="1"/>
    </xf>
    <xf numFmtId="0" fontId="9" fillId="2" borderId="14" xfId="2" applyNumberFormat="1" applyFont="1" applyFill="1" applyBorder="1" applyAlignment="1">
      <alignment horizontal="center" vertical="center" wrapText="1"/>
    </xf>
    <xf numFmtId="0" fontId="9" fillId="2" borderId="15" xfId="2" applyNumberFormat="1" applyFont="1" applyFill="1" applyBorder="1" applyAlignment="1">
      <alignment horizontal="center" vertical="center" wrapText="1"/>
    </xf>
    <xf numFmtId="0" fontId="9" fillId="2" borderId="16" xfId="2" applyNumberFormat="1" applyFont="1" applyFill="1" applyBorder="1" applyAlignment="1">
      <alignment horizontal="center" vertical="center" wrapText="1"/>
    </xf>
  </cellXfs>
  <cellStyles count="3">
    <cellStyle name="Millares" xfId="2" builtinId="3"/>
    <cellStyle name="Moneda"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5.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4.xml"/><Relationship Id="rId4" Type="http://schemas.openxmlformats.org/officeDocument/2006/relationships/worksheet" Target="worksheets/sheet4.xml"/><Relationship Id="rId9" Type="http://schemas.openxmlformats.org/officeDocument/2006/relationships/externalLink" Target="externalLinks/externalLink3.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s-CO"/>
              <a:t>Muestra de la Distribución del salario Anual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s-CO"/>
        </a:p>
      </c:txPr>
    </c:title>
    <c:autoTitleDeleted val="0"/>
    <c:plotArea>
      <c:layout/>
      <c:barChart>
        <c:barDir val="col"/>
        <c:grouping val="clustered"/>
        <c:varyColors val="0"/>
        <c:ser>
          <c:idx val="0"/>
          <c:order val="0"/>
          <c:tx>
            <c:strRef>
              <c:f>'[1]Mean, median and mode'!$C$10</c:f>
              <c:strCache>
                <c:ptCount val="1"/>
                <c:pt idx="0">
                  <c:v>Mean</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s-C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'[1]Mean, median and mode'!$C$10:$C$12</c:f>
              <c:strCache>
                <c:ptCount val="3"/>
                <c:pt idx="0">
                  <c:v>Mean</c:v>
                </c:pt>
                <c:pt idx="1">
                  <c:v>Median</c:v>
                </c:pt>
                <c:pt idx="2">
                  <c:v>Mode</c:v>
                </c:pt>
              </c:strCache>
            </c:strRef>
          </c:cat>
          <c:val>
            <c:numRef>
              <c:f>'[1]Mean, median and mode'!$D$10</c:f>
              <c:numCache>
                <c:formatCode>General</c:formatCode>
                <c:ptCount val="1"/>
                <c:pt idx="0">
                  <c:v>189848.18181818182</c:v>
                </c:pt>
              </c:numCache>
            </c:numRef>
          </c:val>
          <c:extLst>
            <c:ext xmlns:c16="http://schemas.microsoft.com/office/drawing/2014/chart" uri="{C3380CC4-5D6E-409C-BE32-E72D297353CC}">
              <c16:uniqueId val="{00000000-C581-4DFC-BD01-F1081BCABD7E}"/>
            </c:ext>
          </c:extLst>
        </c:ser>
        <c:ser>
          <c:idx val="1"/>
          <c:order val="1"/>
          <c:tx>
            <c:strRef>
              <c:f>'[1]Mean, median and mode'!$C$11</c:f>
              <c:strCache>
                <c:ptCount val="1"/>
                <c:pt idx="0">
                  <c:v>Median</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s-C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'[1]Mean, median and mode'!$C$10:$C$12</c:f>
              <c:strCache>
                <c:ptCount val="3"/>
                <c:pt idx="0">
                  <c:v>Mean</c:v>
                </c:pt>
                <c:pt idx="1">
                  <c:v>Median</c:v>
                </c:pt>
                <c:pt idx="2">
                  <c:v>Mode</c:v>
                </c:pt>
              </c:strCache>
            </c:strRef>
          </c:cat>
          <c:val>
            <c:numRef>
              <c:f>'[1]Mean, median and mode'!$D$11</c:f>
              <c:numCache>
                <c:formatCode>General</c:formatCode>
                <c:ptCount val="1"/>
                <c:pt idx="0">
                  <c:v>55000</c:v>
                </c:pt>
              </c:numCache>
            </c:numRef>
          </c:val>
          <c:extLst>
            <c:ext xmlns:c16="http://schemas.microsoft.com/office/drawing/2014/chart" uri="{C3380CC4-5D6E-409C-BE32-E72D297353CC}">
              <c16:uniqueId val="{00000001-C581-4DFC-BD01-F1081BCABD7E}"/>
            </c:ext>
          </c:extLst>
        </c:ser>
        <c:ser>
          <c:idx val="2"/>
          <c:order val="2"/>
          <c:tx>
            <c:strRef>
              <c:f>'[1]Mean, median and mode'!$C$12</c:f>
              <c:strCache>
                <c:ptCount val="1"/>
                <c:pt idx="0">
                  <c:v>Mode</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s-C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'[1]Mean, median and mode'!$C$10:$C$12</c:f>
              <c:strCache>
                <c:ptCount val="3"/>
                <c:pt idx="0">
                  <c:v>Mean</c:v>
                </c:pt>
                <c:pt idx="1">
                  <c:v>Median</c:v>
                </c:pt>
                <c:pt idx="2">
                  <c:v>Mode</c:v>
                </c:pt>
              </c:strCache>
            </c:strRef>
          </c:cat>
          <c:val>
            <c:numRef>
              <c:f>'[1]Mean, median and mode'!$D$12</c:f>
              <c:numCache>
                <c:formatCode>General</c:formatCode>
                <c:ptCount val="1"/>
                <c:pt idx="0">
                  <c:v>64000</c:v>
                </c:pt>
              </c:numCache>
            </c:numRef>
          </c:val>
          <c:extLst>
            <c:ext xmlns:c16="http://schemas.microsoft.com/office/drawing/2014/chart" uri="{C3380CC4-5D6E-409C-BE32-E72D297353CC}">
              <c16:uniqueId val="{00000002-C581-4DFC-BD01-F1081BCABD7E}"/>
            </c:ext>
          </c:extLst>
        </c:ser>
        <c:dLbls>
          <c:dLblPos val="outEnd"/>
          <c:showLegendKey val="0"/>
          <c:showVal val="1"/>
          <c:showCatName val="0"/>
          <c:showSerName val="0"/>
          <c:showPercent val="0"/>
          <c:showBubbleSize val="0"/>
        </c:dLbls>
        <c:gapWidth val="100"/>
        <c:overlap val="-24"/>
        <c:axId val="1764909183"/>
        <c:axId val="1764909599"/>
      </c:barChart>
      <c:catAx>
        <c:axId val="1764909183"/>
        <c:scaling>
          <c:orientation val="minMax"/>
        </c:scaling>
        <c:delete val="1"/>
        <c:axPos val="b"/>
        <c:numFmt formatCode="General" sourceLinked="1"/>
        <c:majorTickMark val="none"/>
        <c:minorTickMark val="none"/>
        <c:tickLblPos val="nextTo"/>
        <c:crossAx val="1764909599"/>
        <c:crosses val="autoZero"/>
        <c:auto val="1"/>
        <c:lblAlgn val="ctr"/>
        <c:lblOffset val="100"/>
        <c:noMultiLvlLbl val="0"/>
      </c:catAx>
      <c:valAx>
        <c:axId val="1764909599"/>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s-CO"/>
                  <a:t>Salarios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s-CO"/>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s-CO"/>
          </a:p>
        </c:txPr>
        <c:crossAx val="176490918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s-CO"/>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s-CO"/>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s-CO"/>
        </a:p>
      </c:txPr>
    </c:title>
    <c:autoTitleDeleted val="0"/>
    <c:plotArea>
      <c:layout/>
      <c:barChart>
        <c:barDir val="col"/>
        <c:grouping val="clustered"/>
        <c:varyColors val="0"/>
        <c:ser>
          <c:idx val="0"/>
          <c:order val="0"/>
          <c:tx>
            <c:strRef>
              <c:f>[2]Skewness!$B$9</c:f>
              <c:strCache>
                <c:ptCount val="1"/>
                <c:pt idx="0">
                  <c:v>Dataset 1</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val>
            <c:numRef>
              <c:f>[2]Skewness!$B$10:$B$39</c:f>
              <c:numCache>
                <c:formatCode>General</c:formatCode>
                <c:ptCount val="30"/>
                <c:pt idx="0">
                  <c:v>212</c:v>
                </c:pt>
                <c:pt idx="1">
                  <c:v>869</c:v>
                </c:pt>
                <c:pt idx="2">
                  <c:v>220</c:v>
                </c:pt>
                <c:pt idx="3">
                  <c:v>654</c:v>
                </c:pt>
                <c:pt idx="4">
                  <c:v>511</c:v>
                </c:pt>
                <c:pt idx="5">
                  <c:v>624</c:v>
                </c:pt>
                <c:pt idx="6">
                  <c:v>420</c:v>
                </c:pt>
                <c:pt idx="7">
                  <c:v>121</c:v>
                </c:pt>
                <c:pt idx="8">
                  <c:v>428</c:v>
                </c:pt>
                <c:pt idx="9">
                  <c:v>865</c:v>
                </c:pt>
                <c:pt idx="10">
                  <c:v>799</c:v>
                </c:pt>
                <c:pt idx="11">
                  <c:v>405</c:v>
                </c:pt>
                <c:pt idx="12">
                  <c:v>230</c:v>
                </c:pt>
                <c:pt idx="13">
                  <c:v>670</c:v>
                </c:pt>
                <c:pt idx="14">
                  <c:v>870</c:v>
                </c:pt>
                <c:pt idx="15">
                  <c:v>366</c:v>
                </c:pt>
                <c:pt idx="16">
                  <c:v>99</c:v>
                </c:pt>
                <c:pt idx="17">
                  <c:v>55</c:v>
                </c:pt>
                <c:pt idx="18">
                  <c:v>489</c:v>
                </c:pt>
                <c:pt idx="19">
                  <c:v>312</c:v>
                </c:pt>
                <c:pt idx="20">
                  <c:v>493</c:v>
                </c:pt>
                <c:pt idx="21">
                  <c:v>163</c:v>
                </c:pt>
                <c:pt idx="22">
                  <c:v>221</c:v>
                </c:pt>
                <c:pt idx="23">
                  <c:v>84</c:v>
                </c:pt>
                <c:pt idx="24">
                  <c:v>144</c:v>
                </c:pt>
                <c:pt idx="25">
                  <c:v>48</c:v>
                </c:pt>
                <c:pt idx="26">
                  <c:v>375</c:v>
                </c:pt>
                <c:pt idx="27">
                  <c:v>86</c:v>
                </c:pt>
                <c:pt idx="28">
                  <c:v>168</c:v>
                </c:pt>
                <c:pt idx="29">
                  <c:v>100</c:v>
                </c:pt>
              </c:numCache>
            </c:numRef>
          </c:val>
          <c:extLst>
            <c:ext xmlns:c16="http://schemas.microsoft.com/office/drawing/2014/chart" uri="{C3380CC4-5D6E-409C-BE32-E72D297353CC}">
              <c16:uniqueId val="{00000000-4D24-4AC3-BE7E-2E9DFB405292}"/>
            </c:ext>
          </c:extLst>
        </c:ser>
        <c:dLbls>
          <c:showLegendKey val="0"/>
          <c:showVal val="0"/>
          <c:showCatName val="0"/>
          <c:showSerName val="0"/>
          <c:showPercent val="0"/>
          <c:showBubbleSize val="0"/>
        </c:dLbls>
        <c:gapWidth val="315"/>
        <c:overlap val="-40"/>
        <c:axId val="1184082495"/>
        <c:axId val="1184079167"/>
      </c:barChart>
      <c:catAx>
        <c:axId val="1184082495"/>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s-CO"/>
          </a:p>
        </c:txPr>
        <c:crossAx val="1184079167"/>
        <c:crosses val="autoZero"/>
        <c:auto val="1"/>
        <c:lblAlgn val="ctr"/>
        <c:lblOffset val="100"/>
        <c:noMultiLvlLbl val="0"/>
      </c:catAx>
      <c:valAx>
        <c:axId val="1184079167"/>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s-CO"/>
          </a:p>
        </c:txPr>
        <c:crossAx val="1184082495"/>
        <c:crosses val="autoZero"/>
        <c:crossBetween val="between"/>
      </c:valAx>
      <c:spPr>
        <a:noFill/>
        <a:ln>
          <a:noFill/>
        </a:ln>
        <a:effectLst/>
      </c:spPr>
    </c:plotArea>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s-CO"/>
        </a:p>
      </c:txPr>
    </c:title>
    <c:autoTitleDeleted val="0"/>
    <c:plotArea>
      <c:layout/>
      <c:barChart>
        <c:barDir val="col"/>
        <c:grouping val="clustered"/>
        <c:varyColors val="0"/>
        <c:ser>
          <c:idx val="0"/>
          <c:order val="0"/>
          <c:tx>
            <c:strRef>
              <c:f>[2]Skewness!$L$9</c:f>
              <c:strCache>
                <c:ptCount val="1"/>
                <c:pt idx="0">
                  <c:v>Dataset 2</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val>
            <c:numRef>
              <c:f>[2]Skewness!$L$10:$L$39</c:f>
              <c:numCache>
                <c:formatCode>General</c:formatCode>
                <c:ptCount val="30"/>
                <c:pt idx="0">
                  <c:v>586</c:v>
                </c:pt>
                <c:pt idx="1">
                  <c:v>760</c:v>
                </c:pt>
                <c:pt idx="2">
                  <c:v>495</c:v>
                </c:pt>
                <c:pt idx="3">
                  <c:v>678</c:v>
                </c:pt>
                <c:pt idx="4">
                  <c:v>559</c:v>
                </c:pt>
                <c:pt idx="5">
                  <c:v>415</c:v>
                </c:pt>
                <c:pt idx="6">
                  <c:v>370</c:v>
                </c:pt>
                <c:pt idx="7">
                  <c:v>659</c:v>
                </c:pt>
                <c:pt idx="8">
                  <c:v>119</c:v>
                </c:pt>
                <c:pt idx="9">
                  <c:v>288</c:v>
                </c:pt>
                <c:pt idx="10">
                  <c:v>241</c:v>
                </c:pt>
                <c:pt idx="11">
                  <c:v>787</c:v>
                </c:pt>
                <c:pt idx="12">
                  <c:v>522</c:v>
                </c:pt>
                <c:pt idx="13">
                  <c:v>207</c:v>
                </c:pt>
                <c:pt idx="14">
                  <c:v>160</c:v>
                </c:pt>
                <c:pt idx="15">
                  <c:v>526</c:v>
                </c:pt>
                <c:pt idx="16">
                  <c:v>656</c:v>
                </c:pt>
                <c:pt idx="17">
                  <c:v>848</c:v>
                </c:pt>
                <c:pt idx="18">
                  <c:v>720</c:v>
                </c:pt>
                <c:pt idx="19">
                  <c:v>676</c:v>
                </c:pt>
                <c:pt idx="20">
                  <c:v>581</c:v>
                </c:pt>
                <c:pt idx="21">
                  <c:v>929</c:v>
                </c:pt>
                <c:pt idx="22">
                  <c:v>653</c:v>
                </c:pt>
                <c:pt idx="23">
                  <c:v>661</c:v>
                </c:pt>
                <c:pt idx="24">
                  <c:v>770</c:v>
                </c:pt>
                <c:pt idx="25">
                  <c:v>800</c:v>
                </c:pt>
                <c:pt idx="26">
                  <c:v>529</c:v>
                </c:pt>
                <c:pt idx="27">
                  <c:v>975</c:v>
                </c:pt>
                <c:pt idx="28">
                  <c:v>995</c:v>
                </c:pt>
                <c:pt idx="29">
                  <c:v>947</c:v>
                </c:pt>
              </c:numCache>
            </c:numRef>
          </c:val>
          <c:extLst>
            <c:ext xmlns:c16="http://schemas.microsoft.com/office/drawing/2014/chart" uri="{C3380CC4-5D6E-409C-BE32-E72D297353CC}">
              <c16:uniqueId val="{00000000-A712-4C4A-B717-9F78F7240556}"/>
            </c:ext>
          </c:extLst>
        </c:ser>
        <c:dLbls>
          <c:showLegendKey val="0"/>
          <c:showVal val="0"/>
          <c:showCatName val="0"/>
          <c:showSerName val="0"/>
          <c:showPercent val="0"/>
          <c:showBubbleSize val="0"/>
        </c:dLbls>
        <c:gapWidth val="315"/>
        <c:overlap val="-40"/>
        <c:axId val="1072365231"/>
        <c:axId val="1072366063"/>
      </c:barChart>
      <c:catAx>
        <c:axId val="1072365231"/>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s-CO"/>
          </a:p>
        </c:txPr>
        <c:crossAx val="1072366063"/>
        <c:crosses val="autoZero"/>
        <c:auto val="1"/>
        <c:lblAlgn val="ctr"/>
        <c:lblOffset val="100"/>
        <c:noMultiLvlLbl val="0"/>
      </c:catAx>
      <c:valAx>
        <c:axId val="1072366063"/>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s-CO"/>
          </a:p>
        </c:txPr>
        <c:crossAx val="1072365231"/>
        <c:crosses val="autoZero"/>
        <c:crossBetween val="between"/>
      </c:valAx>
      <c:spPr>
        <a:noFill/>
        <a:ln>
          <a:noFill/>
        </a:ln>
        <a:effectLst/>
      </c:spPr>
    </c:plotArea>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[4]Covariance!$D$11</c:f>
              <c:strCache>
                <c:ptCount val="1"/>
                <c:pt idx="0">
                  <c:v>Reading</c:v>
                </c:pt>
              </c:strCache>
            </c:strRef>
          </c:tx>
          <c:spPr>
            <a:ln w="25400" cap="rnd">
              <a:noFill/>
            </a:ln>
            <a:effectLst>
              <a:glow rad="139700">
                <a:schemeClr val="accent1">
                  <a:satMod val="175000"/>
                  <a:alpha val="14000"/>
                </a:schemeClr>
              </a:glow>
            </a:effectLst>
          </c:spPr>
          <c:marker>
            <c:symbol val="circle"/>
            <c:size val="3"/>
            <c:spPr>
              <a:solidFill>
                <a:schemeClr val="accent1">
                  <a:lumMod val="60000"/>
                  <a:lumOff val="40000"/>
                </a:schemeClr>
              </a:solidFill>
              <a:ln>
                <a:noFill/>
              </a:ln>
              <a:effectLst>
                <a:glow rad="63500">
                  <a:schemeClr val="accent1">
                    <a:satMod val="175000"/>
                    <a:alpha val="25000"/>
                  </a:schemeClr>
                </a:glow>
              </a:effectLst>
            </c:spPr>
          </c:marker>
          <c:xVal>
            <c:numRef>
              <c:f>[4]Covariance!$C$12:$C$16</c:f>
              <c:numCache>
                <c:formatCode>General</c:formatCode>
                <c:ptCount val="5"/>
                <c:pt idx="0">
                  <c:v>344</c:v>
                </c:pt>
                <c:pt idx="1">
                  <c:v>383</c:v>
                </c:pt>
                <c:pt idx="2">
                  <c:v>611</c:v>
                </c:pt>
                <c:pt idx="3">
                  <c:v>713</c:v>
                </c:pt>
                <c:pt idx="4">
                  <c:v>536</c:v>
                </c:pt>
              </c:numCache>
            </c:numRef>
          </c:xVal>
          <c:yVal>
            <c:numRef>
              <c:f>[4]Covariance!$D$12:$D$16</c:f>
              <c:numCache>
                <c:formatCode>General</c:formatCode>
                <c:ptCount val="5"/>
                <c:pt idx="0">
                  <c:v>378</c:v>
                </c:pt>
                <c:pt idx="1">
                  <c:v>349</c:v>
                </c:pt>
                <c:pt idx="2">
                  <c:v>503</c:v>
                </c:pt>
                <c:pt idx="3">
                  <c:v>719</c:v>
                </c:pt>
                <c:pt idx="4">
                  <c:v>503</c:v>
                </c:pt>
              </c:numCache>
            </c:numRef>
          </c:yVal>
          <c:smooth val="0"/>
          <c:extLst>
            <c:ext xmlns:c16="http://schemas.microsoft.com/office/drawing/2014/chart" uri="{C3380CC4-5D6E-409C-BE32-E72D297353CC}">
              <c16:uniqueId val="{00000000-EACF-464E-A085-8D884B2B28BB}"/>
            </c:ext>
          </c:extLst>
        </c:ser>
        <c:dLbls>
          <c:showLegendKey val="0"/>
          <c:showVal val="0"/>
          <c:showCatName val="0"/>
          <c:showSerName val="0"/>
          <c:showPercent val="0"/>
          <c:showBubbleSize val="0"/>
        </c:dLbls>
        <c:axId val="556066175"/>
        <c:axId val="556064095"/>
      </c:scatterChart>
      <c:valAx>
        <c:axId val="556066175"/>
        <c:scaling>
          <c:orientation val="minMax"/>
        </c:scaling>
        <c:delete val="0"/>
        <c:axPos val="b"/>
        <c:majorGridlines>
          <c:spPr>
            <a:ln w="9525" cap="flat" cmpd="sng" algn="ctr">
              <a:solidFill>
                <a:schemeClr val="dk1">
                  <a:lumMod val="65000"/>
                  <a:lumOff val="35000"/>
                  <a:alpha val="75000"/>
                </a:schemeClr>
              </a:solidFill>
              <a:round/>
            </a:ln>
            <a:effectLst/>
          </c:spPr>
        </c:majorGridlines>
        <c:title>
          <c:tx>
            <c:rich>
              <a:bodyPr rot="0" spcFirstLastPara="1" vertOverflow="ellipsis" vert="horz" wrap="square" anchor="ctr" anchorCtr="1"/>
              <a:lstStyle/>
              <a:p>
                <a:pPr>
                  <a:defRPr sz="1400" b="1" i="0" u="none" strike="noStrike" kern="1200" baseline="0">
                    <a:solidFill>
                      <a:schemeClr val="lt1">
                        <a:lumMod val="75000"/>
                      </a:schemeClr>
                    </a:solidFill>
                    <a:latin typeface="+mn-lt"/>
                    <a:ea typeface="+mn-ea"/>
                    <a:cs typeface="+mn-cs"/>
                  </a:defRPr>
                </a:pPr>
                <a:r>
                  <a:rPr lang="es-CO" sz="1400"/>
                  <a:t>Writing</a:t>
                </a:r>
              </a:p>
            </c:rich>
          </c:tx>
          <c:overlay val="0"/>
          <c:spPr>
            <a:noFill/>
            <a:ln>
              <a:noFill/>
            </a:ln>
            <a:effectLst/>
          </c:spPr>
          <c:txPr>
            <a:bodyPr rot="0" spcFirstLastPara="1" vertOverflow="ellipsis" vert="horz" wrap="square" anchor="ctr" anchorCtr="1"/>
            <a:lstStyle/>
            <a:p>
              <a:pPr>
                <a:defRPr sz="1400" b="1" i="0" u="none" strike="noStrike" kern="1200" baseline="0">
                  <a:solidFill>
                    <a:schemeClr val="lt1">
                      <a:lumMod val="75000"/>
                    </a:schemeClr>
                  </a:solidFill>
                  <a:latin typeface="+mn-lt"/>
                  <a:ea typeface="+mn-ea"/>
                  <a:cs typeface="+mn-cs"/>
                </a:defRPr>
              </a:pPr>
              <a:endParaRPr lang="es-CO"/>
            </a:p>
          </c:txPr>
        </c:title>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s-CO"/>
          </a:p>
        </c:txPr>
        <c:crossAx val="556064095"/>
        <c:crosses val="autoZero"/>
        <c:crossBetween val="midCat"/>
      </c:valAx>
      <c:valAx>
        <c:axId val="556064095"/>
        <c:scaling>
          <c:orientation val="minMax"/>
        </c:scaling>
        <c:delete val="0"/>
        <c:axPos val="l"/>
        <c:majorGridlines>
          <c:spPr>
            <a:ln w="9525" cap="flat" cmpd="sng" algn="ctr">
              <a:solidFill>
                <a:schemeClr val="dk1">
                  <a:lumMod val="65000"/>
                  <a:lumOff val="35000"/>
                  <a:alpha val="7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lt1">
                        <a:lumMod val="75000"/>
                      </a:schemeClr>
                    </a:solidFill>
                    <a:latin typeface="+mn-lt"/>
                    <a:ea typeface="+mn-ea"/>
                    <a:cs typeface="+mn-cs"/>
                  </a:defRPr>
                </a:pPr>
                <a:r>
                  <a:rPr lang="es-CO" sz="1400"/>
                  <a:t>Reading</a:t>
                </a:r>
              </a:p>
            </c:rich>
          </c:tx>
          <c:overlay val="0"/>
          <c:spPr>
            <a:noFill/>
            <a:ln>
              <a:noFill/>
            </a:ln>
            <a:effectLst/>
          </c:spPr>
          <c:txPr>
            <a:bodyPr rot="-5400000" spcFirstLastPara="1" vertOverflow="ellipsis" vert="horz" wrap="square" anchor="ctr" anchorCtr="1"/>
            <a:lstStyle/>
            <a:p>
              <a:pPr>
                <a:defRPr sz="1400" b="1" i="0" u="none" strike="noStrike" kern="1200" baseline="0">
                  <a:solidFill>
                    <a:schemeClr val="lt1">
                      <a:lumMod val="75000"/>
                    </a:schemeClr>
                  </a:solidFill>
                  <a:latin typeface="+mn-lt"/>
                  <a:ea typeface="+mn-ea"/>
                  <a:cs typeface="+mn-cs"/>
                </a:defRPr>
              </a:pPr>
              <a:endParaRPr lang="es-CO"/>
            </a:p>
          </c:txPr>
        </c:title>
        <c:numFmt formatCode="General"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s-CO"/>
          </a:p>
        </c:txPr>
        <c:crossAx val="55606617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noFill/>
              <a:round/>
            </a:ln>
            <a:effectLst/>
          </c:spPr>
          <c:marker>
            <c:symbol val="circle"/>
            <c:size val="5"/>
            <c:spPr>
              <a:solidFill>
                <a:srgbClr val="002060"/>
              </a:solidFill>
              <a:ln w="9525">
                <a:solidFill>
                  <a:schemeClr val="accent1"/>
                </a:solidFill>
              </a:ln>
              <a:effectLst/>
            </c:spPr>
          </c:marker>
          <c:xVal>
            <c:numRef>
              <c:f>[3]Correlation!$C$11:$C$15</c:f>
              <c:numCache>
                <c:formatCode>General</c:formatCode>
                <c:ptCount val="5"/>
                <c:pt idx="0">
                  <c:v>344</c:v>
                </c:pt>
                <c:pt idx="1">
                  <c:v>383</c:v>
                </c:pt>
                <c:pt idx="2">
                  <c:v>611</c:v>
                </c:pt>
                <c:pt idx="3">
                  <c:v>713</c:v>
                </c:pt>
                <c:pt idx="4">
                  <c:v>536</c:v>
                </c:pt>
              </c:numCache>
            </c:numRef>
          </c:xVal>
          <c:yVal>
            <c:numRef>
              <c:f>[3]Correlation!$D$11:$D$15</c:f>
              <c:numCache>
                <c:formatCode>General</c:formatCode>
                <c:ptCount val="5"/>
                <c:pt idx="0">
                  <c:v>378</c:v>
                </c:pt>
                <c:pt idx="1">
                  <c:v>349</c:v>
                </c:pt>
                <c:pt idx="2">
                  <c:v>503</c:v>
                </c:pt>
                <c:pt idx="3">
                  <c:v>719</c:v>
                </c:pt>
                <c:pt idx="4">
                  <c:v>503</c:v>
                </c:pt>
              </c:numCache>
            </c:numRef>
          </c:yVal>
          <c:smooth val="0"/>
          <c:extLst>
            <c:ext xmlns:c16="http://schemas.microsoft.com/office/drawing/2014/chart" uri="{C3380CC4-5D6E-409C-BE32-E72D297353CC}">
              <c16:uniqueId val="{00000000-CC5F-434B-867F-3EE39D62311D}"/>
            </c:ext>
          </c:extLst>
        </c:ser>
        <c:dLbls>
          <c:showLegendKey val="0"/>
          <c:showVal val="0"/>
          <c:showCatName val="0"/>
          <c:showSerName val="0"/>
          <c:showPercent val="0"/>
          <c:showBubbleSize val="0"/>
        </c:dLbls>
        <c:axId val="267316976"/>
        <c:axId val="267317632"/>
      </c:scatterChart>
      <c:valAx>
        <c:axId val="26731697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900" b="1">
                    <a:solidFill>
                      <a:srgbClr val="002060"/>
                    </a:solidFill>
                    <a:latin typeface="Arial" panose="020B0604020202020204" pitchFamily="34" charset="0"/>
                    <a:cs typeface="Arial" panose="020B0604020202020204" pitchFamily="34" charset="0"/>
                  </a:rPr>
                  <a:t>Writing</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CO"/>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267317632"/>
        <c:crosses val="autoZero"/>
        <c:crossBetween val="midCat"/>
      </c:valAx>
      <c:valAx>
        <c:axId val="2673176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900" b="1">
                    <a:solidFill>
                      <a:srgbClr val="002060"/>
                    </a:solidFill>
                    <a:latin typeface="Arial" panose="020B0604020202020204" pitchFamily="34" charset="0"/>
                    <a:cs typeface="Arial" panose="020B0604020202020204" pitchFamily="34" charset="0"/>
                  </a:rPr>
                  <a:t>Reading</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CO"/>
            </a:p>
          </c:txPr>
        </c:title>
        <c:numFmt formatCode="General"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267316976"/>
        <c:crosses val="autoZero"/>
        <c:crossBetween val="midCat"/>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s-CO"/>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25400" cap="rnd">
              <a:noFill/>
              <a:round/>
            </a:ln>
            <a:effectLst/>
          </c:spPr>
          <c:marker>
            <c:symbol val="circle"/>
            <c:size val="5"/>
            <c:spPr>
              <a:solidFill>
                <a:srgbClr val="002060"/>
              </a:solidFill>
              <a:ln w="9525">
                <a:solidFill>
                  <a:schemeClr val="accent1"/>
                </a:solidFill>
              </a:ln>
              <a:effectLst/>
            </c:spPr>
          </c:marker>
          <c:xVal>
            <c:numRef>
              <c:f>[3]Correlation!$D$11:$D$15</c:f>
              <c:numCache>
                <c:formatCode>General</c:formatCode>
                <c:ptCount val="5"/>
                <c:pt idx="0">
                  <c:v>378</c:v>
                </c:pt>
                <c:pt idx="1">
                  <c:v>349</c:v>
                </c:pt>
                <c:pt idx="2">
                  <c:v>503</c:v>
                </c:pt>
                <c:pt idx="3">
                  <c:v>719</c:v>
                </c:pt>
                <c:pt idx="4">
                  <c:v>503</c:v>
                </c:pt>
              </c:numCache>
            </c:numRef>
          </c:xVal>
          <c:yVal>
            <c:numRef>
              <c:f>[3]Correlation!$C$11:$C$15</c:f>
              <c:numCache>
                <c:formatCode>General</c:formatCode>
                <c:ptCount val="5"/>
                <c:pt idx="0">
                  <c:v>344</c:v>
                </c:pt>
                <c:pt idx="1">
                  <c:v>383</c:v>
                </c:pt>
                <c:pt idx="2">
                  <c:v>611</c:v>
                </c:pt>
                <c:pt idx="3">
                  <c:v>713</c:v>
                </c:pt>
                <c:pt idx="4">
                  <c:v>536</c:v>
                </c:pt>
              </c:numCache>
            </c:numRef>
          </c:yVal>
          <c:smooth val="0"/>
          <c:extLst>
            <c:ext xmlns:c16="http://schemas.microsoft.com/office/drawing/2014/chart" uri="{C3380CC4-5D6E-409C-BE32-E72D297353CC}">
              <c16:uniqueId val="{00000000-6F47-43F4-9F0C-800BDFA179BE}"/>
            </c:ext>
          </c:extLst>
        </c:ser>
        <c:dLbls>
          <c:showLegendKey val="0"/>
          <c:showVal val="0"/>
          <c:showCatName val="0"/>
          <c:showSerName val="0"/>
          <c:showPercent val="0"/>
          <c:showBubbleSize val="0"/>
        </c:dLbls>
        <c:axId val="267316976"/>
        <c:axId val="267317632"/>
      </c:scatterChart>
      <c:valAx>
        <c:axId val="26731697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900" b="1">
                    <a:solidFill>
                      <a:srgbClr val="002060"/>
                    </a:solidFill>
                    <a:latin typeface="Arial" panose="020B0604020202020204" pitchFamily="34" charset="0"/>
                    <a:cs typeface="Arial" panose="020B0604020202020204" pitchFamily="34" charset="0"/>
                  </a:rPr>
                  <a:t>Reading</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CO"/>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267317632"/>
        <c:crosses val="autoZero"/>
        <c:crossBetween val="midCat"/>
      </c:valAx>
      <c:valAx>
        <c:axId val="2673176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900" b="1">
                    <a:solidFill>
                      <a:srgbClr val="002060"/>
                    </a:solidFill>
                    <a:latin typeface="Arial" panose="020B0604020202020204" pitchFamily="34" charset="0"/>
                    <a:cs typeface="Arial" panose="020B0604020202020204" pitchFamily="34" charset="0"/>
                  </a:rPr>
                  <a:t>Writing</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CO"/>
            </a:p>
          </c:txPr>
        </c:title>
        <c:numFmt formatCode="General"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267316976"/>
        <c:crosses val="autoZero"/>
        <c:crossBetween val="midCat"/>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s-CO"/>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noFill/>
              <a:round/>
            </a:ln>
            <a:effectLst/>
          </c:spPr>
          <c:marker>
            <c:symbol val="circle"/>
            <c:size val="5"/>
            <c:spPr>
              <a:solidFill>
                <a:srgbClr val="002060"/>
              </a:solidFill>
              <a:ln w="9525">
                <a:solidFill>
                  <a:schemeClr val="accent1"/>
                </a:solidFill>
              </a:ln>
              <a:effectLst/>
            </c:spPr>
          </c:marker>
          <c:xVal>
            <c:numRef>
              <c:f>[5]Correlation!$C$11:$C$15</c:f>
              <c:numCache>
                <c:formatCode>General</c:formatCode>
                <c:ptCount val="5"/>
                <c:pt idx="0">
                  <c:v>344</c:v>
                </c:pt>
                <c:pt idx="1">
                  <c:v>383</c:v>
                </c:pt>
                <c:pt idx="2">
                  <c:v>611</c:v>
                </c:pt>
                <c:pt idx="3">
                  <c:v>713</c:v>
                </c:pt>
                <c:pt idx="4">
                  <c:v>536</c:v>
                </c:pt>
              </c:numCache>
            </c:numRef>
          </c:xVal>
          <c:yVal>
            <c:numRef>
              <c:f>[5]Correlation!$D$11:$D$15</c:f>
              <c:numCache>
                <c:formatCode>General</c:formatCode>
                <c:ptCount val="5"/>
                <c:pt idx="0">
                  <c:v>378</c:v>
                </c:pt>
                <c:pt idx="1">
                  <c:v>349</c:v>
                </c:pt>
                <c:pt idx="2">
                  <c:v>503</c:v>
                </c:pt>
                <c:pt idx="3">
                  <c:v>719</c:v>
                </c:pt>
                <c:pt idx="4">
                  <c:v>503</c:v>
                </c:pt>
              </c:numCache>
            </c:numRef>
          </c:yVal>
          <c:smooth val="0"/>
          <c:extLst>
            <c:ext xmlns:c16="http://schemas.microsoft.com/office/drawing/2014/chart" uri="{C3380CC4-5D6E-409C-BE32-E72D297353CC}">
              <c16:uniqueId val="{00000000-9199-4977-A2F9-66175B6C766A}"/>
            </c:ext>
          </c:extLst>
        </c:ser>
        <c:dLbls>
          <c:showLegendKey val="0"/>
          <c:showVal val="0"/>
          <c:showCatName val="0"/>
          <c:showSerName val="0"/>
          <c:showPercent val="0"/>
          <c:showBubbleSize val="0"/>
        </c:dLbls>
        <c:axId val="267316976"/>
        <c:axId val="267317632"/>
      </c:scatterChart>
      <c:valAx>
        <c:axId val="26731697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900" b="1">
                    <a:solidFill>
                      <a:srgbClr val="002060"/>
                    </a:solidFill>
                    <a:latin typeface="Arial" panose="020B0604020202020204" pitchFamily="34" charset="0"/>
                    <a:cs typeface="Arial" panose="020B0604020202020204" pitchFamily="34" charset="0"/>
                  </a:rPr>
                  <a:t>Writing</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CO"/>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267317632"/>
        <c:crosses val="autoZero"/>
        <c:crossBetween val="midCat"/>
      </c:valAx>
      <c:valAx>
        <c:axId val="2673176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900" b="1">
                    <a:solidFill>
                      <a:srgbClr val="002060"/>
                    </a:solidFill>
                    <a:latin typeface="Arial" panose="020B0604020202020204" pitchFamily="34" charset="0"/>
                    <a:cs typeface="Arial" panose="020B0604020202020204" pitchFamily="34" charset="0"/>
                  </a:rPr>
                  <a:t>Reading</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CO"/>
            </a:p>
          </c:txPr>
        </c:title>
        <c:numFmt formatCode="General"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267316976"/>
        <c:crosses val="autoZero"/>
        <c:crossBetween val="midCat"/>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s-CO"/>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25400" cap="rnd">
              <a:noFill/>
              <a:round/>
            </a:ln>
            <a:effectLst/>
          </c:spPr>
          <c:marker>
            <c:symbol val="circle"/>
            <c:size val="5"/>
            <c:spPr>
              <a:solidFill>
                <a:srgbClr val="002060"/>
              </a:solidFill>
              <a:ln w="9525">
                <a:solidFill>
                  <a:schemeClr val="accent1"/>
                </a:solidFill>
              </a:ln>
              <a:effectLst/>
            </c:spPr>
          </c:marker>
          <c:xVal>
            <c:numRef>
              <c:f>[5]Correlation!$D$11:$D$15</c:f>
              <c:numCache>
                <c:formatCode>General</c:formatCode>
                <c:ptCount val="5"/>
                <c:pt idx="0">
                  <c:v>378</c:v>
                </c:pt>
                <c:pt idx="1">
                  <c:v>349</c:v>
                </c:pt>
                <c:pt idx="2">
                  <c:v>503</c:v>
                </c:pt>
                <c:pt idx="3">
                  <c:v>719</c:v>
                </c:pt>
                <c:pt idx="4">
                  <c:v>503</c:v>
                </c:pt>
              </c:numCache>
            </c:numRef>
          </c:xVal>
          <c:yVal>
            <c:numRef>
              <c:f>[5]Correlation!$C$11:$C$15</c:f>
              <c:numCache>
                <c:formatCode>General</c:formatCode>
                <c:ptCount val="5"/>
                <c:pt idx="0">
                  <c:v>344</c:v>
                </c:pt>
                <c:pt idx="1">
                  <c:v>383</c:v>
                </c:pt>
                <c:pt idx="2">
                  <c:v>611</c:v>
                </c:pt>
                <c:pt idx="3">
                  <c:v>713</c:v>
                </c:pt>
                <c:pt idx="4">
                  <c:v>536</c:v>
                </c:pt>
              </c:numCache>
            </c:numRef>
          </c:yVal>
          <c:smooth val="0"/>
          <c:extLst>
            <c:ext xmlns:c16="http://schemas.microsoft.com/office/drawing/2014/chart" uri="{C3380CC4-5D6E-409C-BE32-E72D297353CC}">
              <c16:uniqueId val="{00000000-71C3-4CCB-B272-180DAE7CEB30}"/>
            </c:ext>
          </c:extLst>
        </c:ser>
        <c:dLbls>
          <c:showLegendKey val="0"/>
          <c:showVal val="0"/>
          <c:showCatName val="0"/>
          <c:showSerName val="0"/>
          <c:showPercent val="0"/>
          <c:showBubbleSize val="0"/>
        </c:dLbls>
        <c:axId val="267316976"/>
        <c:axId val="267317632"/>
      </c:scatterChart>
      <c:valAx>
        <c:axId val="26731697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900" b="1">
                    <a:solidFill>
                      <a:srgbClr val="002060"/>
                    </a:solidFill>
                    <a:latin typeface="Arial" panose="020B0604020202020204" pitchFamily="34" charset="0"/>
                    <a:cs typeface="Arial" panose="020B0604020202020204" pitchFamily="34" charset="0"/>
                  </a:rPr>
                  <a:t>Reading</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CO"/>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267317632"/>
        <c:crosses val="autoZero"/>
        <c:crossBetween val="midCat"/>
      </c:valAx>
      <c:valAx>
        <c:axId val="2673176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900" b="1">
                    <a:solidFill>
                      <a:srgbClr val="002060"/>
                    </a:solidFill>
                    <a:latin typeface="Arial" panose="020B0604020202020204" pitchFamily="34" charset="0"/>
                    <a:cs typeface="Arial" panose="020B0604020202020204" pitchFamily="34" charset="0"/>
                  </a:rPr>
                  <a:t>Writing</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CO"/>
            </a:p>
          </c:txPr>
        </c:title>
        <c:numFmt formatCode="General"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267316976"/>
        <c:crosses val="autoZero"/>
        <c:crossBetween val="midCat"/>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s-CO"/>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47624</xdr:colOff>
      <xdr:row>5</xdr:row>
      <xdr:rowOff>28575</xdr:rowOff>
    </xdr:from>
    <xdr:to>
      <xdr:col>9</xdr:col>
      <xdr:colOff>485774</xdr:colOff>
      <xdr:row>24</xdr:row>
      <xdr:rowOff>42862</xdr:rowOff>
    </xdr:to>
    <xdr:graphicFrame macro="">
      <xdr:nvGraphicFramePr>
        <xdr:cNvPr id="2" name="Gráfico 1">
          <a:extLst>
            <a:ext uri="{FF2B5EF4-FFF2-40B4-BE49-F238E27FC236}">
              <a16:creationId xmlns:a16="http://schemas.microsoft.com/office/drawing/2014/main" id="{673F77F9-4F21-4BF2-A620-55544997E9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133350</xdr:colOff>
      <xdr:row>12</xdr:row>
      <xdr:rowOff>52387</xdr:rowOff>
    </xdr:from>
    <xdr:to>
      <xdr:col>9</xdr:col>
      <xdr:colOff>428625</xdr:colOff>
      <xdr:row>30</xdr:row>
      <xdr:rowOff>52387</xdr:rowOff>
    </xdr:to>
    <xdr:graphicFrame macro="">
      <xdr:nvGraphicFramePr>
        <xdr:cNvPr id="2" name="Gráfico 1">
          <a:extLst>
            <a:ext uri="{FF2B5EF4-FFF2-40B4-BE49-F238E27FC236}">
              <a16:creationId xmlns:a16="http://schemas.microsoft.com/office/drawing/2014/main" id="{A3CA2838-7F63-4B78-B191-3B1D29D750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104775</xdr:colOff>
      <xdr:row>12</xdr:row>
      <xdr:rowOff>47625</xdr:rowOff>
    </xdr:from>
    <xdr:to>
      <xdr:col>19</xdr:col>
      <xdr:colOff>371475</xdr:colOff>
      <xdr:row>30</xdr:row>
      <xdr:rowOff>95250</xdr:rowOff>
    </xdr:to>
    <xdr:graphicFrame macro="">
      <xdr:nvGraphicFramePr>
        <xdr:cNvPr id="3" name="Gráfico 2">
          <a:extLst>
            <a:ext uri="{FF2B5EF4-FFF2-40B4-BE49-F238E27FC236}">
              <a16:creationId xmlns:a16="http://schemas.microsoft.com/office/drawing/2014/main" id="{C27EEB22-1DDB-4C30-A433-7878676CAC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7</xdr:col>
      <xdr:colOff>457199</xdr:colOff>
      <xdr:row>8</xdr:row>
      <xdr:rowOff>33337</xdr:rowOff>
    </xdr:from>
    <xdr:to>
      <xdr:col>16</xdr:col>
      <xdr:colOff>504824</xdr:colOff>
      <xdr:row>25</xdr:row>
      <xdr:rowOff>119062</xdr:rowOff>
    </xdr:to>
    <xdr:graphicFrame macro="">
      <xdr:nvGraphicFramePr>
        <xdr:cNvPr id="2" name="Gráfico 1">
          <a:extLst>
            <a:ext uri="{FF2B5EF4-FFF2-40B4-BE49-F238E27FC236}">
              <a16:creationId xmlns:a16="http://schemas.microsoft.com/office/drawing/2014/main" id="{AD3FA169-AD11-480F-8D85-DA63EB4196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31798</xdr:colOff>
      <xdr:row>21</xdr:row>
      <xdr:rowOff>79789</xdr:rowOff>
    </xdr:from>
    <xdr:to>
      <xdr:col>6</xdr:col>
      <xdr:colOff>869998</xdr:colOff>
      <xdr:row>36</xdr:row>
      <xdr:rowOff>23518</xdr:rowOff>
    </xdr:to>
    <xdr:graphicFrame macro="">
      <xdr:nvGraphicFramePr>
        <xdr:cNvPr id="2" name="Chart 1">
          <a:extLst>
            <a:ext uri="{FF2B5EF4-FFF2-40B4-BE49-F238E27FC236}">
              <a16:creationId xmlns:a16="http://schemas.microsoft.com/office/drawing/2014/main" id="{A81DD732-A012-4FE2-82D5-99F8BE78ED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15240</xdr:colOff>
      <xdr:row>21</xdr:row>
      <xdr:rowOff>121920</xdr:rowOff>
    </xdr:from>
    <xdr:to>
      <xdr:col>16</xdr:col>
      <xdr:colOff>335280</xdr:colOff>
      <xdr:row>36</xdr:row>
      <xdr:rowOff>65649</xdr:rowOff>
    </xdr:to>
    <xdr:graphicFrame macro="">
      <xdr:nvGraphicFramePr>
        <xdr:cNvPr id="3" name="Chart 2">
          <a:extLst>
            <a:ext uri="{FF2B5EF4-FFF2-40B4-BE49-F238E27FC236}">
              <a16:creationId xmlns:a16="http://schemas.microsoft.com/office/drawing/2014/main" id="{4181BFD3-3EB5-4687-8A8F-64F396DB3D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31798</xdr:colOff>
      <xdr:row>21</xdr:row>
      <xdr:rowOff>79789</xdr:rowOff>
    </xdr:from>
    <xdr:to>
      <xdr:col>6</xdr:col>
      <xdr:colOff>869998</xdr:colOff>
      <xdr:row>36</xdr:row>
      <xdr:rowOff>23518</xdr:rowOff>
    </xdr:to>
    <xdr:graphicFrame macro="">
      <xdr:nvGraphicFramePr>
        <xdr:cNvPr id="4" name="Chart 1">
          <a:extLst>
            <a:ext uri="{FF2B5EF4-FFF2-40B4-BE49-F238E27FC236}">
              <a16:creationId xmlns:a16="http://schemas.microsoft.com/office/drawing/2014/main" id="{1B80C0BE-584F-46F0-B776-049FD1780A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15240</xdr:colOff>
      <xdr:row>21</xdr:row>
      <xdr:rowOff>121920</xdr:rowOff>
    </xdr:from>
    <xdr:to>
      <xdr:col>16</xdr:col>
      <xdr:colOff>335280</xdr:colOff>
      <xdr:row>36</xdr:row>
      <xdr:rowOff>65649</xdr:rowOff>
    </xdr:to>
    <xdr:graphicFrame macro="">
      <xdr:nvGraphicFramePr>
        <xdr:cNvPr id="5" name="Chart 2">
          <a:extLst>
            <a:ext uri="{FF2B5EF4-FFF2-40B4-BE49-F238E27FC236}">
              <a16:creationId xmlns:a16="http://schemas.microsoft.com/office/drawing/2014/main" id="{B20B98C7-52D9-4588-B59C-6AEF5D2032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2.7.+Mean,+median+and+mode_exercis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2.8.+Skewness_exercise.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2.12.+Correlation_exercise.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Users\DIANA\Desktop\Inteligencia%20de%20Negocios\OneDrive_1_21-2-2023\2.11.+Covariance_exercise.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C:\Users\DIANA\Desktop\Inteligencia%20de%20Negocios\OneDrive_1_21-2-2023\2.12.+Correlation_exercis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an, median and mode"/>
    </sheetNames>
    <sheetDataSet>
      <sheetData sheetId="0">
        <row r="10">
          <cell r="C10" t="str">
            <v>Mean</v>
          </cell>
          <cell r="D10">
            <v>189848.18181818182</v>
          </cell>
        </row>
        <row r="11">
          <cell r="C11" t="str">
            <v>Median</v>
          </cell>
          <cell r="D11">
            <v>55000</v>
          </cell>
        </row>
        <row r="12">
          <cell r="C12" t="str">
            <v>Mode</v>
          </cell>
          <cell r="D12">
            <v>64000</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kewness"/>
    </sheetNames>
    <sheetDataSet>
      <sheetData sheetId="0">
        <row r="9">
          <cell r="B9" t="str">
            <v>Dataset 1</v>
          </cell>
          <cell r="L9" t="str">
            <v>Dataset 2</v>
          </cell>
        </row>
        <row r="10">
          <cell r="B10">
            <v>212</v>
          </cell>
          <cell r="L10">
            <v>586</v>
          </cell>
        </row>
        <row r="11">
          <cell r="B11">
            <v>869</v>
          </cell>
          <cell r="L11">
            <v>760</v>
          </cell>
        </row>
        <row r="12">
          <cell r="B12">
            <v>220</v>
          </cell>
          <cell r="L12">
            <v>495</v>
          </cell>
        </row>
        <row r="13">
          <cell r="B13">
            <v>654</v>
          </cell>
          <cell r="L13">
            <v>678</v>
          </cell>
        </row>
        <row r="14">
          <cell r="B14">
            <v>511</v>
          </cell>
          <cell r="L14">
            <v>559</v>
          </cell>
        </row>
        <row r="15">
          <cell r="B15">
            <v>624</v>
          </cell>
          <cell r="L15">
            <v>415</v>
          </cell>
        </row>
        <row r="16">
          <cell r="B16">
            <v>420</v>
          </cell>
          <cell r="L16">
            <v>370</v>
          </cell>
        </row>
        <row r="17">
          <cell r="B17">
            <v>121</v>
          </cell>
          <cell r="L17">
            <v>659</v>
          </cell>
        </row>
        <row r="18">
          <cell r="B18">
            <v>428</v>
          </cell>
          <cell r="L18">
            <v>119</v>
          </cell>
        </row>
        <row r="19">
          <cell r="B19">
            <v>865</v>
          </cell>
          <cell r="L19">
            <v>288</v>
          </cell>
        </row>
        <row r="20">
          <cell r="B20">
            <v>799</v>
          </cell>
          <cell r="L20">
            <v>241</v>
          </cell>
        </row>
        <row r="21">
          <cell r="B21">
            <v>405</v>
          </cell>
          <cell r="L21">
            <v>787</v>
          </cell>
        </row>
        <row r="22">
          <cell r="B22">
            <v>230</v>
          </cell>
          <cell r="L22">
            <v>522</v>
          </cell>
        </row>
        <row r="23">
          <cell r="B23">
            <v>670</v>
          </cell>
          <cell r="L23">
            <v>207</v>
          </cell>
        </row>
        <row r="24">
          <cell r="B24">
            <v>870</v>
          </cell>
          <cell r="L24">
            <v>160</v>
          </cell>
        </row>
        <row r="25">
          <cell r="B25">
            <v>366</v>
          </cell>
          <cell r="L25">
            <v>526</v>
          </cell>
        </row>
        <row r="26">
          <cell r="B26">
            <v>99</v>
          </cell>
          <cell r="L26">
            <v>656</v>
          </cell>
        </row>
        <row r="27">
          <cell r="B27">
            <v>55</v>
          </cell>
          <cell r="L27">
            <v>848</v>
          </cell>
        </row>
        <row r="28">
          <cell r="B28">
            <v>489</v>
          </cell>
          <cell r="L28">
            <v>720</v>
          </cell>
        </row>
        <row r="29">
          <cell r="B29">
            <v>312</v>
          </cell>
          <cell r="L29">
            <v>676</v>
          </cell>
        </row>
        <row r="30">
          <cell r="B30">
            <v>493</v>
          </cell>
          <cell r="L30">
            <v>581</v>
          </cell>
        </row>
        <row r="31">
          <cell r="B31">
            <v>163</v>
          </cell>
          <cell r="L31">
            <v>929</v>
          </cell>
        </row>
        <row r="32">
          <cell r="B32">
            <v>221</v>
          </cell>
          <cell r="L32">
            <v>653</v>
          </cell>
        </row>
        <row r="33">
          <cell r="B33">
            <v>84</v>
          </cell>
          <cell r="L33">
            <v>661</v>
          </cell>
        </row>
        <row r="34">
          <cell r="B34">
            <v>144</v>
          </cell>
          <cell r="L34">
            <v>770</v>
          </cell>
        </row>
        <row r="35">
          <cell r="B35">
            <v>48</v>
          </cell>
          <cell r="L35">
            <v>800</v>
          </cell>
        </row>
        <row r="36">
          <cell r="B36">
            <v>375</v>
          </cell>
          <cell r="L36">
            <v>529</v>
          </cell>
        </row>
        <row r="37">
          <cell r="B37">
            <v>86</v>
          </cell>
          <cell r="L37">
            <v>975</v>
          </cell>
        </row>
        <row r="38">
          <cell r="B38">
            <v>168</v>
          </cell>
          <cell r="L38">
            <v>995</v>
          </cell>
        </row>
        <row r="39">
          <cell r="B39">
            <v>100</v>
          </cell>
          <cell r="L39">
            <v>947</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rrelation"/>
      <sheetName val="cov"/>
      <sheetName val="Covariance2"/>
    </sheetNames>
    <sheetDataSet>
      <sheetData sheetId="0">
        <row r="11">
          <cell r="C11">
            <v>344</v>
          </cell>
          <cell r="D11">
            <v>378</v>
          </cell>
        </row>
        <row r="12">
          <cell r="C12">
            <v>383</v>
          </cell>
          <cell r="D12">
            <v>349</v>
          </cell>
        </row>
        <row r="13">
          <cell r="C13">
            <v>611</v>
          </cell>
          <cell r="D13">
            <v>503</v>
          </cell>
        </row>
        <row r="14">
          <cell r="C14">
            <v>713</v>
          </cell>
          <cell r="D14">
            <v>719</v>
          </cell>
        </row>
        <row r="15">
          <cell r="C15">
            <v>536</v>
          </cell>
          <cell r="D15">
            <v>503</v>
          </cell>
        </row>
      </sheetData>
      <sheetData sheetId="1"/>
      <sheetData sheetId="2"/>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ariance"/>
      <sheetName val="cov"/>
      <sheetName val="Covariance2"/>
    </sheetNames>
    <sheetDataSet>
      <sheetData sheetId="0">
        <row r="11">
          <cell r="D11" t="str">
            <v>Reading</v>
          </cell>
        </row>
        <row r="12">
          <cell r="C12">
            <v>344</v>
          </cell>
          <cell r="D12">
            <v>378</v>
          </cell>
        </row>
        <row r="13">
          <cell r="C13">
            <v>383</v>
          </cell>
          <cell r="D13">
            <v>349</v>
          </cell>
        </row>
        <row r="14">
          <cell r="C14">
            <v>611</v>
          </cell>
          <cell r="D14">
            <v>503</v>
          </cell>
        </row>
        <row r="15">
          <cell r="C15">
            <v>713</v>
          </cell>
          <cell r="D15">
            <v>719</v>
          </cell>
        </row>
        <row r="16">
          <cell r="C16">
            <v>536</v>
          </cell>
          <cell r="D16">
            <v>503</v>
          </cell>
        </row>
      </sheetData>
      <sheetData sheetId="1" refreshError="1"/>
      <sheetData sheetId="2"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rrelation"/>
      <sheetName val="cov"/>
      <sheetName val="Covariance2"/>
    </sheetNames>
    <sheetDataSet>
      <sheetData sheetId="0">
        <row r="11">
          <cell r="C11">
            <v>344</v>
          </cell>
          <cell r="D11">
            <v>378</v>
          </cell>
        </row>
        <row r="12">
          <cell r="C12">
            <v>383</v>
          </cell>
          <cell r="D12">
            <v>349</v>
          </cell>
        </row>
        <row r="13">
          <cell r="C13">
            <v>611</v>
          </cell>
          <cell r="D13">
            <v>503</v>
          </cell>
        </row>
        <row r="14">
          <cell r="C14">
            <v>713</v>
          </cell>
          <cell r="D14">
            <v>719</v>
          </cell>
        </row>
        <row r="15">
          <cell r="C15">
            <v>536</v>
          </cell>
          <cell r="D15">
            <v>503</v>
          </cell>
        </row>
      </sheetData>
      <sheetData sheetId="1" refreshError="1"/>
      <sheetData sheetId="2" refreshError="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6E9D7C-3B49-4B8A-8154-3C9D8E9A102E}">
  <dimension ref="B1:J50"/>
  <sheetViews>
    <sheetView topLeftCell="A7" workbookViewId="0">
      <selection activeCell="D12" sqref="D12"/>
    </sheetView>
  </sheetViews>
  <sheetFormatPr baseColWidth="10" defaultColWidth="8.85546875" defaultRowHeight="12" x14ac:dyDescent="0.2"/>
  <cols>
    <col min="1" max="1" width="2.85546875" style="1" customWidth="1"/>
    <col min="2" max="2" width="14.7109375" style="1" customWidth="1"/>
    <col min="3" max="3" width="54.28515625" style="1" customWidth="1"/>
    <col min="4" max="4" width="12.42578125" style="1" bestFit="1" customWidth="1"/>
    <col min="5" max="5" width="44" style="1" customWidth="1"/>
    <col min="6" max="6" width="16.42578125" style="1" customWidth="1"/>
    <col min="7" max="7" width="10.7109375" style="1" bestFit="1" customWidth="1"/>
    <col min="8" max="8" width="12.7109375" style="1" customWidth="1"/>
    <col min="9" max="9" width="10.7109375" style="1" customWidth="1"/>
    <col min="10" max="10" width="10.42578125" style="1" customWidth="1"/>
    <col min="11" max="16384" width="8.85546875" style="1"/>
  </cols>
  <sheetData>
    <row r="1" spans="2:9" ht="15.75" x14ac:dyDescent="0.25">
      <c r="B1" s="2" t="s">
        <v>12</v>
      </c>
    </row>
    <row r="2" spans="2:9" x14ac:dyDescent="0.2">
      <c r="B2" s="4" t="s">
        <v>1</v>
      </c>
    </row>
    <row r="3" spans="2:9" x14ac:dyDescent="0.2">
      <c r="B3" s="4"/>
    </row>
    <row r="4" spans="2:9" x14ac:dyDescent="0.2">
      <c r="B4" s="4" t="s">
        <v>2</v>
      </c>
      <c r="C4" s="1" t="s">
        <v>13</v>
      </c>
    </row>
    <row r="5" spans="2:9" x14ac:dyDescent="0.2">
      <c r="B5" s="4" t="s">
        <v>3</v>
      </c>
      <c r="C5" s="1" t="s">
        <v>14</v>
      </c>
    </row>
    <row r="6" spans="2:9" x14ac:dyDescent="0.2">
      <c r="B6" s="4" t="s">
        <v>4</v>
      </c>
      <c r="C6" s="1" t="s">
        <v>15</v>
      </c>
    </row>
    <row r="7" spans="2:9" x14ac:dyDescent="0.2">
      <c r="B7" s="4"/>
    </row>
    <row r="8" spans="2:9" x14ac:dyDescent="0.2">
      <c r="B8" s="4"/>
    </row>
    <row r="10" spans="2:9" ht="12.75" thickBot="1" x14ac:dyDescent="0.25">
      <c r="B10" s="3" t="s">
        <v>5</v>
      </c>
      <c r="C10" s="47" t="s">
        <v>0</v>
      </c>
      <c r="D10" s="48">
        <f>AVERAGE(B11:B21)</f>
        <v>189848.18181818182</v>
      </c>
      <c r="H10" s="11"/>
      <c r="I10" s="11"/>
    </row>
    <row r="11" spans="2:9" x14ac:dyDescent="0.2">
      <c r="B11" s="5">
        <v>62000</v>
      </c>
      <c r="C11" s="49" t="s">
        <v>16</v>
      </c>
      <c r="D11" s="48">
        <f>MEDIAN(B11:B21)</f>
        <v>55000</v>
      </c>
      <c r="G11" s="4"/>
      <c r="H11" s="7"/>
      <c r="I11" s="7"/>
    </row>
    <row r="12" spans="2:9" x14ac:dyDescent="0.2">
      <c r="B12" s="5">
        <v>64000</v>
      </c>
      <c r="C12" s="49" t="s">
        <v>17</v>
      </c>
      <c r="D12" s="50">
        <f>MODE(B11:B21)</f>
        <v>64000</v>
      </c>
      <c r="G12" s="4"/>
      <c r="H12" s="7"/>
      <c r="I12" s="7"/>
    </row>
    <row r="13" spans="2:9" x14ac:dyDescent="0.2">
      <c r="B13" s="5">
        <v>49000</v>
      </c>
      <c r="C13" s="14"/>
      <c r="D13" s="14"/>
      <c r="G13" s="4"/>
      <c r="H13" s="7"/>
      <c r="I13" s="12"/>
    </row>
    <row r="14" spans="2:9" x14ac:dyDescent="0.2">
      <c r="B14" s="5">
        <v>324000</v>
      </c>
      <c r="C14" s="14"/>
      <c r="D14" s="14"/>
    </row>
    <row r="15" spans="2:9" x14ac:dyDescent="0.2">
      <c r="B15" s="5">
        <v>1264000</v>
      </c>
      <c r="C15" s="49" t="s">
        <v>18</v>
      </c>
      <c r="D15" s="51">
        <f>D10-D12</f>
        <v>125848.18181818182</v>
      </c>
    </row>
    <row r="16" spans="2:9" x14ac:dyDescent="0.2">
      <c r="B16" s="5">
        <v>54330</v>
      </c>
      <c r="E16" s="9"/>
    </row>
    <row r="17" spans="2:10" x14ac:dyDescent="0.2">
      <c r="B17" s="5">
        <v>64000</v>
      </c>
      <c r="E17" s="7"/>
    </row>
    <row r="18" spans="2:10" x14ac:dyDescent="0.2">
      <c r="B18" s="5">
        <v>51000</v>
      </c>
      <c r="E18" s="7"/>
    </row>
    <row r="19" spans="2:10" x14ac:dyDescent="0.2">
      <c r="B19" s="5">
        <v>55000</v>
      </c>
      <c r="E19" s="7"/>
    </row>
    <row r="20" spans="2:10" x14ac:dyDescent="0.2">
      <c r="B20" s="5">
        <v>48000</v>
      </c>
      <c r="E20" s="7"/>
    </row>
    <row r="21" spans="2:10" ht="12.75" thickBot="1" x14ac:dyDescent="0.25">
      <c r="B21" s="6">
        <v>53000</v>
      </c>
      <c r="E21" s="7"/>
    </row>
    <row r="26" spans="2:10" x14ac:dyDescent="0.2">
      <c r="E26" s="36" t="s">
        <v>19</v>
      </c>
    </row>
    <row r="27" spans="2:10" x14ac:dyDescent="0.2">
      <c r="E27" s="36"/>
    </row>
    <row r="28" spans="2:10" x14ac:dyDescent="0.2">
      <c r="E28" s="37"/>
    </row>
    <row r="29" spans="2:10" ht="12" customHeight="1" x14ac:dyDescent="0.2">
      <c r="E29" s="38" t="s">
        <v>70</v>
      </c>
      <c r="F29" s="38"/>
      <c r="G29" s="38"/>
      <c r="H29" s="38"/>
      <c r="I29" s="38"/>
      <c r="J29" s="38"/>
    </row>
    <row r="30" spans="2:10" ht="12" customHeight="1" x14ac:dyDescent="0.2">
      <c r="E30" s="38"/>
      <c r="F30" s="38"/>
      <c r="G30" s="38"/>
      <c r="H30" s="38"/>
      <c r="I30" s="38"/>
      <c r="J30" s="38"/>
    </row>
    <row r="31" spans="2:10" ht="12" customHeight="1" x14ac:dyDescent="0.2">
      <c r="E31" s="38"/>
      <c r="F31" s="38"/>
      <c r="G31" s="38"/>
      <c r="H31" s="38"/>
      <c r="I31" s="38"/>
      <c r="J31" s="38"/>
    </row>
    <row r="32" spans="2:10" ht="12" customHeight="1" x14ac:dyDescent="0.2">
      <c r="E32" s="38"/>
      <c r="F32" s="38"/>
      <c r="G32" s="38"/>
      <c r="H32" s="38"/>
      <c r="I32" s="38"/>
      <c r="J32" s="38"/>
    </row>
    <row r="33" spans="5:10" ht="12" customHeight="1" x14ac:dyDescent="0.2">
      <c r="E33" s="38"/>
      <c r="F33" s="38"/>
      <c r="G33" s="38"/>
      <c r="H33" s="38"/>
      <c r="I33" s="38"/>
      <c r="J33" s="38"/>
    </row>
    <row r="34" spans="5:10" ht="12" customHeight="1" x14ac:dyDescent="0.2">
      <c r="E34" s="38"/>
      <c r="F34" s="38"/>
      <c r="G34" s="38"/>
      <c r="H34" s="38"/>
      <c r="I34" s="38"/>
      <c r="J34" s="38"/>
    </row>
    <row r="35" spans="5:10" ht="12" customHeight="1" x14ac:dyDescent="0.2">
      <c r="E35" s="38"/>
      <c r="F35" s="38"/>
      <c r="G35" s="38"/>
      <c r="H35" s="38"/>
      <c r="I35" s="38"/>
      <c r="J35" s="38"/>
    </row>
    <row r="36" spans="5:10" ht="12" customHeight="1" x14ac:dyDescent="0.2">
      <c r="E36" s="38"/>
      <c r="F36" s="38"/>
      <c r="G36" s="38"/>
      <c r="H36" s="38"/>
      <c r="I36" s="38"/>
      <c r="J36" s="38"/>
    </row>
    <row r="37" spans="5:10" ht="12" customHeight="1" x14ac:dyDescent="0.2">
      <c r="E37" s="38"/>
      <c r="F37" s="38"/>
      <c r="G37" s="38"/>
      <c r="H37" s="38"/>
      <c r="I37" s="38"/>
      <c r="J37" s="38"/>
    </row>
    <row r="38" spans="5:10" ht="12" customHeight="1" x14ac:dyDescent="0.2">
      <c r="E38" s="38"/>
      <c r="F38" s="38"/>
      <c r="G38" s="38"/>
      <c r="H38" s="38"/>
      <c r="I38" s="38"/>
      <c r="J38" s="38"/>
    </row>
    <row r="39" spans="5:10" ht="12" customHeight="1" x14ac:dyDescent="0.2">
      <c r="E39" s="38"/>
      <c r="F39" s="38"/>
      <c r="G39" s="38"/>
      <c r="H39" s="38"/>
      <c r="I39" s="38"/>
      <c r="J39" s="38"/>
    </row>
    <row r="40" spans="5:10" ht="12" customHeight="1" x14ac:dyDescent="0.2">
      <c r="E40" s="38"/>
      <c r="F40" s="38"/>
      <c r="G40" s="38"/>
      <c r="H40" s="38"/>
      <c r="I40" s="38"/>
      <c r="J40" s="38"/>
    </row>
    <row r="41" spans="5:10" ht="12" customHeight="1" x14ac:dyDescent="0.2">
      <c r="E41" s="38"/>
      <c r="F41" s="38"/>
      <c r="G41" s="38"/>
      <c r="H41" s="38"/>
      <c r="I41" s="38"/>
      <c r="J41" s="38"/>
    </row>
    <row r="42" spans="5:10" ht="12" customHeight="1" x14ac:dyDescent="0.2">
      <c r="E42" s="38"/>
      <c r="F42" s="38"/>
      <c r="G42" s="38"/>
      <c r="H42" s="38"/>
      <c r="I42" s="38"/>
      <c r="J42" s="38"/>
    </row>
    <row r="43" spans="5:10" ht="12" customHeight="1" x14ac:dyDescent="0.2">
      <c r="E43" s="38"/>
      <c r="F43" s="38"/>
      <c r="G43" s="38"/>
      <c r="H43" s="38"/>
      <c r="I43" s="38"/>
      <c r="J43" s="38"/>
    </row>
    <row r="44" spans="5:10" ht="12" customHeight="1" x14ac:dyDescent="0.2">
      <c r="E44" s="38"/>
      <c r="F44" s="38"/>
      <c r="G44" s="38"/>
      <c r="H44" s="38"/>
      <c r="I44" s="38"/>
      <c r="J44" s="38"/>
    </row>
    <row r="45" spans="5:10" ht="12" customHeight="1" x14ac:dyDescent="0.2">
      <c r="E45" s="38"/>
      <c r="F45" s="38"/>
      <c r="G45" s="38"/>
      <c r="H45" s="38"/>
      <c r="I45" s="38"/>
      <c r="J45" s="38"/>
    </row>
    <row r="46" spans="5:10" ht="12" customHeight="1" x14ac:dyDescent="0.2">
      <c r="E46" s="38"/>
      <c r="F46" s="38"/>
      <c r="G46" s="38"/>
      <c r="H46" s="38"/>
      <c r="I46" s="38"/>
      <c r="J46" s="38"/>
    </row>
    <row r="47" spans="5:10" ht="12" customHeight="1" x14ac:dyDescent="0.2">
      <c r="E47" s="38"/>
      <c r="F47" s="38"/>
      <c r="G47" s="38"/>
      <c r="H47" s="38"/>
      <c r="I47" s="38"/>
      <c r="J47" s="38"/>
    </row>
    <row r="48" spans="5:10" x14ac:dyDescent="0.2">
      <c r="E48" s="38"/>
      <c r="F48" s="38"/>
      <c r="G48" s="38"/>
      <c r="H48" s="38"/>
      <c r="I48" s="38"/>
      <c r="J48" s="38"/>
    </row>
    <row r="49" spans="5:10" x14ac:dyDescent="0.2">
      <c r="E49" s="38"/>
      <c r="F49" s="38"/>
      <c r="G49" s="38"/>
      <c r="H49" s="38"/>
      <c r="I49" s="38"/>
      <c r="J49" s="38"/>
    </row>
    <row r="50" spans="5:10" x14ac:dyDescent="0.2">
      <c r="E50" s="38"/>
      <c r="F50" s="38"/>
      <c r="G50" s="38"/>
      <c r="H50" s="38"/>
      <c r="I50" s="38"/>
      <c r="J50" s="38"/>
    </row>
  </sheetData>
  <mergeCells count="2">
    <mergeCell ref="E26:E28"/>
    <mergeCell ref="E29:J50"/>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22227D-CD4F-4F93-9EF5-E8544AB31AD1}">
  <dimension ref="B1:Z39"/>
  <sheetViews>
    <sheetView workbookViewId="0">
      <selection activeCell="V14" sqref="V14:X26"/>
    </sheetView>
  </sheetViews>
  <sheetFormatPr baseColWidth="10" defaultColWidth="8.85546875" defaultRowHeight="12" x14ac:dyDescent="0.2"/>
  <cols>
    <col min="1" max="1" width="2" style="1" customWidth="1"/>
    <col min="2" max="2" width="10.28515625" style="1" customWidth="1"/>
    <col min="3" max="3" width="8.85546875" style="1"/>
    <col min="4" max="4" width="16" style="1" customWidth="1"/>
    <col min="5" max="5" width="3.85546875" style="1" bestFit="1" customWidth="1"/>
    <col min="6" max="21" width="8.85546875" style="1"/>
    <col min="22" max="22" width="27.85546875" style="1" bestFit="1" customWidth="1"/>
    <col min="23" max="23" width="13.28515625" style="1" customWidth="1"/>
    <col min="24" max="25" width="8.85546875" style="1"/>
    <col min="26" max="26" width="47" style="1" customWidth="1"/>
    <col min="27" max="16384" width="8.85546875" style="1"/>
  </cols>
  <sheetData>
    <row r="1" spans="2:26" ht="15.75" x14ac:dyDescent="0.25">
      <c r="B1" s="2" t="s">
        <v>20</v>
      </c>
    </row>
    <row r="3" spans="2:26" x14ac:dyDescent="0.2">
      <c r="B3" s="4" t="s">
        <v>2</v>
      </c>
      <c r="C3" s="1" t="s">
        <v>21</v>
      </c>
    </row>
    <row r="4" spans="2:26" x14ac:dyDescent="0.2">
      <c r="B4" s="4" t="s">
        <v>3</v>
      </c>
      <c r="C4" s="1" t="s">
        <v>22</v>
      </c>
    </row>
    <row r="5" spans="2:26" ht="15.75" x14ac:dyDescent="0.25">
      <c r="B5" s="4" t="s">
        <v>4</v>
      </c>
      <c r="C5" s="1" t="s">
        <v>23</v>
      </c>
      <c r="V5" s="13" t="s">
        <v>24</v>
      </c>
      <c r="W5" s="39" t="s">
        <v>25</v>
      </c>
      <c r="X5" s="40"/>
      <c r="Y5" s="41"/>
      <c r="Z5" s="42"/>
    </row>
    <row r="6" spans="2:26" ht="12" customHeight="1" x14ac:dyDescent="0.2">
      <c r="V6" s="43" t="s">
        <v>71</v>
      </c>
      <c r="W6" s="43"/>
      <c r="X6" s="43"/>
      <c r="Y6" s="43"/>
      <c r="Z6" s="42"/>
    </row>
    <row r="7" spans="2:26" ht="15.75" customHeight="1" x14ac:dyDescent="0.2">
      <c r="B7" s="4"/>
      <c r="V7" s="43"/>
      <c r="W7" s="43"/>
      <c r="X7" s="43"/>
      <c r="Y7" s="43"/>
      <c r="Z7" s="42"/>
    </row>
    <row r="8" spans="2:26" ht="12" customHeight="1" x14ac:dyDescent="0.2">
      <c r="V8" s="43"/>
      <c r="W8" s="43"/>
      <c r="X8" s="43"/>
      <c r="Y8" s="43"/>
      <c r="Z8" s="42"/>
    </row>
    <row r="9" spans="2:26" ht="12.75" customHeight="1" thickBot="1" x14ac:dyDescent="0.25">
      <c r="B9" s="3" t="s">
        <v>26</v>
      </c>
      <c r="D9" s="4" t="s">
        <v>25</v>
      </c>
      <c r="L9" s="3" t="s">
        <v>27</v>
      </c>
      <c r="N9" s="4" t="s">
        <v>28</v>
      </c>
      <c r="V9" s="43"/>
      <c r="W9" s="43"/>
      <c r="X9" s="43"/>
      <c r="Y9" s="43"/>
      <c r="Z9" s="42"/>
    </row>
    <row r="10" spans="2:26" ht="38.25" customHeight="1" x14ac:dyDescent="0.2">
      <c r="B10" s="1">
        <v>212</v>
      </c>
      <c r="D10" s="14">
        <f>SKEW(B10:B39)</f>
        <v>0.63098801196505716</v>
      </c>
      <c r="L10" s="1">
        <v>586</v>
      </c>
      <c r="N10" s="14">
        <f>SKEW(L10:L39)</f>
        <v>-0.37064131089909302</v>
      </c>
      <c r="V10" s="43"/>
      <c r="W10" s="43"/>
      <c r="X10" s="43"/>
      <c r="Y10" s="43"/>
      <c r="Z10" s="42"/>
    </row>
    <row r="11" spans="2:26" x14ac:dyDescent="0.2">
      <c r="B11" s="1">
        <v>869</v>
      </c>
      <c r="D11" s="4"/>
      <c r="E11" s="15"/>
      <c r="L11" s="1">
        <v>760</v>
      </c>
      <c r="N11" s="4"/>
      <c r="O11" s="15"/>
      <c r="V11" s="16"/>
      <c r="W11" s="16"/>
      <c r="X11" s="16"/>
      <c r="Y11" s="16"/>
    </row>
    <row r="12" spans="2:26" x14ac:dyDescent="0.2">
      <c r="B12" s="1">
        <v>220</v>
      </c>
      <c r="L12" s="1">
        <v>495</v>
      </c>
      <c r="Y12" s="16"/>
    </row>
    <row r="13" spans="2:26" ht="15.75" x14ac:dyDescent="0.25">
      <c r="B13" s="1">
        <v>654</v>
      </c>
      <c r="L13" s="1">
        <v>678</v>
      </c>
      <c r="V13" s="13" t="s">
        <v>24</v>
      </c>
      <c r="W13" s="39" t="s">
        <v>28</v>
      </c>
      <c r="X13" s="41"/>
      <c r="Y13" s="16"/>
    </row>
    <row r="14" spans="2:26" ht="12" customHeight="1" x14ac:dyDescent="0.2">
      <c r="B14" s="1">
        <v>511</v>
      </c>
      <c r="L14" s="1">
        <v>559</v>
      </c>
      <c r="V14" s="62" t="s">
        <v>72</v>
      </c>
      <c r="W14" s="62"/>
      <c r="X14" s="62"/>
      <c r="Y14" s="16"/>
    </row>
    <row r="15" spans="2:26" ht="12" customHeight="1" x14ac:dyDescent="0.2">
      <c r="B15" s="1">
        <v>624</v>
      </c>
      <c r="L15" s="1">
        <v>415</v>
      </c>
      <c r="V15" s="62"/>
      <c r="W15" s="62"/>
      <c r="X15" s="62"/>
      <c r="Y15" s="16"/>
    </row>
    <row r="16" spans="2:26" ht="12" customHeight="1" x14ac:dyDescent="0.2">
      <c r="B16" s="1">
        <v>420</v>
      </c>
      <c r="L16" s="1">
        <v>370</v>
      </c>
      <c r="V16" s="62"/>
      <c r="W16" s="62"/>
      <c r="X16" s="62"/>
      <c r="Y16" s="16"/>
    </row>
    <row r="17" spans="2:25" ht="12" customHeight="1" x14ac:dyDescent="0.2">
      <c r="B17" s="1">
        <v>121</v>
      </c>
      <c r="L17" s="1">
        <v>659</v>
      </c>
      <c r="V17" s="62"/>
      <c r="W17" s="62"/>
      <c r="X17" s="62"/>
      <c r="Y17" s="16"/>
    </row>
    <row r="18" spans="2:25" x14ac:dyDescent="0.2">
      <c r="B18" s="1">
        <v>428</v>
      </c>
      <c r="L18" s="1">
        <v>119</v>
      </c>
      <c r="V18" s="62"/>
      <c r="W18" s="62"/>
      <c r="X18" s="62"/>
      <c r="Y18" s="16"/>
    </row>
    <row r="19" spans="2:25" x14ac:dyDescent="0.2">
      <c r="B19" s="1">
        <v>865</v>
      </c>
      <c r="L19" s="1">
        <v>288</v>
      </c>
      <c r="V19" s="62"/>
      <c r="W19" s="62"/>
      <c r="X19" s="62"/>
      <c r="Y19" s="16"/>
    </row>
    <row r="20" spans="2:25" x14ac:dyDescent="0.2">
      <c r="B20" s="1">
        <v>799</v>
      </c>
      <c r="L20" s="1">
        <v>241</v>
      </c>
      <c r="V20" s="62"/>
      <c r="W20" s="62"/>
      <c r="X20" s="62"/>
    </row>
    <row r="21" spans="2:25" x14ac:dyDescent="0.2">
      <c r="B21" s="1">
        <v>405</v>
      </c>
      <c r="L21" s="1">
        <v>787</v>
      </c>
      <c r="V21" s="62"/>
      <c r="W21" s="62"/>
      <c r="X21" s="62"/>
    </row>
    <row r="22" spans="2:25" x14ac:dyDescent="0.2">
      <c r="B22" s="1">
        <v>230</v>
      </c>
      <c r="L22" s="1">
        <v>522</v>
      </c>
      <c r="V22" s="62"/>
      <c r="W22" s="62"/>
      <c r="X22" s="62"/>
    </row>
    <row r="23" spans="2:25" ht="12" customHeight="1" x14ac:dyDescent="0.2">
      <c r="B23" s="1">
        <v>670</v>
      </c>
      <c r="L23" s="1">
        <v>207</v>
      </c>
      <c r="V23" s="62"/>
      <c r="W23" s="62"/>
      <c r="X23" s="62"/>
      <c r="Y23" s="16"/>
    </row>
    <row r="24" spans="2:25" x14ac:dyDescent="0.2">
      <c r="B24" s="1">
        <v>870</v>
      </c>
      <c r="L24" s="1">
        <v>160</v>
      </c>
      <c r="V24" s="62"/>
      <c r="W24" s="62"/>
      <c r="X24" s="62"/>
      <c r="Y24" s="16"/>
    </row>
    <row r="25" spans="2:25" x14ac:dyDescent="0.2">
      <c r="B25" s="1">
        <v>366</v>
      </c>
      <c r="L25" s="1">
        <v>526</v>
      </c>
      <c r="V25" s="62"/>
      <c r="W25" s="62"/>
      <c r="X25" s="62"/>
      <c r="Y25" s="16"/>
    </row>
    <row r="26" spans="2:25" x14ac:dyDescent="0.2">
      <c r="B26" s="1">
        <v>99</v>
      </c>
      <c r="L26" s="1">
        <v>656</v>
      </c>
      <c r="V26" s="62"/>
      <c r="W26" s="62"/>
      <c r="X26" s="62"/>
      <c r="Y26" s="16"/>
    </row>
    <row r="27" spans="2:25" x14ac:dyDescent="0.2">
      <c r="B27" s="1">
        <v>55</v>
      </c>
      <c r="L27" s="1">
        <v>848</v>
      </c>
      <c r="V27" s="16"/>
      <c r="W27" s="16"/>
      <c r="X27" s="16"/>
      <c r="Y27" s="16"/>
    </row>
    <row r="28" spans="2:25" x14ac:dyDescent="0.2">
      <c r="B28" s="1">
        <v>489</v>
      </c>
      <c r="L28" s="1">
        <v>720</v>
      </c>
      <c r="V28" s="16"/>
      <c r="W28" s="16"/>
      <c r="X28" s="16"/>
      <c r="Y28" s="16"/>
    </row>
    <row r="29" spans="2:25" x14ac:dyDescent="0.2">
      <c r="B29" s="1">
        <v>312</v>
      </c>
      <c r="L29" s="1">
        <v>676</v>
      </c>
      <c r="V29" s="16"/>
      <c r="W29" s="16"/>
      <c r="X29" s="16"/>
      <c r="Y29" s="16"/>
    </row>
    <row r="30" spans="2:25" x14ac:dyDescent="0.2">
      <c r="B30" s="1">
        <v>493</v>
      </c>
      <c r="L30" s="1">
        <v>581</v>
      </c>
      <c r="V30" s="16"/>
      <c r="W30" s="16"/>
      <c r="X30" s="16"/>
      <c r="Y30" s="16"/>
    </row>
    <row r="31" spans="2:25" x14ac:dyDescent="0.2">
      <c r="B31" s="1">
        <v>163</v>
      </c>
      <c r="L31" s="1">
        <v>929</v>
      </c>
      <c r="V31" s="16"/>
      <c r="W31" s="16"/>
      <c r="X31" s="16"/>
      <c r="Y31" s="16"/>
    </row>
    <row r="32" spans="2:25" x14ac:dyDescent="0.2">
      <c r="B32" s="1">
        <v>221</v>
      </c>
      <c r="L32" s="1">
        <v>653</v>
      </c>
      <c r="V32" s="16"/>
      <c r="W32" s="16"/>
      <c r="X32" s="16"/>
      <c r="Y32" s="16"/>
    </row>
    <row r="33" spans="2:25" x14ac:dyDescent="0.2">
      <c r="B33" s="1">
        <v>84</v>
      </c>
      <c r="L33" s="1">
        <v>661</v>
      </c>
      <c r="V33" s="16"/>
      <c r="W33" s="16"/>
      <c r="X33" s="16"/>
      <c r="Y33" s="16"/>
    </row>
    <row r="34" spans="2:25" x14ac:dyDescent="0.2">
      <c r="B34" s="1">
        <v>144</v>
      </c>
      <c r="L34" s="1">
        <v>770</v>
      </c>
      <c r="V34" s="16"/>
      <c r="W34" s="16"/>
      <c r="X34" s="16"/>
      <c r="Y34" s="16"/>
    </row>
    <row r="35" spans="2:25" x14ac:dyDescent="0.2">
      <c r="B35" s="1">
        <v>48</v>
      </c>
      <c r="L35" s="1">
        <v>800</v>
      </c>
      <c r="V35" s="16"/>
      <c r="W35" s="16"/>
      <c r="X35" s="16"/>
      <c r="Y35" s="16"/>
    </row>
    <row r="36" spans="2:25" x14ac:dyDescent="0.2">
      <c r="B36" s="1">
        <v>375</v>
      </c>
      <c r="L36" s="1">
        <v>529</v>
      </c>
      <c r="V36" s="16"/>
      <c r="W36" s="16"/>
      <c r="X36" s="16"/>
      <c r="Y36" s="16"/>
    </row>
    <row r="37" spans="2:25" x14ac:dyDescent="0.2">
      <c r="B37" s="1">
        <v>86</v>
      </c>
      <c r="L37" s="1">
        <v>975</v>
      </c>
    </row>
    <row r="38" spans="2:25" x14ac:dyDescent="0.2">
      <c r="B38" s="1">
        <v>168</v>
      </c>
      <c r="L38" s="1">
        <v>995</v>
      </c>
    </row>
    <row r="39" spans="2:25" x14ac:dyDescent="0.2">
      <c r="B39" s="1">
        <v>100</v>
      </c>
      <c r="L39" s="1">
        <v>947</v>
      </c>
    </row>
  </sheetData>
  <mergeCells count="5">
    <mergeCell ref="W5:Y5"/>
    <mergeCell ref="Z5:Z10"/>
    <mergeCell ref="V6:Y10"/>
    <mergeCell ref="W13:X13"/>
    <mergeCell ref="V14:X26"/>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K28"/>
  <sheetViews>
    <sheetView topLeftCell="A2" zoomScaleNormal="100" workbookViewId="0">
      <selection activeCell="H25" sqref="H25"/>
    </sheetView>
  </sheetViews>
  <sheetFormatPr baseColWidth="10" defaultColWidth="8.85546875" defaultRowHeight="12" x14ac:dyDescent="0.2"/>
  <cols>
    <col min="1" max="1" width="2" style="1" customWidth="1"/>
    <col min="2" max="2" width="14.7109375" style="1" customWidth="1"/>
    <col min="3" max="3" width="14" style="1" bestFit="1" customWidth="1"/>
    <col min="4" max="4" width="7.5703125" style="1" bestFit="1" customWidth="1"/>
    <col min="5" max="5" width="22.140625" style="1" bestFit="1" customWidth="1"/>
    <col min="6" max="6" width="10.7109375" style="1" bestFit="1" customWidth="1"/>
    <col min="7" max="7" width="12.7109375" style="1" customWidth="1"/>
    <col min="8" max="8" width="9" style="1" customWidth="1"/>
    <col min="9" max="9" width="18.28515625" style="1" bestFit="1" customWidth="1"/>
    <col min="10" max="10" width="18.7109375" style="1" bestFit="1" customWidth="1"/>
    <col min="11" max="16384" width="8.85546875" style="1"/>
  </cols>
  <sheetData>
    <row r="1" spans="2:11" ht="15.75" x14ac:dyDescent="0.25">
      <c r="B1" s="2" t="s">
        <v>7</v>
      </c>
    </row>
    <row r="2" spans="2:11" x14ac:dyDescent="0.2">
      <c r="B2" s="4" t="s">
        <v>1</v>
      </c>
    </row>
    <row r="3" spans="2:11" x14ac:dyDescent="0.2">
      <c r="B3" s="4"/>
    </row>
    <row r="4" spans="2:11" x14ac:dyDescent="0.2">
      <c r="B4" s="4" t="s">
        <v>2</v>
      </c>
      <c r="C4" s="1" t="s">
        <v>11</v>
      </c>
    </row>
    <row r="5" spans="2:11" x14ac:dyDescent="0.2">
      <c r="B5" s="4" t="s">
        <v>3</v>
      </c>
      <c r="C5" s="1" t="s">
        <v>8</v>
      </c>
    </row>
    <row r="6" spans="2:11" x14ac:dyDescent="0.2">
      <c r="B6" s="4" t="s">
        <v>4</v>
      </c>
      <c r="C6" s="1" t="s">
        <v>6</v>
      </c>
    </row>
    <row r="7" spans="2:11" x14ac:dyDescent="0.2">
      <c r="B7" s="4" t="s">
        <v>9</v>
      </c>
      <c r="C7" s="1" t="s">
        <v>10</v>
      </c>
    </row>
    <row r="8" spans="2:11" x14ac:dyDescent="0.2">
      <c r="B8" s="4"/>
    </row>
    <row r="9" spans="2:11" x14ac:dyDescent="0.2">
      <c r="B9" s="4"/>
    </row>
    <row r="11" spans="2:11" ht="15.75" customHeight="1" thickBot="1" x14ac:dyDescent="0.3">
      <c r="B11" s="3" t="s">
        <v>5</v>
      </c>
      <c r="D11" s="64" t="s">
        <v>0</v>
      </c>
      <c r="E11" s="65">
        <f>AVERAGE(B12:B22)</f>
        <v>189848.18181818182</v>
      </c>
      <c r="F11" s="44" t="s">
        <v>60</v>
      </c>
      <c r="G11" s="45"/>
      <c r="H11" s="45"/>
      <c r="I11" s="45"/>
      <c r="J11" s="45"/>
      <c r="K11" s="46"/>
    </row>
    <row r="12" spans="2:11" ht="12" customHeight="1" x14ac:dyDescent="0.25">
      <c r="B12" s="5">
        <v>62000</v>
      </c>
      <c r="D12" s="66"/>
      <c r="E12" s="66"/>
      <c r="F12" s="62" t="s">
        <v>73</v>
      </c>
      <c r="G12" s="62"/>
      <c r="H12" s="62"/>
      <c r="I12" s="62"/>
      <c r="J12" s="62"/>
      <c r="K12" s="62"/>
    </row>
    <row r="13" spans="2:11" ht="15.75" x14ac:dyDescent="0.25">
      <c r="B13" s="5">
        <v>64000</v>
      </c>
      <c r="D13" s="67" t="s">
        <v>42</v>
      </c>
      <c r="E13" s="68">
        <f>_xlfn.VAR.S(B12:B22)</f>
        <v>133433409536.36362</v>
      </c>
      <c r="F13" s="62"/>
      <c r="G13" s="62"/>
      <c r="H13" s="62"/>
      <c r="I13" s="62"/>
      <c r="J13" s="62"/>
      <c r="K13" s="62"/>
    </row>
    <row r="14" spans="2:11" x14ac:dyDescent="0.2">
      <c r="B14" s="5">
        <v>49000</v>
      </c>
      <c r="F14" s="62"/>
      <c r="G14" s="62"/>
      <c r="H14" s="62"/>
      <c r="I14" s="62"/>
      <c r="J14" s="62"/>
      <c r="K14" s="62"/>
    </row>
    <row r="15" spans="2:11" x14ac:dyDescent="0.2">
      <c r="B15" s="5">
        <v>324000</v>
      </c>
      <c r="F15" s="62"/>
      <c r="G15" s="62"/>
      <c r="H15" s="62"/>
      <c r="I15" s="62"/>
      <c r="J15" s="62"/>
      <c r="K15" s="62"/>
    </row>
    <row r="16" spans="2:11" x14ac:dyDescent="0.2">
      <c r="B16" s="5">
        <v>1264000</v>
      </c>
      <c r="F16" s="62"/>
      <c r="G16" s="62"/>
      <c r="H16" s="62"/>
      <c r="I16" s="62"/>
      <c r="J16" s="62"/>
      <c r="K16" s="62"/>
    </row>
    <row r="17" spans="2:11" x14ac:dyDescent="0.2">
      <c r="B17" s="5">
        <v>54330</v>
      </c>
      <c r="D17" s="9"/>
      <c r="F17" s="62"/>
      <c r="G17" s="62"/>
      <c r="H17" s="62"/>
      <c r="I17" s="62"/>
      <c r="J17" s="62"/>
      <c r="K17" s="62"/>
    </row>
    <row r="18" spans="2:11" x14ac:dyDescent="0.2">
      <c r="B18" s="5">
        <v>64000</v>
      </c>
      <c r="D18" s="7"/>
      <c r="F18" s="62"/>
      <c r="G18" s="62"/>
      <c r="H18" s="62"/>
      <c r="I18" s="62"/>
      <c r="J18" s="62"/>
      <c r="K18" s="62"/>
    </row>
    <row r="19" spans="2:11" x14ac:dyDescent="0.2">
      <c r="B19" s="5">
        <v>51000</v>
      </c>
      <c r="D19" s="7"/>
      <c r="F19" s="62"/>
      <c r="G19" s="62"/>
      <c r="H19" s="62"/>
      <c r="I19" s="62"/>
      <c r="J19" s="62"/>
      <c r="K19" s="62"/>
    </row>
    <row r="20" spans="2:11" x14ac:dyDescent="0.2">
      <c r="B20" s="5">
        <v>55000</v>
      </c>
      <c r="D20" s="7"/>
      <c r="F20" s="62"/>
      <c r="G20" s="62"/>
      <c r="H20" s="62"/>
      <c r="I20" s="62"/>
      <c r="J20" s="62"/>
      <c r="K20" s="62"/>
    </row>
    <row r="21" spans="2:11" x14ac:dyDescent="0.2">
      <c r="B21" s="5">
        <v>48000</v>
      </c>
      <c r="D21" s="7"/>
      <c r="F21" s="63"/>
      <c r="G21" s="63"/>
      <c r="H21" s="63"/>
      <c r="I21" s="63"/>
      <c r="J21" s="63"/>
      <c r="K21" s="63"/>
    </row>
    <row r="22" spans="2:11" ht="12.75" thickBot="1" x14ac:dyDescent="0.25">
      <c r="B22" s="6">
        <v>53000</v>
      </c>
      <c r="D22" s="7"/>
      <c r="F22" s="63"/>
      <c r="G22" s="63"/>
      <c r="H22" s="63"/>
      <c r="I22" s="63"/>
      <c r="J22" s="63"/>
      <c r="K22" s="63"/>
    </row>
    <row r="23" spans="2:11" x14ac:dyDescent="0.2">
      <c r="B23" s="8"/>
      <c r="F23" s="63"/>
      <c r="G23" s="63"/>
      <c r="H23" s="63"/>
      <c r="I23" s="63"/>
      <c r="J23" s="63"/>
      <c r="K23" s="63"/>
    </row>
    <row r="24" spans="2:11" x14ac:dyDescent="0.2">
      <c r="F24" s="63"/>
      <c r="G24" s="63"/>
      <c r="H24" s="63"/>
      <c r="I24" s="63"/>
      <c r="J24" s="63"/>
      <c r="K24" s="63"/>
    </row>
    <row r="25" spans="2:11" x14ac:dyDescent="0.2">
      <c r="F25" s="63"/>
      <c r="G25" s="63"/>
      <c r="H25" s="63"/>
      <c r="I25" s="63"/>
      <c r="J25" s="63"/>
      <c r="K25" s="63"/>
    </row>
    <row r="26" spans="2:11" x14ac:dyDescent="0.2">
      <c r="F26" s="63"/>
      <c r="G26" s="63"/>
      <c r="H26" s="63"/>
      <c r="I26" s="63"/>
      <c r="J26" s="63"/>
      <c r="K26" s="63"/>
    </row>
    <row r="27" spans="2:11" x14ac:dyDescent="0.2">
      <c r="F27" s="63"/>
      <c r="G27" s="63"/>
      <c r="H27" s="63"/>
      <c r="I27" s="63"/>
      <c r="J27" s="63"/>
      <c r="K27" s="63"/>
    </row>
    <row r="28" spans="2:11" x14ac:dyDescent="0.2">
      <c r="F28" s="63"/>
      <c r="G28" s="63"/>
      <c r="H28" s="63"/>
      <c r="I28" s="63"/>
      <c r="J28" s="63"/>
      <c r="K28" s="63"/>
    </row>
  </sheetData>
  <mergeCells count="2">
    <mergeCell ref="F11:K11"/>
    <mergeCell ref="F12:K20"/>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2C8A4E-EE81-426E-9D34-2A06874EFB03}">
  <dimension ref="B1:L37"/>
  <sheetViews>
    <sheetView workbookViewId="0">
      <selection activeCell="K29" sqref="K29"/>
    </sheetView>
  </sheetViews>
  <sheetFormatPr baseColWidth="10" defaultColWidth="8.85546875" defaultRowHeight="12" x14ac:dyDescent="0.2"/>
  <cols>
    <col min="1" max="1" width="2" style="1" customWidth="1"/>
    <col min="2" max="2" width="16.7109375" style="1" customWidth="1"/>
    <col min="3" max="3" width="14" style="1" bestFit="1" customWidth="1"/>
    <col min="4" max="4" width="7.5703125" style="1" bestFit="1" customWidth="1"/>
    <col min="5" max="5" width="20.7109375" style="1" customWidth="1"/>
    <col min="6" max="6" width="10.7109375" style="1" bestFit="1" customWidth="1"/>
    <col min="7" max="7" width="28.42578125" style="1" customWidth="1"/>
    <col min="8" max="8" width="20.140625" style="1" customWidth="1"/>
    <col min="9" max="9" width="24.140625" style="1" customWidth="1"/>
    <col min="10" max="10" width="8.85546875" style="1" customWidth="1"/>
    <col min="11" max="11" width="23.42578125" style="1" bestFit="1" customWidth="1"/>
    <col min="12" max="12" width="14.140625" style="1" bestFit="1" customWidth="1"/>
    <col min="13" max="16384" width="8.85546875" style="1"/>
  </cols>
  <sheetData>
    <row r="1" spans="2:12" ht="15.75" x14ac:dyDescent="0.25">
      <c r="B1" s="2" t="s">
        <v>29</v>
      </c>
    </row>
    <row r="2" spans="2:12" x14ac:dyDescent="0.2">
      <c r="B2" s="4" t="s">
        <v>30</v>
      </c>
    </row>
    <row r="3" spans="2:12" x14ac:dyDescent="0.2">
      <c r="B3" s="4"/>
    </row>
    <row r="4" spans="2:12" x14ac:dyDescent="0.2">
      <c r="B4" s="4" t="s">
        <v>2</v>
      </c>
      <c r="C4" s="1" t="s">
        <v>31</v>
      </c>
    </row>
    <row r="5" spans="2:12" x14ac:dyDescent="0.2">
      <c r="B5" s="4" t="s">
        <v>3</v>
      </c>
      <c r="C5" s="1" t="s">
        <v>32</v>
      </c>
    </row>
    <row r="6" spans="2:12" x14ac:dyDescent="0.2">
      <c r="B6" s="4" t="s">
        <v>4</v>
      </c>
      <c r="C6" s="1" t="s">
        <v>33</v>
      </c>
    </row>
    <row r="7" spans="2:12" x14ac:dyDescent="0.2">
      <c r="B7" s="4"/>
      <c r="D7" s="1" t="s">
        <v>34</v>
      </c>
    </row>
    <row r="8" spans="2:12" x14ac:dyDescent="0.2">
      <c r="B8" s="4" t="s">
        <v>9</v>
      </c>
      <c r="C8" s="1" t="s">
        <v>35</v>
      </c>
    </row>
    <row r="9" spans="2:12" x14ac:dyDescent="0.2">
      <c r="B9" s="4" t="s">
        <v>36</v>
      </c>
      <c r="C9" s="1" t="s">
        <v>37</v>
      </c>
    </row>
    <row r="10" spans="2:12" x14ac:dyDescent="0.2">
      <c r="B10" s="4"/>
    </row>
    <row r="11" spans="2:12" x14ac:dyDescent="0.2">
      <c r="B11" s="4"/>
    </row>
    <row r="13" spans="2:12" ht="12.75" thickBot="1" x14ac:dyDescent="0.25">
      <c r="B13" s="3" t="s">
        <v>38</v>
      </c>
      <c r="E13" s="3" t="s">
        <v>39</v>
      </c>
      <c r="G13" s="11"/>
      <c r="H13" s="4" t="s">
        <v>40</v>
      </c>
      <c r="I13" s="5">
        <f>AVERAGE(B14:B24)</f>
        <v>189848.18181818182</v>
      </c>
    </row>
    <row r="14" spans="2:12" x14ac:dyDescent="0.2">
      <c r="B14" s="52">
        <v>62000</v>
      </c>
      <c r="E14" s="17">
        <v>462852.36502627813</v>
      </c>
      <c r="F14" s="18"/>
      <c r="H14" s="4" t="s">
        <v>41</v>
      </c>
      <c r="I14" s="10">
        <f>_xlfn.VAR.S(B14:B24)</f>
        <v>133433409536.36362</v>
      </c>
    </row>
    <row r="15" spans="2:12" x14ac:dyDescent="0.2">
      <c r="B15" s="52">
        <v>64000</v>
      </c>
      <c r="E15" s="17">
        <v>470317.72575250838</v>
      </c>
      <c r="F15" s="18"/>
      <c r="H15" s="7"/>
    </row>
    <row r="16" spans="2:12" x14ac:dyDescent="0.2">
      <c r="B16" s="52">
        <v>49000</v>
      </c>
      <c r="E16" s="17">
        <v>567367.41519350221</v>
      </c>
      <c r="F16" s="18"/>
      <c r="G16" s="53" t="s">
        <v>61</v>
      </c>
      <c r="H16" s="35">
        <f>_xlfn.STDEV.S(B14:B24)</f>
        <v>365285.38095078978</v>
      </c>
      <c r="K16" s="4"/>
      <c r="L16" s="19"/>
    </row>
    <row r="17" spans="2:12" x14ac:dyDescent="0.2">
      <c r="B17" s="52">
        <v>324000</v>
      </c>
      <c r="E17" s="17">
        <v>589763.49737219303</v>
      </c>
      <c r="F17" s="18"/>
      <c r="G17" s="14"/>
      <c r="H17" s="14"/>
      <c r="K17" s="4"/>
      <c r="L17" s="20"/>
    </row>
    <row r="18" spans="2:12" x14ac:dyDescent="0.2">
      <c r="B18" s="52">
        <v>1264000</v>
      </c>
      <c r="E18" s="17">
        <v>500179.16865742957</v>
      </c>
      <c r="F18" s="18"/>
      <c r="G18" s="53" t="s">
        <v>62</v>
      </c>
      <c r="H18" s="35">
        <f>_xlfn.STDEV.S(E14:E24)</f>
        <v>45809.91673314017</v>
      </c>
      <c r="I18" s="5"/>
      <c r="K18" s="4"/>
      <c r="L18" s="19"/>
    </row>
    <row r="19" spans="2:12" x14ac:dyDescent="0.2">
      <c r="B19" s="52">
        <v>54330</v>
      </c>
      <c r="D19" s="9"/>
      <c r="E19" s="17">
        <v>492713.80793119926</v>
      </c>
      <c r="F19" s="18"/>
    </row>
    <row r="20" spans="2:12" x14ac:dyDescent="0.2">
      <c r="B20" s="52">
        <v>64000</v>
      </c>
      <c r="D20" s="7"/>
      <c r="E20" s="17">
        <v>515109.89010989014</v>
      </c>
      <c r="F20" s="18"/>
      <c r="G20" s="11"/>
      <c r="H20" s="4"/>
      <c r="I20" s="15"/>
      <c r="K20" s="4"/>
      <c r="L20" s="15"/>
    </row>
    <row r="21" spans="2:12" x14ac:dyDescent="0.2">
      <c r="B21" s="52">
        <v>51000</v>
      </c>
      <c r="D21" s="7"/>
      <c r="E21" s="17">
        <v>507644.52938365989</v>
      </c>
      <c r="F21" s="18"/>
      <c r="G21" s="53" t="s">
        <v>63</v>
      </c>
      <c r="H21" s="35">
        <f>(H16)/I13</f>
        <v>1.9240920690018759</v>
      </c>
    </row>
    <row r="22" spans="2:12" x14ac:dyDescent="0.2">
      <c r="B22" s="52">
        <v>55000</v>
      </c>
      <c r="D22" s="7"/>
      <c r="E22" s="17">
        <v>425525.56139512663</v>
      </c>
      <c r="F22" s="18"/>
      <c r="G22" s="53"/>
      <c r="H22" s="14"/>
    </row>
    <row r="23" spans="2:12" x14ac:dyDescent="0.2">
      <c r="B23" s="52">
        <v>48000</v>
      </c>
      <c r="D23" s="7"/>
      <c r="E23" s="17">
        <v>522575.25083612045</v>
      </c>
      <c r="F23" s="18"/>
      <c r="G23" s="53" t="s">
        <v>64</v>
      </c>
      <c r="H23" s="35">
        <f>_xlfn.STDEV.S(E14:E24)/AVERAGE(E14:E24)</f>
        <v>9.0725308640609556E-2</v>
      </c>
    </row>
    <row r="24" spans="2:12" ht="12.75" thickBot="1" x14ac:dyDescent="0.25">
      <c r="B24" s="54">
        <v>53000</v>
      </c>
      <c r="D24" s="7"/>
      <c r="E24" s="21">
        <v>500179.16865742957</v>
      </c>
      <c r="F24" s="18"/>
    </row>
    <row r="26" spans="2:12" x14ac:dyDescent="0.2">
      <c r="H26" s="4"/>
      <c r="I26" s="18"/>
      <c r="K26" s="4"/>
      <c r="L26" s="19"/>
    </row>
    <row r="27" spans="2:12" ht="15.75" x14ac:dyDescent="0.25">
      <c r="G27" s="69" t="s">
        <v>65</v>
      </c>
      <c r="H27" s="70"/>
      <c r="I27" s="71"/>
    </row>
    <row r="28" spans="2:12" ht="12" customHeight="1" x14ac:dyDescent="0.2">
      <c r="G28" s="62" t="s">
        <v>66</v>
      </c>
      <c r="H28" s="62"/>
      <c r="I28" s="62"/>
    </row>
    <row r="29" spans="2:12" ht="12" customHeight="1" x14ac:dyDescent="0.2">
      <c r="G29" s="62"/>
      <c r="H29" s="62"/>
      <c r="I29" s="62"/>
    </row>
    <row r="30" spans="2:12" ht="12" customHeight="1" x14ac:dyDescent="0.2">
      <c r="G30" s="62"/>
      <c r="H30" s="62"/>
      <c r="I30" s="62"/>
    </row>
    <row r="31" spans="2:12" ht="12" customHeight="1" x14ac:dyDescent="0.2">
      <c r="G31" s="62"/>
      <c r="H31" s="62"/>
      <c r="I31" s="62"/>
    </row>
    <row r="32" spans="2:12" ht="12" customHeight="1" x14ac:dyDescent="0.2">
      <c r="G32" s="62"/>
      <c r="H32" s="62"/>
      <c r="I32" s="62"/>
    </row>
    <row r="33" spans="7:9" ht="12" customHeight="1" x14ac:dyDescent="0.2">
      <c r="G33" s="62"/>
      <c r="H33" s="62"/>
      <c r="I33" s="62"/>
    </row>
    <row r="34" spans="7:9" x14ac:dyDescent="0.2">
      <c r="G34" s="62"/>
      <c r="H34" s="62"/>
      <c r="I34" s="62"/>
    </row>
    <row r="35" spans="7:9" x14ac:dyDescent="0.2">
      <c r="G35" s="62"/>
      <c r="H35" s="62"/>
      <c r="I35" s="62"/>
    </row>
    <row r="36" spans="7:9" x14ac:dyDescent="0.2">
      <c r="G36" s="62"/>
      <c r="H36" s="62"/>
      <c r="I36" s="62"/>
    </row>
    <row r="37" spans="7:9" x14ac:dyDescent="0.2">
      <c r="G37" s="62"/>
      <c r="H37" s="62"/>
      <c r="I37" s="62"/>
    </row>
  </sheetData>
  <mergeCells count="2">
    <mergeCell ref="G27:I27"/>
    <mergeCell ref="G28:I37"/>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C385A8-4623-4552-B9D9-E979E3E8F4AA}">
  <dimension ref="B1:M32"/>
  <sheetViews>
    <sheetView topLeftCell="A6" workbookViewId="0">
      <selection activeCell="C20" sqref="C20:G32"/>
    </sheetView>
  </sheetViews>
  <sheetFormatPr baseColWidth="10" defaultColWidth="9.140625" defaultRowHeight="12" x14ac:dyDescent="0.2"/>
  <cols>
    <col min="1" max="1" width="2" style="23" customWidth="1"/>
    <col min="2" max="2" width="5.42578125" style="23" customWidth="1"/>
    <col min="3" max="3" width="7.5703125" style="23" customWidth="1"/>
    <col min="4" max="4" width="11.140625" style="23" customWidth="1"/>
    <col min="5" max="5" width="9.140625" style="23"/>
    <col min="6" max="6" width="26" style="23" customWidth="1"/>
    <col min="7" max="7" width="14" style="23" customWidth="1"/>
    <col min="8" max="11" width="9.140625" style="23"/>
    <col min="12" max="12" width="4.85546875" style="23" customWidth="1"/>
    <col min="13" max="16384" width="9.140625" style="23"/>
  </cols>
  <sheetData>
    <row r="1" spans="2:13" ht="15.75" x14ac:dyDescent="0.25">
      <c r="B1" s="22" t="s">
        <v>43</v>
      </c>
    </row>
    <row r="2" spans="2:13" x14ac:dyDescent="0.2">
      <c r="B2" s="4" t="s">
        <v>44</v>
      </c>
    </row>
    <row r="3" spans="2:13" x14ac:dyDescent="0.2">
      <c r="B3" s="4"/>
    </row>
    <row r="4" spans="2:13" x14ac:dyDescent="0.2">
      <c r="B4" s="4" t="s">
        <v>2</v>
      </c>
      <c r="D4" s="23" t="s">
        <v>45</v>
      </c>
    </row>
    <row r="5" spans="2:13" x14ac:dyDescent="0.2">
      <c r="B5" s="4" t="s">
        <v>3</v>
      </c>
      <c r="D5" s="23" t="s">
        <v>46</v>
      </c>
    </row>
    <row r="6" spans="2:13" x14ac:dyDescent="0.2">
      <c r="B6" s="4" t="s">
        <v>4</v>
      </c>
      <c r="D6" s="23" t="s">
        <v>47</v>
      </c>
    </row>
    <row r="7" spans="2:13" x14ac:dyDescent="0.2">
      <c r="B7" s="4" t="s">
        <v>9</v>
      </c>
      <c r="D7" s="23" t="s">
        <v>48</v>
      </c>
    </row>
    <row r="9" spans="2:13" x14ac:dyDescent="0.2">
      <c r="B9" s="4"/>
    </row>
    <row r="10" spans="2:13" x14ac:dyDescent="0.2">
      <c r="B10" s="4"/>
    </row>
    <row r="11" spans="2:13" ht="16.5" thickBot="1" x14ac:dyDescent="0.3">
      <c r="C11" s="24" t="s">
        <v>49</v>
      </c>
      <c r="D11" s="24" t="s">
        <v>50</v>
      </c>
      <c r="G11" s="25" t="s">
        <v>51</v>
      </c>
      <c r="J11" s="4"/>
    </row>
    <row r="12" spans="2:13" x14ac:dyDescent="0.2">
      <c r="C12" s="26">
        <v>344</v>
      </c>
      <c r="D12" s="26">
        <v>378</v>
      </c>
      <c r="G12" s="27"/>
      <c r="J12" s="4"/>
      <c r="M12" s="28"/>
    </row>
    <row r="13" spans="2:13" ht="12.75" thickBot="1" x14ac:dyDescent="0.25">
      <c r="C13" s="26">
        <v>383</v>
      </c>
      <c r="D13" s="26">
        <v>349</v>
      </c>
      <c r="F13" s="55" t="s">
        <v>67</v>
      </c>
      <c r="G13" s="56">
        <f>_xlfn.COVARIANCE.S(C12:C16,D12:D16)</f>
        <v>21155.55</v>
      </c>
      <c r="J13" s="4"/>
    </row>
    <row r="14" spans="2:13" x14ac:dyDescent="0.2">
      <c r="C14" s="26">
        <v>611</v>
      </c>
      <c r="D14" s="26">
        <v>503</v>
      </c>
      <c r="G14" s="27"/>
    </row>
    <row r="15" spans="2:13" x14ac:dyDescent="0.2">
      <c r="C15" s="26">
        <v>713</v>
      </c>
      <c r="D15" s="26">
        <v>719</v>
      </c>
      <c r="G15" s="27"/>
    </row>
    <row r="16" spans="2:13" x14ac:dyDescent="0.2">
      <c r="C16" s="29">
        <v>536</v>
      </c>
      <c r="D16" s="29">
        <v>503</v>
      </c>
      <c r="G16" s="27"/>
    </row>
    <row r="18" spans="2:7" x14ac:dyDescent="0.2">
      <c r="B18" s="11"/>
      <c r="C18" s="30"/>
      <c r="D18" s="30"/>
      <c r="F18" s="4"/>
      <c r="G18" s="31"/>
    </row>
    <row r="19" spans="2:7" x14ac:dyDescent="0.2">
      <c r="B19" s="4"/>
      <c r="C19" s="57" t="s">
        <v>68</v>
      </c>
      <c r="D19" s="58"/>
      <c r="E19" s="58"/>
      <c r="F19" s="58"/>
      <c r="G19" s="59"/>
    </row>
    <row r="20" spans="2:7" x14ac:dyDescent="0.2">
      <c r="B20" s="4"/>
      <c r="C20" s="72" t="s">
        <v>74</v>
      </c>
      <c r="D20" s="73"/>
      <c r="E20" s="73"/>
      <c r="F20" s="73"/>
      <c r="G20" s="74"/>
    </row>
    <row r="21" spans="2:7" x14ac:dyDescent="0.2">
      <c r="C21" s="75"/>
      <c r="D21" s="76"/>
      <c r="E21" s="76"/>
      <c r="F21" s="76"/>
      <c r="G21" s="77"/>
    </row>
    <row r="22" spans="2:7" x14ac:dyDescent="0.2">
      <c r="C22" s="75"/>
      <c r="D22" s="76"/>
      <c r="E22" s="76"/>
      <c r="F22" s="76"/>
      <c r="G22" s="77"/>
    </row>
    <row r="23" spans="2:7" x14ac:dyDescent="0.2">
      <c r="C23" s="75"/>
      <c r="D23" s="76"/>
      <c r="E23" s="76"/>
      <c r="F23" s="76"/>
      <c r="G23" s="77"/>
    </row>
    <row r="24" spans="2:7" x14ac:dyDescent="0.2">
      <c r="C24" s="75"/>
      <c r="D24" s="76"/>
      <c r="E24" s="76"/>
      <c r="F24" s="76"/>
      <c r="G24" s="77"/>
    </row>
    <row r="25" spans="2:7" x14ac:dyDescent="0.2">
      <c r="C25" s="75"/>
      <c r="D25" s="76"/>
      <c r="E25" s="76"/>
      <c r="F25" s="76"/>
      <c r="G25" s="77"/>
    </row>
    <row r="26" spans="2:7" x14ac:dyDescent="0.2">
      <c r="C26" s="75"/>
      <c r="D26" s="76"/>
      <c r="E26" s="76"/>
      <c r="F26" s="76"/>
      <c r="G26" s="77"/>
    </row>
    <row r="27" spans="2:7" x14ac:dyDescent="0.2">
      <c r="C27" s="75"/>
      <c r="D27" s="76"/>
      <c r="E27" s="76"/>
      <c r="F27" s="76"/>
      <c r="G27" s="77"/>
    </row>
    <row r="28" spans="2:7" x14ac:dyDescent="0.2">
      <c r="C28" s="75"/>
      <c r="D28" s="76"/>
      <c r="E28" s="76"/>
      <c r="F28" s="76"/>
      <c r="G28" s="77"/>
    </row>
    <row r="29" spans="2:7" x14ac:dyDescent="0.2">
      <c r="C29" s="75"/>
      <c r="D29" s="76"/>
      <c r="E29" s="76"/>
      <c r="F29" s="76"/>
      <c r="G29" s="77"/>
    </row>
    <row r="30" spans="2:7" x14ac:dyDescent="0.2">
      <c r="C30" s="75"/>
      <c r="D30" s="76"/>
      <c r="E30" s="76"/>
      <c r="F30" s="76"/>
      <c r="G30" s="77"/>
    </row>
    <row r="31" spans="2:7" x14ac:dyDescent="0.2">
      <c r="C31" s="75"/>
      <c r="D31" s="76"/>
      <c r="E31" s="76"/>
      <c r="F31" s="76"/>
      <c r="G31" s="77"/>
    </row>
    <row r="32" spans="2:7" x14ac:dyDescent="0.2">
      <c r="C32" s="78"/>
      <c r="D32" s="79"/>
      <c r="E32" s="79"/>
      <c r="F32" s="79"/>
      <c r="G32" s="80"/>
    </row>
  </sheetData>
  <mergeCells count="2">
    <mergeCell ref="C19:G19"/>
    <mergeCell ref="C20:G32"/>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EE54B9-3D2B-43F8-BF02-4C4C71C396D5}">
  <dimension ref="B1:P21"/>
  <sheetViews>
    <sheetView tabSelected="1" workbookViewId="0">
      <selection activeCell="K18" sqref="K18"/>
    </sheetView>
  </sheetViews>
  <sheetFormatPr baseColWidth="10" defaultColWidth="9.140625" defaultRowHeight="12" x14ac:dyDescent="0.2"/>
  <cols>
    <col min="1" max="1" width="2" style="23" customWidth="1"/>
    <col min="2" max="2" width="5.42578125" style="23" customWidth="1"/>
    <col min="3" max="3" width="7.5703125" style="23" customWidth="1"/>
    <col min="4" max="4" width="11.140625" style="23" customWidth="1"/>
    <col min="5" max="5" width="9.140625" style="23"/>
    <col min="6" max="6" width="18.7109375" style="23" customWidth="1"/>
    <col min="7" max="7" width="11.42578125" style="23" bestFit="1" customWidth="1"/>
    <col min="8" max="9" width="9.140625" style="23"/>
    <col min="10" max="10" width="23.140625" style="23" bestFit="1" customWidth="1"/>
    <col min="11" max="11" width="9.140625" style="23"/>
    <col min="12" max="12" width="4.85546875" style="23" customWidth="1"/>
    <col min="13" max="13" width="9.140625" style="23"/>
    <col min="14" max="14" width="4.28515625" style="23" customWidth="1"/>
    <col min="15" max="15" width="3.85546875" style="23" bestFit="1" customWidth="1"/>
    <col min="16" max="16384" width="9.140625" style="23"/>
  </cols>
  <sheetData>
    <row r="1" spans="2:16" ht="15.75" x14ac:dyDescent="0.25">
      <c r="B1" s="22" t="s">
        <v>52</v>
      </c>
    </row>
    <row r="2" spans="2:16" x14ac:dyDescent="0.2">
      <c r="B2" s="4" t="s">
        <v>44</v>
      </c>
    </row>
    <row r="3" spans="2:16" x14ac:dyDescent="0.2">
      <c r="B3" s="4"/>
    </row>
    <row r="4" spans="2:16" x14ac:dyDescent="0.2">
      <c r="B4" s="4" t="s">
        <v>2</v>
      </c>
      <c r="D4" s="23" t="s">
        <v>53</v>
      </c>
    </row>
    <row r="5" spans="2:16" x14ac:dyDescent="0.2">
      <c r="B5" s="4" t="s">
        <v>3</v>
      </c>
      <c r="D5" s="23" t="s">
        <v>54</v>
      </c>
    </row>
    <row r="6" spans="2:16" x14ac:dyDescent="0.2">
      <c r="B6" s="4" t="s">
        <v>4</v>
      </c>
      <c r="D6" s="23" t="s">
        <v>55</v>
      </c>
    </row>
    <row r="7" spans="2:16" x14ac:dyDescent="0.2">
      <c r="B7" s="4"/>
    </row>
    <row r="8" spans="2:16" x14ac:dyDescent="0.2">
      <c r="B8" s="4"/>
    </row>
    <row r="9" spans="2:16" x14ac:dyDescent="0.2">
      <c r="B9" s="4"/>
    </row>
    <row r="10" spans="2:16" ht="16.5" thickBot="1" x14ac:dyDescent="0.3">
      <c r="C10" s="24" t="s">
        <v>49</v>
      </c>
      <c r="D10" s="24" t="s">
        <v>50</v>
      </c>
      <c r="G10" s="25" t="s">
        <v>51</v>
      </c>
      <c r="J10" s="69" t="s">
        <v>65</v>
      </c>
      <c r="K10" s="70"/>
      <c r="L10" s="70"/>
      <c r="M10" s="70"/>
      <c r="N10" s="70"/>
      <c r="O10" s="70"/>
      <c r="P10" s="71"/>
    </row>
    <row r="11" spans="2:16" ht="12" customHeight="1" x14ac:dyDescent="0.2">
      <c r="C11" s="26">
        <v>344</v>
      </c>
      <c r="D11" s="26">
        <v>378</v>
      </c>
      <c r="G11" s="27">
        <f>(C11-$C$17)*(D11-$D$17)</f>
        <v>19490.159999999993</v>
      </c>
      <c r="J11" s="43" t="s">
        <v>69</v>
      </c>
      <c r="K11" s="43"/>
      <c r="L11" s="43"/>
      <c r="M11" s="43"/>
      <c r="N11" s="43"/>
      <c r="O11" s="43"/>
      <c r="P11" s="43"/>
    </row>
    <row r="12" spans="2:16" x14ac:dyDescent="0.2">
      <c r="C12" s="26">
        <v>383</v>
      </c>
      <c r="D12" s="26">
        <v>349</v>
      </c>
      <c r="G12" s="27">
        <f>(C12-$C$17)*(D12-$D$17)</f>
        <v>19004.159999999993</v>
      </c>
      <c r="J12" s="43"/>
      <c r="K12" s="43"/>
      <c r="L12" s="43"/>
      <c r="M12" s="43"/>
      <c r="N12" s="43"/>
      <c r="O12" s="43"/>
      <c r="P12" s="43"/>
    </row>
    <row r="13" spans="2:16" x14ac:dyDescent="0.2">
      <c r="C13" s="26">
        <v>611</v>
      </c>
      <c r="D13" s="26">
        <v>503</v>
      </c>
      <c r="G13" s="27">
        <f>(C13-$C$17)*(D13-$D$17)</f>
        <v>1179.3600000000024</v>
      </c>
      <c r="J13" s="43"/>
      <c r="K13" s="43"/>
      <c r="L13" s="43"/>
      <c r="M13" s="43"/>
      <c r="N13" s="43"/>
      <c r="O13" s="43"/>
      <c r="P13" s="43"/>
    </row>
    <row r="14" spans="2:16" x14ac:dyDescent="0.2">
      <c r="C14" s="26">
        <v>713</v>
      </c>
      <c r="D14" s="26">
        <v>719</v>
      </c>
      <c r="G14" s="27">
        <f>(C14-$C$17)*(D14-$D$17)</f>
        <v>44714.160000000011</v>
      </c>
      <c r="J14" s="43"/>
      <c r="K14" s="43"/>
      <c r="L14" s="43"/>
      <c r="M14" s="43"/>
      <c r="N14" s="43"/>
      <c r="O14" s="43"/>
      <c r="P14" s="43"/>
    </row>
    <row r="15" spans="2:16" x14ac:dyDescent="0.2">
      <c r="C15" s="29">
        <v>536</v>
      </c>
      <c r="D15" s="29">
        <v>503</v>
      </c>
      <c r="G15" s="27">
        <f>(C15-$C$17)*(D15-$D$17)</f>
        <v>234.3600000000007</v>
      </c>
      <c r="J15" s="43"/>
      <c r="K15" s="43"/>
      <c r="L15" s="43"/>
      <c r="M15" s="43"/>
      <c r="N15" s="43"/>
      <c r="O15" s="43"/>
      <c r="P15" s="43"/>
    </row>
    <row r="16" spans="2:16" x14ac:dyDescent="0.2">
      <c r="J16" s="43"/>
      <c r="K16" s="43"/>
      <c r="L16" s="43"/>
      <c r="M16" s="43"/>
      <c r="N16" s="43"/>
      <c r="O16" s="43"/>
      <c r="P16" s="43"/>
    </row>
    <row r="17" spans="2:16" x14ac:dyDescent="0.2">
      <c r="B17" s="11" t="s">
        <v>0</v>
      </c>
      <c r="C17" s="30">
        <f>AVERAGE(C11:C15)</f>
        <v>517.4</v>
      </c>
      <c r="D17" s="30">
        <f>AVERAGE(D11:D15)</f>
        <v>490.4</v>
      </c>
      <c r="F17" s="4" t="s">
        <v>56</v>
      </c>
      <c r="G17" s="31">
        <f>SUM(G11:G15)</f>
        <v>84622.2</v>
      </c>
      <c r="J17" s="60"/>
      <c r="K17" s="60"/>
      <c r="L17" s="60"/>
      <c r="M17" s="60"/>
      <c r="N17" s="60"/>
      <c r="O17" s="60"/>
      <c r="P17" s="60"/>
    </row>
    <row r="18" spans="2:16" x14ac:dyDescent="0.2">
      <c r="B18" s="4"/>
      <c r="C18" s="28"/>
      <c r="D18" s="28"/>
      <c r="F18" s="4" t="s">
        <v>57</v>
      </c>
      <c r="G18" s="32">
        <f>COUNT(C11:C15)</f>
        <v>5</v>
      </c>
      <c r="J18" s="60"/>
      <c r="K18" s="60"/>
      <c r="L18" s="60"/>
      <c r="M18" s="60"/>
      <c r="N18" s="60"/>
      <c r="O18" s="60"/>
      <c r="P18" s="60"/>
    </row>
    <row r="19" spans="2:16" x14ac:dyDescent="0.2">
      <c r="B19" s="4"/>
      <c r="C19" s="30"/>
      <c r="D19" s="30"/>
      <c r="F19" s="4" t="s">
        <v>58</v>
      </c>
      <c r="G19" s="27">
        <f>G17/(G18-1)</f>
        <v>21155.55</v>
      </c>
      <c r="J19" s="60"/>
      <c r="K19" s="60"/>
      <c r="L19" s="60"/>
      <c r="M19" s="60"/>
      <c r="N19" s="60"/>
      <c r="O19" s="60"/>
      <c r="P19" s="60"/>
    </row>
    <row r="20" spans="2:16" x14ac:dyDescent="0.2">
      <c r="F20" s="34" t="s">
        <v>59</v>
      </c>
      <c r="G20" s="61">
        <f>CORREL(C11:C15,D11:D15)</f>
        <v>0.93812571333175809</v>
      </c>
      <c r="J20" s="60"/>
      <c r="K20" s="60"/>
      <c r="L20" s="60"/>
      <c r="M20" s="60"/>
      <c r="N20" s="60"/>
      <c r="O20" s="60"/>
      <c r="P20" s="60"/>
    </row>
    <row r="21" spans="2:16" x14ac:dyDescent="0.2">
      <c r="F21" s="4"/>
      <c r="G21" s="33"/>
      <c r="J21" s="60"/>
      <c r="K21" s="60"/>
      <c r="L21" s="60"/>
      <c r="M21" s="60"/>
      <c r="N21" s="60"/>
      <c r="O21" s="60"/>
      <c r="P21" s="60"/>
    </row>
  </sheetData>
  <mergeCells count="2">
    <mergeCell ref="J10:P10"/>
    <mergeCell ref="J11:P16"/>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6</vt:i4>
      </vt:variant>
    </vt:vector>
  </HeadingPairs>
  <TitlesOfParts>
    <vt:vector size="6" baseType="lpstr">
      <vt:lpstr>Mean, median and mode</vt:lpstr>
      <vt:lpstr>Skewness</vt:lpstr>
      <vt:lpstr>Variance</vt:lpstr>
      <vt:lpstr>Std and cv</vt:lpstr>
      <vt:lpstr>Covariance</vt:lpstr>
      <vt:lpstr>Correlation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Iliya Valchanov</dc:creator>
  <cp:lastModifiedBy>DIANA</cp:lastModifiedBy>
  <dcterms:created xsi:type="dcterms:W3CDTF">2017-04-19T13:21:25Z</dcterms:created>
  <dcterms:modified xsi:type="dcterms:W3CDTF">2023-02-25T04:57:19Z</dcterms:modified>
</cp:coreProperties>
</file>