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80" tabRatio="249" firstSheet="16" activeTab="16"/>
  </bookViews>
  <sheets>
    <sheet name="4.1" sheetId="1" state="hidden" r:id="rId1"/>
    <sheet name="2" sheetId="2" state="hidden" r:id="rId2"/>
    <sheet name="3" sheetId="3" state="hidden" r:id="rId3"/>
    <sheet name="4" sheetId="4" state="hidden" r:id="rId4"/>
    <sheet name="5" sheetId="5" state="hidden" r:id="rId5"/>
    <sheet name="6" sheetId="6" state="hidden" r:id="rId6"/>
    <sheet name="7" sheetId="7" state="hidden" r:id="rId7"/>
    <sheet name="7A" sheetId="8" state="hidden" r:id="rId8"/>
    <sheet name="8" sheetId="9" state="hidden" r:id="rId9"/>
    <sheet name="8A" sheetId="10" state="hidden" r:id="rId10"/>
    <sheet name="9A" sheetId="11" state="hidden" r:id="rId11"/>
    <sheet name="9B" sheetId="12" state="hidden" r:id="rId12"/>
    <sheet name="10" sheetId="13" state="hidden" r:id="rId13"/>
    <sheet name="11" sheetId="14" state="hidden" r:id="rId14"/>
    <sheet name="12" sheetId="15" state="hidden" r:id="rId15"/>
    <sheet name="13" sheetId="16" state="hidden" r:id="rId16"/>
    <sheet name="Sheet1" sheetId="17" r:id="rId17"/>
  </sheets>
  <calcPr calcId="144525" concurrentCalc="0"/>
</workbook>
</file>

<file path=xl/sharedStrings.xml><?xml version="1.0" encoding="utf-8"?>
<sst xmlns="http://schemas.openxmlformats.org/spreadsheetml/2006/main" count="394">
  <si>
    <t>POTENSI PERIKANAN - FISHERIES POTENCY</t>
  </si>
  <si>
    <t>Gambar 4.1. Wilayah Pengelolaan Perikanan Republik Indonesia</t>
  </si>
  <si>
    <t>Picture 4.1. Fisheries Management Areas</t>
  </si>
  <si>
    <t>Keterangan:</t>
  </si>
  <si>
    <t>WPP-571: Selat Malaka dan Laut Andaman</t>
  </si>
  <si>
    <t>WPP-572: Samudera Hindia bagian barat Sumatera Barat dan</t>
  </si>
  <si>
    <t>Selat Sunda</t>
  </si>
  <si>
    <t>WPP-573: Samudera Hindia bagian selatan Jawa sampai bagian selatan</t>
  </si>
  <si>
    <t>Nusa Tenggara, Laut Sawu dan Laut Timor bagian barat.</t>
  </si>
  <si>
    <t>WPP-711: Selat Karimata, Laut Natuna dan Laut Cina Selatan</t>
  </si>
  <si>
    <t>WPP-712: Laut Jawa</t>
  </si>
  <si>
    <t>WPP-713: Laut Makassar, Teluk Bone, Laut Flores dan Laut Bali</t>
  </si>
  <si>
    <t>WPP-714: Teluk Tolo dan Laut Banda</t>
  </si>
  <si>
    <t>WPP-715: Teluk Tomini, Laut Maluku, Laut Halmahera, Laut Seram</t>
  </si>
  <si>
    <t>dan Teluk Berau</t>
  </si>
  <si>
    <t>WPP-716: Laut Sulawesi dan Pulau Halmahera bagian utara</t>
  </si>
  <si>
    <t>WPP-717: Teluk Cendrawasih dan Laut Pasifik</t>
  </si>
  <si>
    <t>WPP-718: Laut Aru, Laut Arafura dan Laut Timor bagian timur</t>
  </si>
  <si>
    <t>Tabel 2.... Jumlah Rumah Tangga Perikanan / Perusahaan Perikanan (RTP/PP) Tangkap Menurut Sub Sektor Perikanan Tangkap, 2008 - 2013</t>
  </si>
  <si>
    <t>Table 2…. Number of Capture Fisheries Households/Establishments by Capture Fisheries Sub Sector, 2008 - 2013</t>
  </si>
  <si>
    <t>Satuan: Buah</t>
  </si>
  <si>
    <t>Unit: Number</t>
  </si>
  <si>
    <t>Rincian - Item</t>
  </si>
  <si>
    <t>Tahun - Year</t>
  </si>
  <si>
    <t>Kenaikan Rata-Rata (%)</t>
  </si>
  <si>
    <t>Increasing Average (%)</t>
  </si>
  <si>
    <t>2013 *)</t>
  </si>
  <si>
    <t>2008-2013</t>
  </si>
  <si>
    <t>2012-2013</t>
  </si>
  <si>
    <t>Jumlah - Total</t>
  </si>
  <si>
    <t>Perikanan Tangkap di Laut -</t>
  </si>
  <si>
    <t>Marine Capture Fisheries</t>
  </si>
  <si>
    <t>Perikanan Tangkap di Perairan Umum -</t>
  </si>
  <si>
    <t>Inland Openwater Capture Fisheries</t>
  </si>
  <si>
    <t>Keterangan - Note:</t>
  </si>
  <si>
    <t>*): Angka Sementara - Preliminary Figures</t>
  </si>
  <si>
    <t>*): Angka Perkiraan - Estimation Figures</t>
  </si>
  <si>
    <t>na: not available - data belum tersedia</t>
  </si>
  <si>
    <t>Tabel 2... Jumlah Nelayan Menurut Sub Sektor Perikanan Tangkap, 2008 - 2013</t>
  </si>
  <si>
    <t>Table 2... Number of Fishers By Capture Fisheries Sub Sector, 2008 - 2013</t>
  </si>
  <si>
    <t>Satuan: Orang</t>
  </si>
  <si>
    <t>Unit: Person</t>
  </si>
  <si>
    <t>SARANA DAN PRASARANA PERIKANAN - FISHERIES FACILITIES AND INFRASTRUCTURES</t>
  </si>
  <si>
    <t>Tabel 3.1. Jumlah Perahu/Kapal Perikanan Laut Menurut Kategori dan Ukuran Kapal, 2008 - 2013</t>
  </si>
  <si>
    <t>Table 3.1. Number of Marine Fishing Boats By Category and Size of Boat, 2008 - 2013</t>
  </si>
  <si>
    <t>Kategori dan Ukuran Kapal/Perahu</t>
  </si>
  <si>
    <t>Category and Size of Boat</t>
  </si>
  <si>
    <t>Perahu Tanpa Motor -                               Non Powered Boat</t>
  </si>
  <si>
    <t>Perahu Motor Tempel -                                Outboard Motor</t>
  </si>
  <si>
    <t>Kapal Motor - Inboard Motor</t>
  </si>
  <si>
    <t>&lt; 5</t>
  </si>
  <si>
    <t>GT</t>
  </si>
  <si>
    <t>Ukuran</t>
  </si>
  <si>
    <t>5 - 10</t>
  </si>
  <si>
    <t>Kapal Motor -</t>
  </si>
  <si>
    <t>10 - 20</t>
  </si>
  <si>
    <t>Size of Boat</t>
  </si>
  <si>
    <t>20 - 30</t>
  </si>
  <si>
    <t>30 - 50</t>
  </si>
  <si>
    <t>50 - 100</t>
  </si>
  <si>
    <t>100 - 200</t>
  </si>
  <si>
    <t>&gt; 200</t>
  </si>
  <si>
    <t>Tabel 3.2. Jumlah Unit Penangkapan Ikan Menurut Sub Sektor Perikanan Tangkap, 2008 - 2012</t>
  </si>
  <si>
    <t>Table 3.2. Number of Fishing Units By Capture Fisheries Sub Sector, 2008 - 2012</t>
  </si>
  <si>
    <t>Satuan: Unit</t>
  </si>
  <si>
    <t>Unit: Units</t>
  </si>
  <si>
    <t>2011-2013</t>
  </si>
  <si>
    <t>Tabel 3.4. Jumlah Pelabuhan Perikanan di Indonesia Menurut Kelas Tahun 2012</t>
  </si>
  <si>
    <t>Table 3.4. Number of Fishing Port in Indonesia by Class, 2012</t>
  </si>
  <si>
    <t>No</t>
  </si>
  <si>
    <t>Kelas - Class</t>
  </si>
  <si>
    <t>Tahun</t>
  </si>
  <si>
    <t>Pelabuhan Perikanan Samudera (PPS) - Oceanic Fishing Port</t>
  </si>
  <si>
    <t>Pelabuhan Perikanan Nusantara (PPN) - Archipelagic Fishing Port</t>
  </si>
  <si>
    <t>Pelabuhan Perikanan Pantai (PPP) - Coastal Fishing Port</t>
  </si>
  <si>
    <t>- UPT KKP - MMAF TIU</t>
  </si>
  <si>
    <t>- UPT Provinsi - Province TIU</t>
  </si>
  <si>
    <t>Pangkalan Pendaratan Ikan (PPI) - Fish Landing Place</t>
  </si>
  <si>
    <t>Pelabuhan Perikanan Swasta - Private Fishing Port *)</t>
  </si>
  <si>
    <t>Keterangan - Note :</t>
  </si>
  <si>
    <t>Pelabuhan Perkanan Yang Merupakan Unit Pelaksana Teknis Pusat :</t>
  </si>
  <si>
    <t>PPS Nizam Zachman - Jakarta</t>
  </si>
  <si>
    <t>PPS Kendari - Kendari</t>
  </si>
  <si>
    <t>PPS Belawan - Medan</t>
  </si>
  <si>
    <t>PPS Bungus - Padang</t>
  </si>
  <si>
    <t>PPS Cilacap - Cilacap</t>
  </si>
  <si>
    <t>PPS Bitung - Bitung</t>
  </si>
  <si>
    <t>PPN Sibolga - Sibolga</t>
  </si>
  <si>
    <t>PPN Tanjungpandan - Belitung</t>
  </si>
  <si>
    <t>PPN Palabuhanratu - Sukabumi</t>
  </si>
  <si>
    <t>PPN Kejawanan - Cirebon</t>
  </si>
  <si>
    <t>PPN Pekalongan - Pekalongan</t>
  </si>
  <si>
    <t>PPN Brondong - Lamongan</t>
  </si>
  <si>
    <t>PPN Prigi - Trenggalek</t>
  </si>
  <si>
    <t>PPN Pemangkat - Sambas</t>
  </si>
  <si>
    <t>PPN Ternate - Ternate</t>
  </si>
  <si>
    <t>PPN Ambon - Ambon</t>
  </si>
  <si>
    <t>PPN Tual - Tual</t>
  </si>
  <si>
    <t>PPN Pengambengan - Jembrana</t>
  </si>
  <si>
    <t>PPN Sungailiat - Bangka</t>
  </si>
  <si>
    <t>PPP Karangantu - Banten</t>
  </si>
  <si>
    <t>PPP Karimunjawa - Jepara</t>
  </si>
  <si>
    <t>PPP Teluk Batang - Kayong Utara</t>
  </si>
  <si>
    <t>PPP Klidang Lor - Batang</t>
  </si>
  <si>
    <t>PPP Banjarmasin - Kalimantan Selatan</t>
  </si>
  <si>
    <t>PPP Kota Agung - Tenggamus</t>
  </si>
  <si>
    <t>PPP Bajomulyo - Pati</t>
  </si>
  <si>
    <t>PPP Kwandang - Gorontalo</t>
  </si>
  <si>
    <t>PPP Blanakan - Subang</t>
  </si>
  <si>
    <t>PPP Labuan Maringgai - Lampung Timur</t>
  </si>
  <si>
    <t>PPP Dagho - Sulawesi Utara</t>
  </si>
  <si>
    <t>PPP Lekok - Pasuruan</t>
  </si>
  <si>
    <t>PPP Eretan - Cirebon</t>
  </si>
  <si>
    <t>PPP Ciasem - Subang</t>
  </si>
  <si>
    <t>PPP Kupang - Kupang, NTT</t>
  </si>
  <si>
    <t>PPP Muncar - Banyuwangi</t>
  </si>
  <si>
    <t>PPP Labuan Banten - Pandeglang</t>
  </si>
  <si>
    <t>PPP Paiton - Probolinggo</t>
  </si>
  <si>
    <t>PPP Labuan Lombok - Lombok Timur, NTB</t>
  </si>
  <si>
    <t>PPP Puger - Jember</t>
  </si>
  <si>
    <t>PPP Lampulo - Banda Aceh</t>
  </si>
  <si>
    <t>PPP Pulo Telo - Nias</t>
  </si>
  <si>
    <t>PPP Lempasing - Bandar Lampung</t>
  </si>
  <si>
    <t>PPP Sikakap - Mentawai</t>
  </si>
  <si>
    <t>PPP Morodemak - Demak</t>
  </si>
  <si>
    <t>PPP Sorong - Sorong</t>
  </si>
  <si>
    <t>PPP Pacitan - Pacitan</t>
  </si>
  <si>
    <t>PPP Tarakan - Kalimantan Timur</t>
  </si>
  <si>
    <t>PPP Sadeng - Gunungkidul, DIY</t>
  </si>
  <si>
    <t>PPP Tarempa - Kep. Riau</t>
  </si>
  <si>
    <t>PPP Tegalsari</t>
  </si>
  <si>
    <t>PPP Tasik Agung - Rembang</t>
  </si>
  <si>
    <t>PPP Asem Doyong</t>
  </si>
  <si>
    <t>PPP Tawang - Kendal</t>
  </si>
  <si>
    <t>PPP Bacan - Halmahera Utara</t>
  </si>
  <si>
    <t>PPP Teladas - Tulang Bawang</t>
  </si>
  <si>
    <t>PPP Bondet - Cirebon</t>
  </si>
  <si>
    <t>PPP Tumumpa - Manado</t>
  </si>
  <si>
    <t>PPP Cilauteureum - Garut</t>
  </si>
  <si>
    <t>PPP Wonokerto - Pekalongan</t>
  </si>
  <si>
    <t>PPP Ciparage - Karawang</t>
  </si>
  <si>
    <t>UPPPP Pondok Dadap</t>
  </si>
  <si>
    <t>PPP Hantipan</t>
  </si>
  <si>
    <t>Tabel Jumlah Pelabuhan Perikanan di Indonesia Menurut Kelas Tahun 2013</t>
  </si>
  <si>
    <t>Table Number of Fishing Port in Indonesia by Class, 2013</t>
  </si>
  <si>
    <t>No.</t>
  </si>
  <si>
    <t>Klas - Class</t>
  </si>
  <si>
    <t>*): Tidak berkategori kelas pelabuhan perikanan - Uncategory in class of fishing port</t>
  </si>
  <si>
    <t>4.</t>
  </si>
  <si>
    <t>VOLUME DAN NILAI PRODUKSI PERIKANAN - VOLUME AND VALUE OF FISHERIES PRODUCTION</t>
  </si>
  <si>
    <t>Tabel Volume Produksi Perikanan, 2008 - 2012</t>
  </si>
  <si>
    <t>Table Volume of Fisheries Production, 2008 - 2012</t>
  </si>
  <si>
    <t>Satuan: Ton</t>
  </si>
  <si>
    <t>Unit: Ton</t>
  </si>
  <si>
    <t>*)</t>
  </si>
  <si>
    <t>2008-2012</t>
  </si>
  <si>
    <t>2011-2012</t>
  </si>
  <si>
    <t>Volume Produksi - Production Volume</t>
  </si>
  <si>
    <t>Perikanan Tangkap -                                  Capture Fisheries</t>
  </si>
  <si>
    <t>Sub Jumlah</t>
  </si>
  <si>
    <t>Perikanan Laut - Marine Fisheries</t>
  </si>
  <si>
    <t>Perairan Umum - Inland Openwater Fisheries</t>
  </si>
  <si>
    <t>Perikanan Budidaya -                                    Aquaculture Fisheries</t>
  </si>
  <si>
    <t>Budidaya Laut - Marineculture</t>
  </si>
  <si>
    <t>Tambak - Brackishwater Pond</t>
  </si>
  <si>
    <t>Kolam - Freshwater Pond</t>
  </si>
  <si>
    <t>Karamba - Cage</t>
  </si>
  <si>
    <t>Jaring Apung - Floating Cage Net</t>
  </si>
  <si>
    <t>Sawah - Paddy Field</t>
  </si>
  <si>
    <t>Keterangan  - Note:</t>
  </si>
  <si>
    <t>*):  Angka Sementara - Preliminary Figures</t>
  </si>
  <si>
    <t>**): Angka Sementara s.d. Tw. 4 - Preliminary Figures until 4th quarterly</t>
  </si>
  <si>
    <t>Tabel 4.1.  Volume Produksi Perikanan, 2008 - 2012</t>
  </si>
  <si>
    <t>Table 4.1 .Volume of Fisheries Production, 2008 - 2012</t>
  </si>
  <si>
    <t>Tabel Nilai Produksi Perikanan, 2008 - 2012</t>
  </si>
  <si>
    <t>Table Value of Fisheries Production, 2008 - 2012</t>
  </si>
  <si>
    <t>Nilai: Rp. 1 000,-</t>
  </si>
  <si>
    <t>Value:  Rp. 1 000,-</t>
  </si>
  <si>
    <t>NILAI - VALUE</t>
  </si>
  <si>
    <t>#REF!</t>
  </si>
  <si>
    <t>Perikanan Budidaya -                                    Aquaculture</t>
  </si>
  <si>
    <t>*):  Angka sementara - Preliminary Figures</t>
  </si>
  <si>
    <t>Tabel 4.2. Nilai Produksi Perikanan, 2008 - 2013</t>
  </si>
  <si>
    <t>Table 4.2. Value of Fisheries Production, 2008 - 2013</t>
  </si>
  <si>
    <t>Tabel Produksi Perikanan Tangkap di Laut Menurut Komoditas Utama, 2008 - 2013</t>
  </si>
  <si>
    <t>Table Marine Capture Fisheries Production By Major Commodities, 2008 - 2013</t>
  </si>
  <si>
    <t>Jenis Ikan - Species</t>
  </si>
  <si>
    <t>2008 - 2013</t>
  </si>
  <si>
    <t>Produksi Total</t>
  </si>
  <si>
    <t>#ERROR!</t>
  </si>
  <si>
    <t>Ikan - Fishes</t>
  </si>
  <si>
    <t>1. Tuna - Tunas</t>
  </si>
  <si>
    <t>2. Cakalang - Skipjack Tunas</t>
  </si>
  <si>
    <t>3. Tongkol - Eastern Little Tunas</t>
  </si>
  <si>
    <t>4. Ikan Lainnya - Other Fishes</t>
  </si>
  <si>
    <t>Binatang Berkulit Keras - Crustaceans</t>
  </si>
  <si>
    <t>1. Udang - Shrimp</t>
  </si>
  <si>
    <t>2. Binatang Berkulit Keras Lainnya - Other</t>
  </si>
  <si>
    <t>Crustaceans</t>
  </si>
  <si>
    <t>Lainnya - Others</t>
  </si>
  <si>
    <t>*): Angka sementara - Preliminary Figures</t>
  </si>
  <si>
    <t>PERIKANAN TANGKAP / CAPTURE FISHERIES</t>
  </si>
  <si>
    <t>Volume produksi perikanan tangkap menurut komoditi utama,  2008 - 2012</t>
  </si>
  <si>
    <t>Satuan  : Ton</t>
  </si>
  <si>
    <t>Unit : Tonnes</t>
  </si>
  <si>
    <t>Komoditi utama</t>
  </si>
  <si>
    <t>-   Major commodities</t>
  </si>
  <si>
    <t>2012 *)</t>
  </si>
  <si>
    <t>Total Volume Produksi Perikanan Tangkap</t>
  </si>
  <si>
    <t>Volume Produksi Perikanan Tangkap di Laut</t>
  </si>
  <si>
    <t>Udang</t>
  </si>
  <si>
    <t>-</t>
  </si>
  <si>
    <t>Shrimp</t>
  </si>
  <si>
    <t>Tuna</t>
  </si>
  <si>
    <t>Tunas</t>
  </si>
  <si>
    <t>Cakalang</t>
  </si>
  <si>
    <t>Skipjack tunas</t>
  </si>
  <si>
    <t>Tongkol</t>
  </si>
  <si>
    <t>Eastern little tunas</t>
  </si>
  <si>
    <t>Ikan lainnya</t>
  </si>
  <si>
    <t>Others fishes</t>
  </si>
  <si>
    <t>Lainnya</t>
  </si>
  <si>
    <t>Others</t>
  </si>
  <si>
    <t>Volume Produksi Perikanan Tangkap di Perairan Umum</t>
  </si>
  <si>
    <t>Ikan</t>
  </si>
  <si>
    <t>Fishes</t>
  </si>
  <si>
    <t>*) Angka Sementara</t>
  </si>
  <si>
    <t>Sumber : Dit. Perikanan Tangkap</t>
  </si>
  <si>
    <t>Tabel 4…. Produksi Perikanan Tangkap di Laut Menurut Wilayah Pengelolaan Perikanan (WPP), 2008 - 2013</t>
  </si>
  <si>
    <t>Table 4…. Marine Capture Fisheries Production By Fisheries Management Area, 2008 - 2013</t>
  </si>
  <si>
    <t>Wilayah Pengelolaan Perikanan</t>
  </si>
  <si>
    <t>Fisheries Management Area</t>
  </si>
  <si>
    <t>2012 - 2013</t>
  </si>
  <si>
    <t>1. Selat Malaka dan Laut Andaman - Malacca Strait and Andaman Sea</t>
  </si>
  <si>
    <t>2. Samudera Hindia Sebelah Barat Sumatera dan Selat Sunda - Indian Ocean of Western Sumatera and Sunda Strait</t>
  </si>
  <si>
    <t>3. Samudera Hindia Sebelah Selatan Jawa Hingga Sebelah Selatan Nusa Tenggara, Laut Sawu dan Laut Timor Bagian Barat - Indian Ocean of Southern Java, Southern Nusa Tenggara, Sawu Sea and Western of Timor Sea</t>
  </si>
  <si>
    <t>4. Selat Karimata, Laut Natuna dan Laut China Selatan - Karimata Strait, Natuna Sea and South China Sea</t>
  </si>
  <si>
    <t>5. Laut Jawa - Java Sea</t>
  </si>
  <si>
    <t>6. Selat Makassar, Teluk Bone, Laut Flores dan Laut Bali - Makassar Sea, Bone Bay, Flores Sea and Bali Sea</t>
  </si>
  <si>
    <t>7. Teluk Tolo dan Laut Banda - Tolo Bay and Banda Sea</t>
  </si>
  <si>
    <t>8. Teluk Tomini, Laut Maluku, Laut Halmahera, Laut Seram dan Teluk Berau - Tomini Bay, Maluku Sea, Halmahera Sea, Seram Sea and Berau Bay</t>
  </si>
  <si>
    <t>9. Laut Sulawesi dan Sebelah Utara Pulau Halmahera - Sulawesi Sea and Northern of Halmahera Island</t>
  </si>
  <si>
    <t>10. Teluk Cendrawasih dan Samudera Pasifik - Cendrawasih Bay and Pacific Ocean</t>
  </si>
  <si>
    <t>11. Teluk Aru, Laut Arafuru dan Laut Timor Bagian Timur - Aru Bay, Arafuru Sea and Eastern of Timor Sea</t>
  </si>
  <si>
    <t>Keterangan</t>
  </si>
  <si>
    <t>*). Angka sementara</t>
  </si>
  <si>
    <t>Tabel 4…. Rekapitulasi Kelompok Usaha Bersama (KUB) Perikanan Tangkap Seluruh Indonesia Menurut Provinsi, 2008 - 2013</t>
  </si>
  <si>
    <t>Table 4…. Recapitulation of Micro Bussiness Enterprises in Indonesia by Province, 2008 - 2013</t>
  </si>
  <si>
    <t>Provinsi - Province</t>
  </si>
  <si>
    <t>KUB</t>
  </si>
  <si>
    <t>SUMATERA</t>
  </si>
  <si>
    <t>Aceh</t>
  </si>
  <si>
    <t>Sumatera Utara</t>
  </si>
  <si>
    <t>Sumatera Barat</t>
  </si>
  <si>
    <t>R i a u</t>
  </si>
  <si>
    <t>J a m b i</t>
  </si>
  <si>
    <t>Sumatera Selatan</t>
  </si>
  <si>
    <t>Bengkulu</t>
  </si>
  <si>
    <t>Lampung</t>
  </si>
  <si>
    <t>Kep. Bangka Belitung</t>
  </si>
  <si>
    <t>Kep. Riau</t>
  </si>
  <si>
    <t>J    A    W   A</t>
  </si>
  <si>
    <t>DKI  Jakarta</t>
  </si>
  <si>
    <t>Jawa Barat</t>
  </si>
  <si>
    <t>Jawa Tengah</t>
  </si>
  <si>
    <t>D.I.  Yogyakarta</t>
  </si>
  <si>
    <t>Jawa Timur</t>
  </si>
  <si>
    <t>Banten</t>
  </si>
  <si>
    <t>BALI  -  NUSATENGGARA</t>
  </si>
  <si>
    <t>B  a  l  i</t>
  </si>
  <si>
    <t>Nusa Tenggara Barat</t>
  </si>
  <si>
    <t>Nusa Tenggara Timur</t>
  </si>
  <si>
    <t>Tabel 13.1. Lanjutan</t>
  </si>
  <si>
    <t>Table 13.1. Continue</t>
  </si>
  <si>
    <t>KALIMANTAN</t>
  </si>
  <si>
    <t>Kalimantan Barat</t>
  </si>
  <si>
    <t>Kalimantan Tengah</t>
  </si>
  <si>
    <t>Kalimantan Selatan</t>
  </si>
  <si>
    <t>Kalimantan Timur</t>
  </si>
  <si>
    <t>SULAWESI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</si>
  <si>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</si>
  <si>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</si>
  <si>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</si>
  <si>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</si>
  <si>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</si>
  <si>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</si>
  <si>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 - PAPUA</t>
  </si>
  <si>
    <t>Maluku</t>
  </si>
  <si>
    <t>Maluku Utara</t>
  </si>
  <si>
    <t>Papua Barat</t>
  </si>
  <si>
    <t>Papua</t>
  </si>
  <si>
    <t>- Data tahun 2004 - 2005 merupakan data KUB perikanan secara keseluruhan</t>
  </si>
  <si>
    <t>- Data tahun 2006 dan seterusnya khusus KUB perikanan tangkap</t>
  </si>
  <si>
    <t>Tabel Jumlah Unit Pelaksana Teknis (UPT) Lingkup KKP Tahun 2012</t>
  </si>
  <si>
    <t>Table Number of Technical Implementation Unit in MMAF, 2012</t>
  </si>
  <si>
    <t>Update 2013</t>
  </si>
  <si>
    <t>Unit Eselon I</t>
  </si>
  <si>
    <t>UPT</t>
  </si>
  <si>
    <t>(Unit)</t>
  </si>
  <si>
    <t>1.</t>
  </si>
  <si>
    <t>SEKRETARIAT JENDERAL</t>
  </si>
  <si>
    <t>2.</t>
  </si>
  <si>
    <t>INSPEKTORAT JENDERAL</t>
  </si>
  <si>
    <t>3.</t>
  </si>
  <si>
    <t>DITJEN PERIKANAN TANGKAP</t>
  </si>
  <si>
    <t>a.</t>
  </si>
  <si>
    <t>Pelabuhan Perikanan Samudera</t>
  </si>
  <si>
    <t>b.</t>
  </si>
  <si>
    <t>Pelabuhan Perikanan Nusantara</t>
  </si>
  <si>
    <t>c.</t>
  </si>
  <si>
    <t>Pelabuhan Perikanan Pantai</t>
  </si>
  <si>
    <t>d.</t>
  </si>
  <si>
    <t>Balai Besar Pengembangan Penangkapan Ikan (BBPPI)</t>
  </si>
  <si>
    <t>DITJEN PERIKANAN BUDIDAYA</t>
  </si>
  <si>
    <t>Balai Besar Budidaya</t>
  </si>
  <si>
    <t>Balai Budidaya</t>
  </si>
  <si>
    <t>Balai Layanan Usaha</t>
  </si>
  <si>
    <t>5.</t>
  </si>
  <si>
    <t>DITJEN PSDKP</t>
  </si>
  <si>
    <t>Pangkalan Pengawasan</t>
  </si>
  <si>
    <t>Stasiun Pengawasan</t>
  </si>
  <si>
    <t>6.</t>
  </si>
  <si>
    <t>DITJEN P2HP</t>
  </si>
  <si>
    <t>Balai Besar Pengembangan dan Pengendalian Hasil Perikanan (BBP2HP)</t>
  </si>
  <si>
    <t>7.</t>
  </si>
  <si>
    <t>DITJEN KP3K</t>
  </si>
  <si>
    <t>Balai Pengelolaan Sumberdaya Pesisir dan Laut</t>
  </si>
  <si>
    <t>Balai Kawasan Konservasi Perairan Nasional</t>
  </si>
  <si>
    <t>Loka Pengelolaan Sumberdaya Pesisir dan Laut</t>
  </si>
  <si>
    <t>Loka Kawasan Konservasi Perairan Nasional</t>
  </si>
  <si>
    <t>8.</t>
  </si>
  <si>
    <t>Balitbang KP</t>
  </si>
  <si>
    <t>Balai Besar Riset</t>
  </si>
  <si>
    <t>Balai Riset</t>
  </si>
  <si>
    <t>Loka Riset</t>
  </si>
  <si>
    <t>9.</t>
  </si>
  <si>
    <t>BPSDMKP</t>
  </si>
  <si>
    <t>Sekolah Tinggi Perikanan (STP)</t>
  </si>
  <si>
    <t>Akademi Perikanan</t>
  </si>
  <si>
    <t>Sekolah Usaha Perikanan Menengah</t>
  </si>
  <si>
    <t>Balai Pendidikan dan Pelatihan Perikanan (BPPP)</t>
  </si>
  <si>
    <t>f.</t>
  </si>
  <si>
    <t>Balai Pendidikan dan Pelatihan Aparatur</t>
  </si>
  <si>
    <t>10.</t>
  </si>
  <si>
    <t>Badan Karantina Ikan, Pengendalian Mutu &amp; Keamanan Hasil Perikanan</t>
  </si>
  <si>
    <t>Balai Besar Karantina Ikan, Pengendalian Mutu dan Keamanan Hasil Perikanan (Balai Besar KIPM)</t>
  </si>
  <si>
    <t>Balai Karantina Ikan, Pengendalian Mutu dan Keamanan Hasil Perikanan Kelas I (Balai KIPM Kelas I)</t>
  </si>
  <si>
    <t>Balai Karantina Ikan, Pengendalian Mutu dan Keamanan Hasil Perikanan Kelas II (Balai KIPM Kelas II)</t>
  </si>
  <si>
    <t>Balai Uji Standar Karantina Ikan, Pengendalian Mutu dan Keamanan Hasil Perikanan</t>
  </si>
  <si>
    <t>e.</t>
  </si>
  <si>
    <t>Stasiun Karantina Ikan, Pengendalian Mutu dan Keamanan Hasil Perikanan Kelas I (Stasiun KIPM     Kelas I)</t>
  </si>
  <si>
    <t>Stasiun Karantina Ikan, Pengendalian Mutu dan Keamanan Hasil Perikanan Kelas II (Stasiun KIPM     Kelas II)</t>
  </si>
  <si>
    <t>Tabel Jumlah Tenaga Kerja Perikanan, 2008 - 2013</t>
  </si>
  <si>
    <t>Table</t>
  </si>
  <si>
    <t>Number or Fishery Workers, 2007 - 2011</t>
  </si>
  <si>
    <t>TAHUN - YEAR</t>
  </si>
  <si>
    <t>Kenaikan rata-rata (%)</t>
  </si>
  <si>
    <t>Increasing average</t>
  </si>
  <si>
    <t>JUMLAH</t>
  </si>
  <si>
    <t>TOTAL</t>
  </si>
  <si>
    <t>Nelayan Fishermen</t>
  </si>
  <si>
    <t>Sub Total</t>
  </si>
  <si>
    <t>Perikanan laut</t>
  </si>
  <si>
    <t>Marine fisheries</t>
  </si>
  <si>
    <t>Perairan umum</t>
  </si>
  <si>
    <t>Inland openwater</t>
  </si>
  <si>
    <t>Pembudidaya Ikan         Fish Farmer</t>
  </si>
  <si>
    <t>Budidaya Laut</t>
  </si>
  <si>
    <t>Marine Culture</t>
  </si>
  <si>
    <t>Tambak</t>
  </si>
  <si>
    <t>Brackishwater pond</t>
  </si>
  <si>
    <t>Kolam</t>
  </si>
  <si>
    <t>Freshwater pond</t>
  </si>
  <si>
    <t>Karamba</t>
  </si>
  <si>
    <t>Cage</t>
  </si>
  <si>
    <t>Jaring Apung</t>
  </si>
  <si>
    <t>Floating Net</t>
  </si>
  <si>
    <t>Sawah</t>
  </si>
  <si>
    <t>Paddy Field</t>
  </si>
  <si>
    <t>Tenaga Kerja Pengolahan Perikanan - Processing Labour</t>
  </si>
  <si>
    <t>Tenaga Kerja Pemasaran Perikanan - Marketing Labour</t>
  </si>
  <si>
    <t>Sumber / Source : Ditjen Perikanan Tangkap, Ditjen Perikanan Budidaya dan Ditjen P2HP, KKP</t>
  </si>
  <si>
    <t>dwd</t>
  </si>
  <si>
    <t>dw</t>
  </si>
  <si>
    <t>T O T A L</t>
  </si>
  <si>
    <t>Sumber: Keputusan Menteri Kelautan dan Perikanan Nomor 47/Kepmen-KP/2016</t>
  </si>
  <si>
    <t>*. Ikan Pelagis Besar: non Tuna-Cakalang</t>
  </si>
  <si>
    <t>Keterangan Tingkat Pemanfaatan (E):</t>
  </si>
  <si>
    <t>E &lt; 0,5</t>
  </si>
  <si>
    <r>
      <rPr>
        <sz val="10"/>
        <color theme="1"/>
        <rFont val="Cambria"/>
        <charset val="134"/>
      </rPr>
      <t xml:space="preserve">: </t>
    </r>
    <r>
      <rPr>
        <i/>
        <sz val="10"/>
        <color theme="1"/>
        <rFont val="Cambria"/>
        <charset val="134"/>
      </rPr>
      <t>Moderate</t>
    </r>
    <r>
      <rPr>
        <sz val="10"/>
        <color theme="1"/>
        <rFont val="Cambria"/>
        <charset val="134"/>
      </rPr>
      <t>, upaya penangkapan dapat ditambah;</t>
    </r>
  </si>
  <si>
    <t>0 ≤ E &lt; 1</t>
  </si>
  <si>
    <r>
      <rPr>
        <sz val="10"/>
        <color theme="1"/>
        <rFont val="Cambria"/>
        <charset val="134"/>
      </rPr>
      <t xml:space="preserve">: </t>
    </r>
    <r>
      <rPr>
        <i/>
        <sz val="10"/>
        <color theme="1"/>
        <rFont val="Cambria"/>
        <charset val="134"/>
      </rPr>
      <t>Fully - exploited</t>
    </r>
    <r>
      <rPr>
        <sz val="10"/>
        <color theme="1"/>
        <rFont val="Cambria"/>
        <charset val="134"/>
      </rPr>
      <t>, upaya penangkapan dipertahankan dengan monitor ketat:</t>
    </r>
  </si>
  <si>
    <t>E ≥ 1</t>
  </si>
  <si>
    <r>
      <rPr>
        <sz val="10"/>
        <color theme="1"/>
        <rFont val="Cambria"/>
        <charset val="134"/>
      </rPr>
      <t xml:space="preserve">: </t>
    </r>
    <r>
      <rPr>
        <i/>
        <sz val="10"/>
        <color theme="1"/>
        <rFont val="Cambria"/>
        <charset val="134"/>
      </rPr>
      <t>Over exploited</t>
    </r>
    <r>
      <rPr>
        <sz val="10"/>
        <color theme="1"/>
        <rFont val="Cambria"/>
        <charset val="134"/>
      </rPr>
      <t>, upaya penangapan harus dikurangi</t>
    </r>
  </si>
</sst>
</file>

<file path=xl/styles.xml><?xml version="1.0" encoding="utf-8"?>
<styleSheet xmlns="http://schemas.openxmlformats.org/spreadsheetml/2006/main">
  <numFmts count="17">
    <numFmt numFmtId="176" formatCode="#,##0.00;[Red]#,##0.00"/>
    <numFmt numFmtId="177" formatCode="#_(###\ ###\ ###_);_(* \(#,##0\);_(* &quot;-&quot;_);_(@_)"/>
    <numFmt numFmtId="41" formatCode="_(* #,##0_);_(* \(#,##0\);_(* &quot;-&quot;_);_(@_)"/>
    <numFmt numFmtId="178" formatCode="###\ ###\ ###\ ###\ ###"/>
    <numFmt numFmtId="179" formatCode="###\ ###\ ###\ ###"/>
    <numFmt numFmtId="180" formatCode="_(###\ ###\ ###\ ###_);_(* \(#.##0\);_(* &quot;-&quot;_);_(@_)"/>
    <numFmt numFmtId="181" formatCode="#\ ###\ ###"/>
    <numFmt numFmtId="182" formatCode="#\ ###\ ##0"/>
    <numFmt numFmtId="183" formatCode="###\ ###\ ###\ ##0;###\ ##0;\ \ \ &quot;- &quot;"/>
    <numFmt numFmtId="184" formatCode="###\ ###\ ###\ ##0;* #\ ##0;\ \ \ &quot;-&quot;"/>
    <numFmt numFmtId="185" formatCode="_(###\ ###\ ###_);_(* \(#,##0\);_(* &quot;-&quot;_);_(@_)"/>
    <numFmt numFmtId="186" formatCode="_(* #,##0_);_(* \(#,##0\);_(* &quot;-&quot;??_);_(@_)"/>
    <numFmt numFmtId="187" formatCode="_ * #,##0_ ;_ * \-#,##0_ ;_ * &quot;-&quot;_ ;_ @_ "/>
    <numFmt numFmtId="42" formatCode="_(&quot;$&quot;* #,##0_);_(&quot;$&quot;* \(#,##0\);_(&quot;$&quot;* &quot;-&quot;_);_(@_)"/>
    <numFmt numFmtId="188" formatCode="#,##0;[Red]#,##0"/>
    <numFmt numFmtId="43" formatCode="_(* #,##0.00_);_(* \(#,##0.00\);_(* &quot;-&quot;??_);_(@_)"/>
    <numFmt numFmtId="44" formatCode="_(&quot;$&quot;* #,##0.00_);_(&quot;$&quot;* \(#,##0.00\);_(&quot;$&quot;* &quot;-&quot;??_);_(@_)"/>
  </numFmts>
  <fonts count="64">
    <font>
      <sz val="10"/>
      <name val="Arial"/>
      <charset val="134"/>
    </font>
    <font>
      <sz val="10"/>
      <color theme="1"/>
      <name val="Cambria"/>
      <charset val="134"/>
      <scheme val="major"/>
    </font>
    <font>
      <b/>
      <u/>
      <sz val="9"/>
      <name val="Cambria"/>
      <charset val="134"/>
      <scheme val="major"/>
    </font>
    <font>
      <b/>
      <i/>
      <sz val="9"/>
      <name val="Cambria"/>
      <charset val="134"/>
      <scheme val="major"/>
    </font>
    <font>
      <b/>
      <sz val="10"/>
      <color theme="1"/>
      <name val="Cambria"/>
      <charset val="134"/>
      <scheme val="major"/>
    </font>
    <font>
      <b/>
      <sz val="10"/>
      <name val="Arial"/>
      <charset val="134"/>
    </font>
    <font>
      <sz val="8"/>
      <name val="Arial"/>
      <charset val="134"/>
    </font>
    <font>
      <u/>
      <sz val="10"/>
      <name val="Arial"/>
      <charset val="134"/>
    </font>
    <font>
      <i/>
      <sz val="10"/>
      <name val="Arial"/>
      <charset val="134"/>
    </font>
    <font>
      <b/>
      <i/>
      <sz val="10"/>
      <name val="Arial"/>
      <charset val="134"/>
    </font>
    <font>
      <i/>
      <sz val="8"/>
      <name val="Arial"/>
      <charset val="134"/>
    </font>
    <font>
      <sz val="10"/>
      <color rgb="FF000000"/>
      <name val="Arial"/>
      <charset val="134"/>
    </font>
    <font>
      <u/>
      <sz val="8"/>
      <color rgb="FF000000"/>
      <name val="Arial"/>
      <charset val="134"/>
    </font>
    <font>
      <i/>
      <sz val="8"/>
      <color rgb="FF000000"/>
      <name val="Arial"/>
      <charset val="134"/>
    </font>
    <font>
      <b/>
      <sz val="10"/>
      <color rgb="FF000000"/>
      <name val="Arial"/>
      <charset val="134"/>
    </font>
    <font>
      <b/>
      <i/>
      <sz val="10"/>
      <color rgb="FF000000"/>
      <name val="Arial"/>
      <charset val="134"/>
    </font>
    <font>
      <sz val="8"/>
      <color rgb="FF000000"/>
      <name val="Arial"/>
      <charset val="134"/>
    </font>
    <font>
      <b/>
      <u/>
      <sz val="9"/>
      <name val="Cambria"/>
      <charset val="134"/>
    </font>
    <font>
      <sz val="9"/>
      <name val="Cambria"/>
      <charset val="134"/>
    </font>
    <font>
      <b/>
      <i/>
      <sz val="9"/>
      <name val="Cambria"/>
      <charset val="134"/>
    </font>
    <font>
      <b/>
      <sz val="9"/>
      <name val="Cambria"/>
      <charset val="134"/>
    </font>
    <font>
      <sz val="8"/>
      <name val="Cambria"/>
      <charset val="134"/>
    </font>
    <font>
      <i/>
      <sz val="9"/>
      <name val="Cambria"/>
      <charset val="134"/>
    </font>
    <font>
      <b/>
      <sz val="8"/>
      <name val="Arial"/>
      <charset val="134"/>
    </font>
    <font>
      <b/>
      <u/>
      <sz val="10"/>
      <name val="Arial"/>
      <charset val="134"/>
    </font>
    <font>
      <b/>
      <u/>
      <sz val="10"/>
      <color rgb="FF000000"/>
      <name val="Arial"/>
      <charset val="134"/>
    </font>
    <font>
      <u/>
      <sz val="10"/>
      <color rgb="FF000000"/>
      <name val="Arial"/>
      <charset val="134"/>
    </font>
    <font>
      <i/>
      <sz val="10"/>
      <color rgb="FF000000"/>
      <name val="Arial"/>
      <charset val="134"/>
    </font>
    <font>
      <sz val="9"/>
      <name val="Arial"/>
      <charset val="134"/>
    </font>
    <font>
      <sz val="10"/>
      <color rgb="FFFF0000"/>
      <name val="Arial"/>
      <charset val="134"/>
    </font>
    <font>
      <sz val="10"/>
      <color rgb="FFFFFFFF"/>
      <name val="Arial"/>
      <charset val="134"/>
    </font>
    <font>
      <b/>
      <i/>
      <sz val="10"/>
      <color rgb="FFFF0000"/>
      <name val="Arial"/>
      <charset val="134"/>
    </font>
    <font>
      <sz val="10"/>
      <name val="Cambria"/>
      <charset val="134"/>
      <scheme val="major"/>
    </font>
    <font>
      <b/>
      <sz val="10"/>
      <name val="Cambria"/>
      <charset val="134"/>
      <scheme val="major"/>
    </font>
    <font>
      <sz val="9"/>
      <name val="Cambria"/>
      <charset val="134"/>
      <scheme val="major"/>
    </font>
    <font>
      <b/>
      <sz val="9"/>
      <name val="Cambria"/>
      <charset val="134"/>
      <scheme val="major"/>
    </font>
    <font>
      <b/>
      <sz val="9"/>
      <color rgb="FFFFFFFF"/>
      <name val="Cambria"/>
      <charset val="134"/>
      <scheme val="major"/>
    </font>
    <font>
      <sz val="8"/>
      <name val="Cambria"/>
      <charset val="134"/>
      <scheme val="major"/>
    </font>
    <font>
      <i/>
      <sz val="9"/>
      <name val="Cambria"/>
      <charset val="134"/>
      <scheme val="major"/>
    </font>
    <font>
      <b/>
      <i/>
      <sz val="12"/>
      <color rgb="FF7030A0"/>
      <name val="Cambria"/>
      <charset val="134"/>
      <scheme val="major"/>
    </font>
    <font>
      <sz val="12"/>
      <name val="Cambria"/>
      <charset val="134"/>
      <scheme val="major"/>
    </font>
    <font>
      <b/>
      <i/>
      <sz val="12"/>
      <name val="Cambria"/>
      <charset val="134"/>
      <scheme val="maj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color theme="1"/>
      <name val="Cambria"/>
      <charset val="134"/>
    </font>
    <font>
      <i/>
      <sz val="10"/>
      <color theme="1"/>
      <name val="Cambria"/>
      <charset val="134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ABEA"/>
        <bgColor rgb="FF00ABEA"/>
      </patternFill>
    </fill>
    <fill>
      <patternFill patternType="solid">
        <fgColor rgb="FFCCFFFF"/>
        <bgColor rgb="FFCCFFFF"/>
      </patternFill>
    </fill>
    <fill>
      <patternFill patternType="solid">
        <fgColor rgb="FF66FFFF"/>
        <bgColor rgb="FF66FFFF"/>
      </patternFill>
    </fill>
    <fill>
      <patternFill patternType="solid">
        <fgColor rgb="FF00FFFF"/>
        <bgColor rgb="FF00FFFF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rgb="FF00B0F0"/>
        <bgColor rgb="FF00B0F0"/>
      </patternFill>
    </fill>
    <fill>
      <patternFill patternType="solid">
        <fgColor rgb="FF000000"/>
        <bgColor rgb="FF000000"/>
      </patternFill>
    </fill>
    <fill>
      <patternFill patternType="solid">
        <fgColor rgb="FF262626"/>
        <bgColor rgb="FF262626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6" fillId="41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7" fontId="42" fillId="0" borderId="0" applyFont="0" applyFill="0" applyBorder="0" applyAlignment="0" applyProtection="0">
      <alignment vertical="center"/>
    </xf>
    <xf numFmtId="0" fontId="60" fillId="39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56" fillId="0" borderId="54" applyNumberFormat="0" applyFill="0" applyAlignment="0" applyProtection="0">
      <alignment vertical="center"/>
    </xf>
    <xf numFmtId="0" fontId="57" fillId="27" borderId="55" applyNumberFormat="0" applyAlignment="0" applyProtection="0">
      <alignment vertical="center"/>
    </xf>
    <xf numFmtId="44" fontId="42" fillId="0" borderId="0" applyFont="0" applyFill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2" fillId="21" borderId="53" applyNumberFormat="0" applyFont="0" applyAlignment="0" applyProtection="0">
      <alignment vertical="center"/>
    </xf>
    <xf numFmtId="0" fontId="50" fillId="20" borderId="52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3" fillId="27" borderId="52" applyNumberFormat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8" fillId="0" borderId="51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42" fontId="42" fillId="0" borderId="0" applyFont="0" applyFill="0" applyBorder="0" applyAlignment="0" applyProtection="0">
      <alignment vertical="center"/>
    </xf>
    <xf numFmtId="0" fontId="54" fillId="0" borderId="50" applyNumberFormat="0" applyFill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4" fillId="0" borderId="50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0" fontId="43" fillId="16" borderId="49" applyNumberFormat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</cellStyleXfs>
  <cellXfs count="756">
    <xf numFmtId="0" fontId="0" fillId="0" borderId="0" xfId="0"/>
    <xf numFmtId="0" fontId="1" fillId="2" borderId="0" xfId="0" applyFont="1" applyFill="1" applyBorder="1"/>
    <xf numFmtId="0" fontId="1" fillId="0" borderId="0" xfId="0" applyFont="1" applyBorder="1"/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/>
    </xf>
    <xf numFmtId="0" fontId="1" fillId="0" borderId="0" xfId="0" applyFont="1" applyFill="1" applyBorder="1"/>
    <xf numFmtId="0" fontId="1" fillId="2" borderId="7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/>
    <xf numFmtId="0" fontId="1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4" borderId="7" xfId="0" applyFont="1" applyFill="1" applyBorder="1" applyAlignment="1">
      <alignment horizontal="center" vertical="top" wrapText="1"/>
    </xf>
    <xf numFmtId="0" fontId="1" fillId="4" borderId="7" xfId="0" applyFont="1" applyFill="1" applyBorder="1" applyAlignment="1">
      <alignment horizontal="center" vertical="center"/>
    </xf>
    <xf numFmtId="0" fontId="1" fillId="4" borderId="7" xfId="0" applyFont="1" applyFill="1" applyBorder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86" fontId="1" fillId="2" borderId="8" xfId="46" applyNumberFormat="1" applyFont="1" applyFill="1" applyBorder="1"/>
    <xf numFmtId="186" fontId="1" fillId="0" borderId="9" xfId="46" applyNumberFormat="1" applyFont="1" applyBorder="1"/>
    <xf numFmtId="186" fontId="1" fillId="0" borderId="9" xfId="46" applyNumberFormat="1" applyFont="1" applyBorder="1" applyAlignment="1"/>
    <xf numFmtId="43" fontId="1" fillId="0" borderId="10" xfId="46" applyFont="1" applyBorder="1"/>
    <xf numFmtId="186" fontId="1" fillId="0" borderId="8" xfId="46" applyNumberFormat="1" applyFont="1" applyBorder="1"/>
    <xf numFmtId="43" fontId="1" fillId="4" borderId="7" xfId="46" applyFont="1" applyFill="1" applyBorder="1"/>
    <xf numFmtId="43" fontId="4" fillId="0" borderId="7" xfId="0" applyNumberFormat="1" applyFont="1" applyBorder="1" applyAlignment="1">
      <alignment horizontal="center" vertical="center"/>
    </xf>
    <xf numFmtId="43" fontId="4" fillId="2" borderId="8" xfId="46" applyFont="1" applyFill="1" applyBorder="1"/>
    <xf numFmtId="43" fontId="1" fillId="0" borderId="10" xfId="46" applyNumberFormat="1" applyFont="1" applyBorder="1"/>
    <xf numFmtId="43" fontId="4" fillId="0" borderId="8" xfId="46" applyFont="1" applyBorder="1"/>
    <xf numFmtId="43" fontId="1" fillId="0" borderId="9" xfId="0" applyNumberFormat="1" applyFont="1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5" fillId="5" borderId="19" xfId="0" applyFont="1" applyFill="1" applyBorder="1" applyAlignment="1">
      <alignment horizontal="right" vertical="center"/>
    </xf>
    <xf numFmtId="0" fontId="5" fillId="5" borderId="15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3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49" fontId="0" fillId="0" borderId="0" xfId="0" applyNumberFormat="1" applyFont="1" applyBorder="1" applyAlignment="1">
      <alignment vertical="center"/>
    </xf>
    <xf numFmtId="182" fontId="8" fillId="0" borderId="0" xfId="0" applyNumberFormat="1" applyFont="1" applyBorder="1" applyAlignment="1">
      <alignment horizontal="right" vertical="top"/>
    </xf>
    <xf numFmtId="0" fontId="9" fillId="0" borderId="0" xfId="0" applyFont="1" applyBorder="1" applyAlignment="1">
      <alignment vertical="center"/>
    </xf>
    <xf numFmtId="183" fontId="5" fillId="0" borderId="0" xfId="0" applyNumberFormat="1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0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0" fontId="9" fillId="5" borderId="15" xfId="0" applyFont="1" applyFill="1" applyBorder="1" applyAlignment="1">
      <alignment vertical="center"/>
    </xf>
    <xf numFmtId="0" fontId="9" fillId="5" borderId="28" xfId="0" applyFont="1" applyFill="1" applyBorder="1" applyAlignment="1">
      <alignment vertical="center"/>
    </xf>
    <xf numFmtId="183" fontId="5" fillId="5" borderId="20" xfId="0" applyNumberFormat="1" applyFont="1" applyFill="1" applyBorder="1" applyAlignment="1">
      <alignment vertical="center"/>
    </xf>
    <xf numFmtId="0" fontId="5" fillId="6" borderId="30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vertical="center"/>
    </xf>
    <xf numFmtId="0" fontId="9" fillId="6" borderId="31" xfId="0" applyFont="1" applyFill="1" applyBorder="1" applyAlignment="1">
      <alignment vertical="center"/>
    </xf>
    <xf numFmtId="183" fontId="5" fillId="6" borderId="27" xfId="0" applyNumberFormat="1" applyFont="1" applyFill="1" applyBorder="1" applyAlignment="1">
      <alignment vertical="center"/>
    </xf>
    <xf numFmtId="0" fontId="0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183" fontId="0" fillId="0" borderId="33" xfId="0" applyNumberFormat="1" applyFont="1" applyBorder="1" applyAlignment="1">
      <alignment vertical="center"/>
    </xf>
    <xf numFmtId="0" fontId="0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183" fontId="0" fillId="0" borderId="35" xfId="0" applyNumberFormat="1" applyFont="1" applyBorder="1" applyAlignment="1">
      <alignment vertical="center"/>
    </xf>
    <xf numFmtId="185" fontId="0" fillId="0" borderId="33" xfId="0" applyNumberFormat="1" applyFont="1" applyBorder="1" applyAlignment="1">
      <alignment horizontal="right" vertical="center"/>
    </xf>
    <xf numFmtId="0" fontId="0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185" fontId="0" fillId="0" borderId="37" xfId="0" applyNumberFormat="1" applyFont="1" applyBorder="1" applyAlignment="1">
      <alignment vertical="center"/>
    </xf>
    <xf numFmtId="185" fontId="0" fillId="0" borderId="37" xfId="0" applyNumberFormat="1" applyFont="1" applyBorder="1" applyAlignment="1">
      <alignment horizontal="right" vertical="center"/>
    </xf>
    <xf numFmtId="185" fontId="0" fillId="0" borderId="35" xfId="0" applyNumberFormat="1" applyFont="1" applyBorder="1" applyAlignment="1">
      <alignment vertical="center"/>
    </xf>
    <xf numFmtId="184" fontId="0" fillId="0" borderId="27" xfId="0" applyNumberFormat="1" applyFont="1" applyBorder="1" applyAlignment="1">
      <alignment vertical="center"/>
    </xf>
    <xf numFmtId="184" fontId="0" fillId="0" borderId="38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84" fontId="6" fillId="0" borderId="0" xfId="0" applyNumberFormat="1" applyFont="1" applyBorder="1" applyAlignment="1">
      <alignment vertical="center"/>
    </xf>
    <xf numFmtId="181" fontId="6" fillId="0" borderId="0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185" fontId="0" fillId="0" borderId="35" xfId="0" applyNumberFormat="1" applyFont="1" applyBorder="1" applyAlignment="1">
      <alignment horizontal="right" vertical="center"/>
    </xf>
    <xf numFmtId="181" fontId="0" fillId="0" borderId="27" xfId="0" applyNumberFormat="1" applyFont="1" applyBorder="1" applyAlignment="1">
      <alignment vertical="center"/>
    </xf>
    <xf numFmtId="181" fontId="0" fillId="0" borderId="38" xfId="0" applyNumberFormat="1" applyFont="1" applyBorder="1" applyAlignment="1">
      <alignment vertical="center"/>
    </xf>
    <xf numFmtId="181" fontId="6" fillId="0" borderId="0" xfId="0" applyNumberFormat="1" applyFont="1" applyBorder="1" applyAlignment="1">
      <alignment horizontal="right" vertical="center"/>
    </xf>
    <xf numFmtId="0" fontId="7" fillId="0" borderId="0" xfId="0" applyFont="1" applyBorder="1"/>
    <xf numFmtId="182" fontId="8" fillId="0" borderId="0" xfId="0" applyNumberFormat="1" applyFont="1" applyBorder="1" applyAlignment="1">
      <alignment vertical="top"/>
    </xf>
    <xf numFmtId="0" fontId="5" fillId="0" borderId="1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85" fontId="5" fillId="7" borderId="27" xfId="0" applyNumberFormat="1" applyFont="1" applyFill="1" applyBorder="1" applyAlignment="1">
      <alignment horizontal="right" vertical="center"/>
    </xf>
    <xf numFmtId="185" fontId="5" fillId="6" borderId="27" xfId="0" applyNumberFormat="1" applyFont="1" applyFill="1" applyBorder="1" applyAlignment="1">
      <alignment horizontal="right" vertical="center"/>
    </xf>
    <xf numFmtId="185" fontId="0" fillId="0" borderId="21" xfId="0" applyNumberFormat="1" applyFont="1" applyBorder="1" applyAlignment="1">
      <alignment horizontal="right" vertical="center"/>
    </xf>
    <xf numFmtId="185" fontId="0" fillId="0" borderId="23" xfId="0" applyNumberFormat="1" applyFont="1" applyBorder="1" applyAlignment="1">
      <alignment horizontal="right" vertical="center"/>
    </xf>
    <xf numFmtId="185" fontId="0" fillId="0" borderId="25" xfId="0" applyNumberFormat="1" applyFont="1" applyBorder="1" applyAlignment="1">
      <alignment horizontal="right" vertical="center"/>
    </xf>
    <xf numFmtId="181" fontId="0" fillId="0" borderId="27" xfId="0" applyNumberFormat="1" applyFont="1" applyBorder="1" applyAlignment="1">
      <alignment horizontal="right" vertical="center"/>
    </xf>
    <xf numFmtId="185" fontId="0" fillId="0" borderId="27" xfId="0" applyNumberFormat="1" applyFont="1" applyBorder="1" applyAlignment="1">
      <alignment horizontal="right" vertical="center"/>
    </xf>
    <xf numFmtId="181" fontId="0" fillId="0" borderId="38" xfId="0" applyNumberFormat="1" applyFont="1" applyBorder="1" applyAlignment="1">
      <alignment horizontal="right" vertical="center"/>
    </xf>
    <xf numFmtId="185" fontId="5" fillId="7" borderId="19" xfId="0" applyNumberFormat="1" applyFont="1" applyFill="1" applyBorder="1" applyAlignment="1">
      <alignment horizontal="right" vertical="center"/>
    </xf>
    <xf numFmtId="185" fontId="5" fillId="6" borderId="19" xfId="0" applyNumberFormat="1" applyFont="1" applyFill="1" applyBorder="1" applyAlignment="1">
      <alignment horizontal="right" vertical="center"/>
    </xf>
    <xf numFmtId="185" fontId="0" fillId="0" borderId="39" xfId="0" applyNumberFormat="1" applyFont="1" applyBorder="1" applyAlignment="1">
      <alignment horizontal="right" vertical="center"/>
    </xf>
    <xf numFmtId="185" fontId="0" fillId="0" borderId="16" xfId="0" applyNumberFormat="1" applyFont="1" applyBorder="1" applyAlignment="1">
      <alignment horizontal="right" vertical="center"/>
    </xf>
    <xf numFmtId="185" fontId="0" fillId="0" borderId="19" xfId="0" applyNumberFormat="1" applyFont="1" applyBorder="1" applyAlignment="1">
      <alignment horizontal="right" vertical="center"/>
    </xf>
    <xf numFmtId="185" fontId="0" fillId="0" borderId="17" xfId="0" applyNumberFormat="1" applyFont="1" applyBorder="1" applyAlignment="1">
      <alignment horizontal="right" vertical="center"/>
    </xf>
    <xf numFmtId="183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/>
    <xf numFmtId="0" fontId="12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 vertical="top"/>
    </xf>
    <xf numFmtId="0" fontId="14" fillId="0" borderId="14" xfId="0" applyFont="1" applyBorder="1" applyAlignment="1">
      <alignment horizontal="center"/>
    </xf>
    <xf numFmtId="0" fontId="15" fillId="0" borderId="17" xfId="0" applyFont="1" applyBorder="1" applyAlignment="1">
      <alignment horizontal="center" vertical="top"/>
    </xf>
    <xf numFmtId="0" fontId="5" fillId="0" borderId="31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85" fontId="5" fillId="7" borderId="31" xfId="0" applyNumberFormat="1" applyFont="1" applyFill="1" applyBorder="1" applyAlignment="1">
      <alignment horizontal="right" vertical="center"/>
    </xf>
    <xf numFmtId="4" fontId="14" fillId="8" borderId="30" xfId="0" applyNumberFormat="1" applyFont="1" applyFill="1" applyBorder="1" applyAlignment="1">
      <alignment vertical="center"/>
    </xf>
    <xf numFmtId="4" fontId="14" fillId="8" borderId="27" xfId="0" applyNumberFormat="1" applyFont="1" applyFill="1" applyBorder="1" applyAlignment="1">
      <alignment vertical="center"/>
    </xf>
    <xf numFmtId="185" fontId="5" fillId="6" borderId="31" xfId="0" applyNumberFormat="1" applyFont="1" applyFill="1" applyBorder="1" applyAlignment="1">
      <alignment horizontal="right" vertical="center"/>
    </xf>
    <xf numFmtId="185" fontId="0" fillId="0" borderId="32" xfId="0" applyNumberFormat="1" applyFont="1" applyBorder="1" applyAlignment="1">
      <alignment horizontal="right" vertical="center"/>
    </xf>
    <xf numFmtId="4" fontId="11" fillId="0" borderId="22" xfId="0" applyNumberFormat="1" applyFont="1" applyBorder="1" applyAlignment="1">
      <alignment vertical="center"/>
    </xf>
    <xf numFmtId="4" fontId="11" fillId="0" borderId="33" xfId="0" applyNumberFormat="1" applyFont="1" applyBorder="1" applyAlignment="1">
      <alignment vertical="center"/>
    </xf>
    <xf numFmtId="185" fontId="0" fillId="0" borderId="34" xfId="0" applyNumberFormat="1" applyFont="1" applyBorder="1" applyAlignment="1">
      <alignment horizontal="right" vertical="center"/>
    </xf>
    <xf numFmtId="4" fontId="11" fillId="0" borderId="24" xfId="0" applyNumberFormat="1" applyFont="1" applyBorder="1" applyAlignment="1">
      <alignment vertical="center"/>
    </xf>
    <xf numFmtId="4" fontId="11" fillId="0" borderId="35" xfId="0" applyNumberFormat="1" applyFont="1" applyBorder="1" applyAlignment="1">
      <alignment vertical="center"/>
    </xf>
    <xf numFmtId="185" fontId="0" fillId="0" borderId="40" xfId="0" applyNumberFormat="1" applyFont="1" applyBorder="1" applyAlignment="1">
      <alignment horizontal="right" vertical="center"/>
    </xf>
    <xf numFmtId="4" fontId="11" fillId="0" borderId="26" xfId="0" applyNumberFormat="1" applyFont="1" applyBorder="1" applyAlignment="1">
      <alignment vertical="center"/>
    </xf>
    <xf numFmtId="4" fontId="11" fillId="0" borderId="37" xfId="0" applyNumberFormat="1" applyFont="1" applyBorder="1" applyAlignment="1">
      <alignment vertical="center"/>
    </xf>
    <xf numFmtId="185" fontId="0" fillId="0" borderId="41" xfId="0" applyNumberFormat="1" applyFont="1" applyBorder="1" applyAlignment="1">
      <alignment horizontal="right" vertical="center"/>
    </xf>
    <xf numFmtId="4" fontId="11" fillId="0" borderId="42" xfId="0" applyNumberFormat="1" applyFont="1" applyBorder="1" applyAlignment="1">
      <alignment vertical="center"/>
    </xf>
    <xf numFmtId="4" fontId="11" fillId="0" borderId="43" xfId="0" applyNumberFormat="1" applyFont="1" applyBorder="1" applyAlignment="1">
      <alignment vertical="center"/>
    </xf>
    <xf numFmtId="185" fontId="0" fillId="0" borderId="31" xfId="0" applyNumberFormat="1" applyFont="1" applyBorder="1" applyAlignment="1">
      <alignment horizontal="right" vertical="center"/>
    </xf>
    <xf numFmtId="4" fontId="11" fillId="0" borderId="30" xfId="0" applyNumberFormat="1" applyFont="1" applyBorder="1" applyAlignment="1">
      <alignment vertical="center"/>
    </xf>
    <xf numFmtId="4" fontId="11" fillId="0" borderId="27" xfId="0" applyNumberFormat="1" applyFont="1" applyBorder="1" applyAlignment="1">
      <alignment vertical="center"/>
    </xf>
    <xf numFmtId="185" fontId="0" fillId="0" borderId="29" xfId="0" applyNumberFormat="1" applyFont="1" applyBorder="1" applyAlignment="1">
      <alignment horizontal="right" vertical="center"/>
    </xf>
    <xf numFmtId="4" fontId="11" fillId="0" borderId="18" xfId="0" applyNumberFormat="1" applyFont="1" applyBorder="1" applyAlignment="1">
      <alignment vertical="center"/>
    </xf>
    <xf numFmtId="4" fontId="11" fillId="0" borderId="38" xfId="0" applyNumberFormat="1" applyFont="1" applyBorder="1" applyAlignment="1">
      <alignment vertical="center"/>
    </xf>
    <xf numFmtId="4" fontId="16" fillId="0" borderId="0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center"/>
    </xf>
    <xf numFmtId="0" fontId="19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20" fillId="9" borderId="14" xfId="0" applyFont="1" applyFill="1" applyBorder="1" applyAlignment="1">
      <alignment horizontal="center" vertical="center"/>
    </xf>
    <xf numFmtId="0" fontId="18" fillId="9" borderId="17" xfId="0" applyFont="1" applyFill="1" applyBorder="1" applyAlignment="1">
      <alignment horizontal="center" vertical="center"/>
    </xf>
    <xf numFmtId="0" fontId="20" fillId="9" borderId="18" xfId="0" applyFont="1" applyFill="1" applyBorder="1" applyAlignment="1">
      <alignment horizontal="center" vertical="center"/>
    </xf>
    <xf numFmtId="0" fontId="20" fillId="9" borderId="29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left" vertical="center"/>
    </xf>
    <xf numFmtId="0" fontId="20" fillId="6" borderId="31" xfId="0" applyFont="1" applyFill="1" applyBorder="1" applyAlignment="1">
      <alignment vertical="center"/>
    </xf>
    <xf numFmtId="0" fontId="20" fillId="6" borderId="14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left" vertical="center"/>
    </xf>
    <xf numFmtId="0" fontId="20" fillId="6" borderId="28" xfId="0" applyFont="1" applyFill="1" applyBorder="1" applyAlignment="1">
      <alignment horizontal="left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28" xfId="0" applyFont="1" applyBorder="1" applyAlignment="1">
      <alignment horizontal="left" vertical="center"/>
    </xf>
    <xf numFmtId="0" fontId="18" fillId="0" borderId="16" xfId="0" applyFont="1" applyBorder="1" applyAlignment="1">
      <alignment horizontal="center" vertical="center"/>
    </xf>
    <xf numFmtId="0" fontId="18" fillId="0" borderId="41" xfId="0" applyFont="1" applyBorder="1" applyAlignment="1">
      <alignment horizontal="left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vertical="center"/>
    </xf>
    <xf numFmtId="0" fontId="18" fillId="0" borderId="29" xfId="0" applyFont="1" applyBorder="1" applyAlignment="1">
      <alignment horizontal="left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left" vertical="center"/>
    </xf>
    <xf numFmtId="0" fontId="20" fillId="6" borderId="41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20" fillId="6" borderId="31" xfId="0" applyFont="1" applyFill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left" vertical="center"/>
    </xf>
    <xf numFmtId="0" fontId="20" fillId="6" borderId="30" xfId="0" applyFont="1" applyFill="1" applyBorder="1" applyAlignment="1">
      <alignment vertical="center"/>
    </xf>
    <xf numFmtId="0" fontId="18" fillId="6" borderId="30" xfId="0" applyFont="1" applyFill="1" applyBorder="1" applyAlignment="1">
      <alignment horizontal="left" vertical="center"/>
    </xf>
    <xf numFmtId="0" fontId="18" fillId="0" borderId="0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8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21" fillId="0" borderId="0" xfId="0" applyFont="1" applyBorder="1" applyAlignment="1">
      <alignment vertical="center"/>
    </xf>
    <xf numFmtId="0" fontId="20" fillId="0" borderId="0" xfId="0" applyFont="1" applyBorder="1"/>
    <xf numFmtId="0" fontId="22" fillId="0" borderId="0" xfId="0" applyFont="1" applyBorder="1" applyAlignment="1">
      <alignment horizontal="right" vertical="center"/>
    </xf>
    <xf numFmtId="0" fontId="23" fillId="0" borderId="27" xfId="0" applyFont="1" applyBorder="1" applyAlignment="1">
      <alignment vertical="center"/>
    </xf>
    <xf numFmtId="0" fontId="20" fillId="9" borderId="20" xfId="0" applyFont="1" applyFill="1" applyBorder="1" applyAlignment="1">
      <alignment horizontal="center"/>
    </xf>
    <xf numFmtId="0" fontId="20" fillId="9" borderId="44" xfId="0" applyFont="1" applyFill="1" applyBorder="1" applyAlignment="1">
      <alignment horizontal="center" vertical="top"/>
    </xf>
    <xf numFmtId="180" fontId="20" fillId="10" borderId="27" xfId="0" applyNumberFormat="1" applyFont="1" applyFill="1" applyBorder="1" applyAlignment="1">
      <alignment horizontal="center" vertical="center"/>
    </xf>
    <xf numFmtId="0" fontId="6" fillId="0" borderId="27" xfId="0" applyFont="1" applyBorder="1" applyAlignment="1">
      <alignment vertical="center"/>
    </xf>
    <xf numFmtId="41" fontId="20" fillId="6" borderId="27" xfId="0" applyNumberFormat="1" applyFont="1" applyFill="1" applyBorder="1" applyAlignment="1">
      <alignment horizontal="center" vertical="center"/>
    </xf>
    <xf numFmtId="0" fontId="20" fillId="6" borderId="27" xfId="0" applyFont="1" applyFill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6" fillId="0" borderId="41" xfId="0" applyFont="1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20" fillId="6" borderId="38" xfId="0" applyFont="1" applyFill="1" applyBorder="1" applyAlignment="1">
      <alignment horizontal="center" vertical="center"/>
    </xf>
    <xf numFmtId="0" fontId="6" fillId="0" borderId="29" xfId="0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5" fillId="11" borderId="27" xfId="0" applyFont="1" applyFill="1" applyBorder="1" applyAlignment="1">
      <alignment horizontal="center" vertical="center" wrapText="1"/>
    </xf>
    <xf numFmtId="0" fontId="0" fillId="11" borderId="27" xfId="0" applyFont="1" applyFill="1" applyBorder="1" applyAlignment="1">
      <alignment vertical="center"/>
    </xf>
    <xf numFmtId="0" fontId="5" fillId="11" borderId="19" xfId="0" applyFont="1" applyFill="1" applyBorder="1" applyAlignment="1">
      <alignment vertical="center" wrapText="1"/>
    </xf>
    <xf numFmtId="0" fontId="5" fillId="11" borderId="30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11" borderId="29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5" fillId="12" borderId="19" xfId="0" applyFont="1" applyFill="1" applyBorder="1" applyAlignment="1">
      <alignment horizontal="center" vertical="center"/>
    </xf>
    <xf numFmtId="188" fontId="5" fillId="12" borderId="27" xfId="0" applyNumberFormat="1" applyFont="1" applyFill="1" applyBorder="1" applyAlignment="1">
      <alignment vertical="center"/>
    </xf>
    <xf numFmtId="0" fontId="5" fillId="13" borderId="19" xfId="0" applyFont="1" applyFill="1" applyBorder="1" applyAlignment="1">
      <alignment vertical="center"/>
    </xf>
    <xf numFmtId="188" fontId="5" fillId="13" borderId="27" xfId="0" applyNumberFormat="1" applyFont="1" applyFill="1" applyBorder="1" applyAlignment="1">
      <alignment vertical="center"/>
    </xf>
    <xf numFmtId="0" fontId="0" fillId="0" borderId="21" xfId="0" applyFont="1" applyBorder="1" applyAlignment="1">
      <alignment horizontal="left" vertical="center"/>
    </xf>
    <xf numFmtId="188" fontId="0" fillId="0" borderId="33" xfId="0" applyNumberFormat="1" applyFont="1" applyBorder="1" applyAlignment="1">
      <alignment vertical="center"/>
    </xf>
    <xf numFmtId="0" fontId="0" fillId="0" borderId="25" xfId="0" applyFont="1" applyBorder="1" applyAlignment="1">
      <alignment horizontal="left" vertical="center"/>
    </xf>
    <xf numFmtId="188" fontId="0" fillId="0" borderId="37" xfId="0" applyNumberFormat="1" applyFont="1" applyBorder="1" applyAlignment="1">
      <alignment vertical="center"/>
    </xf>
    <xf numFmtId="0" fontId="0" fillId="0" borderId="23" xfId="0" applyFont="1" applyBorder="1" applyAlignment="1">
      <alignment horizontal="left" vertical="center"/>
    </xf>
    <xf numFmtId="188" fontId="0" fillId="0" borderId="35" xfId="0" applyNumberFormat="1" applyFont="1" applyBorder="1" applyAlignment="1">
      <alignment vertical="center"/>
    </xf>
    <xf numFmtId="0" fontId="5" fillId="13" borderId="19" xfId="0" applyFont="1" applyFill="1" applyBorder="1" applyAlignment="1">
      <alignment horizontal="left" vertical="center"/>
    </xf>
    <xf numFmtId="0" fontId="5" fillId="13" borderId="17" xfId="0" applyFont="1" applyFill="1" applyBorder="1" applyAlignment="1">
      <alignment horizontal="left" vertical="center"/>
    </xf>
    <xf numFmtId="188" fontId="5" fillId="13" borderId="38" xfId="0" applyNumberFormat="1" applyFont="1" applyFill="1" applyBorder="1" applyAlignment="1">
      <alignment vertical="center"/>
    </xf>
    <xf numFmtId="184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5" fillId="9" borderId="27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vertical="center"/>
    </xf>
    <xf numFmtId="0" fontId="5" fillId="9" borderId="19" xfId="0" applyFont="1" applyFill="1" applyBorder="1" applyAlignment="1">
      <alignment vertical="center" wrapText="1"/>
    </xf>
    <xf numFmtId="0" fontId="5" fillId="9" borderId="30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 wrapText="1"/>
    </xf>
    <xf numFmtId="0" fontId="5" fillId="9" borderId="29" xfId="0" applyFont="1" applyFill="1" applyBorder="1" applyAlignment="1">
      <alignment horizontal="center" vertical="center" wrapText="1"/>
    </xf>
    <xf numFmtId="0" fontId="5" fillId="11" borderId="19" xfId="0" applyFont="1" applyFill="1" applyBorder="1" applyAlignment="1">
      <alignment horizontal="center" vertical="center" wrapText="1"/>
    </xf>
    <xf numFmtId="0" fontId="5" fillId="11" borderId="44" xfId="0" applyFont="1" applyFill="1" applyBorder="1" applyAlignment="1">
      <alignment horizontal="center" vertical="center" wrapText="1"/>
    </xf>
    <xf numFmtId="179" fontId="5" fillId="12" borderId="27" xfId="0" applyNumberFormat="1" applyFont="1" applyFill="1" applyBorder="1" applyAlignment="1">
      <alignment vertical="center"/>
    </xf>
    <xf numFmtId="179" fontId="5" fillId="13" borderId="27" xfId="0" applyNumberFormat="1" applyFont="1" applyFill="1" applyBorder="1" applyAlignment="1">
      <alignment vertical="center"/>
    </xf>
    <xf numFmtId="179" fontId="0" fillId="0" borderId="33" xfId="0" applyNumberFormat="1" applyFont="1" applyBorder="1" applyAlignment="1">
      <alignment vertical="center"/>
    </xf>
    <xf numFmtId="179" fontId="0" fillId="0" borderId="37" xfId="0" applyNumberFormat="1" applyFont="1" applyBorder="1" applyAlignment="1">
      <alignment vertical="center"/>
    </xf>
    <xf numFmtId="179" fontId="0" fillId="0" borderId="35" xfId="0" applyNumberFormat="1" applyFont="1" applyBorder="1" applyAlignment="1">
      <alignment vertical="center"/>
    </xf>
    <xf numFmtId="179" fontId="5" fillId="13" borderId="38" xfId="0" applyNumberFormat="1" applyFont="1" applyFill="1" applyBorder="1" applyAlignment="1">
      <alignment vertical="center"/>
    </xf>
    <xf numFmtId="0" fontId="5" fillId="9" borderId="19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top"/>
    </xf>
    <xf numFmtId="0" fontId="2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/>
    </xf>
    <xf numFmtId="0" fontId="14" fillId="11" borderId="14" xfId="0" applyFont="1" applyFill="1" applyBorder="1" applyAlignment="1">
      <alignment horizontal="center" vertical="center" wrapText="1"/>
    </xf>
    <xf numFmtId="0" fontId="15" fillId="11" borderId="16" xfId="0" applyFont="1" applyFill="1" applyBorder="1" applyAlignment="1">
      <alignment horizontal="center" vertical="center" wrapText="1"/>
    </xf>
    <xf numFmtId="0" fontId="14" fillId="11" borderId="17" xfId="0" applyFont="1" applyFill="1" applyBorder="1" applyAlignment="1">
      <alignment vertical="center" wrapText="1"/>
    </xf>
    <xf numFmtId="0" fontId="14" fillId="11" borderId="18" xfId="0" applyFont="1" applyFill="1" applyBorder="1" applyAlignment="1">
      <alignment vertical="center" wrapText="1"/>
    </xf>
    <xf numFmtId="0" fontId="14" fillId="11" borderId="29" xfId="0" applyFont="1" applyFill="1" applyBorder="1" applyAlignment="1">
      <alignment vertical="center" wrapText="1"/>
    </xf>
    <xf numFmtId="0" fontId="14" fillId="12" borderId="14" xfId="0" applyFont="1" applyFill="1" applyBorder="1" applyAlignment="1">
      <alignment horizontal="center" vertical="center"/>
    </xf>
    <xf numFmtId="0" fontId="11" fillId="0" borderId="21" xfId="0" applyFont="1" applyBorder="1" applyAlignment="1">
      <alignment vertical="center" wrapText="1"/>
    </xf>
    <xf numFmtId="0" fontId="11" fillId="0" borderId="25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15" fillId="0" borderId="0" xfId="0" applyFont="1" applyBorder="1" applyAlignment="1">
      <alignment vertical="center"/>
    </xf>
    <xf numFmtId="0" fontId="14" fillId="11" borderId="14" xfId="0" applyFont="1" applyFill="1" applyBorder="1" applyAlignment="1">
      <alignment vertical="center"/>
    </xf>
    <xf numFmtId="0" fontId="14" fillId="11" borderId="15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vertical="center"/>
    </xf>
    <xf numFmtId="0" fontId="14" fillId="11" borderId="16" xfId="0" applyFont="1" applyFill="1" applyBorder="1" applyAlignment="1">
      <alignment horizontal="center" vertical="center"/>
    </xf>
    <xf numFmtId="188" fontId="14" fillId="12" borderId="14" xfId="0" applyNumberFormat="1" applyFont="1" applyFill="1" applyBorder="1" applyAlignment="1">
      <alignment vertical="center"/>
    </xf>
    <xf numFmtId="178" fontId="14" fillId="12" borderId="14" xfId="0" applyNumberFormat="1" applyFont="1" applyFill="1" applyBorder="1" applyAlignment="1">
      <alignment vertical="center"/>
    </xf>
    <xf numFmtId="188" fontId="11" fillId="0" borderId="21" xfId="0" applyNumberFormat="1" applyFont="1" applyBorder="1" applyAlignment="1">
      <alignment horizontal="right" vertical="center"/>
    </xf>
    <xf numFmtId="178" fontId="11" fillId="0" borderId="21" xfId="0" applyNumberFormat="1" applyFont="1" applyBorder="1" applyAlignment="1">
      <alignment horizontal="right" vertical="center"/>
    </xf>
    <xf numFmtId="188" fontId="11" fillId="0" borderId="25" xfId="0" applyNumberFormat="1" applyFont="1" applyBorder="1" applyAlignment="1">
      <alignment horizontal="right" vertical="center"/>
    </xf>
    <xf numFmtId="178" fontId="11" fillId="0" borderId="25" xfId="0" applyNumberFormat="1" applyFont="1" applyBorder="1" applyAlignment="1">
      <alignment horizontal="right" vertical="center"/>
    </xf>
    <xf numFmtId="188" fontId="11" fillId="0" borderId="23" xfId="0" applyNumberFormat="1" applyFont="1" applyBorder="1" applyAlignment="1">
      <alignment horizontal="right" vertical="center"/>
    </xf>
    <xf numFmtId="178" fontId="11" fillId="0" borderId="23" xfId="0" applyNumberFormat="1" applyFont="1" applyBorder="1" applyAlignment="1">
      <alignment horizontal="right" vertical="center"/>
    </xf>
    <xf numFmtId="0" fontId="14" fillId="11" borderId="19" xfId="0" applyFont="1" applyFill="1" applyBorder="1" applyAlignment="1">
      <alignment horizontal="center" vertical="center"/>
    </xf>
    <xf numFmtId="178" fontId="14" fillId="12" borderId="19" xfId="0" applyNumberFormat="1" applyFont="1" applyFill="1" applyBorder="1" applyAlignment="1">
      <alignment vertical="center"/>
    </xf>
    <xf numFmtId="0" fontId="26" fillId="0" borderId="0" xfId="0" applyFont="1" applyBorder="1" applyAlignment="1">
      <alignment horizontal="right"/>
    </xf>
    <xf numFmtId="0" fontId="27" fillId="0" borderId="0" xfId="0" applyFont="1" applyBorder="1" applyAlignment="1">
      <alignment horizontal="right" vertical="top"/>
    </xf>
    <xf numFmtId="0" fontId="15" fillId="11" borderId="17" xfId="0" applyFont="1" applyFill="1" applyBorder="1" applyAlignment="1">
      <alignment horizontal="center" vertical="center" wrapText="1"/>
    </xf>
    <xf numFmtId="0" fontId="14" fillId="11" borderId="20" xfId="0" applyFont="1" applyFill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/>
    </xf>
    <xf numFmtId="178" fontId="14" fillId="12" borderId="20" xfId="0" applyNumberFormat="1" applyFont="1" applyFill="1" applyBorder="1" applyAlignment="1">
      <alignment vertical="center"/>
    </xf>
    <xf numFmtId="4" fontId="14" fillId="12" borderId="20" xfId="0" applyNumberFormat="1" applyFont="1" applyFill="1" applyBorder="1" applyAlignment="1">
      <alignment horizontal="right" vertical="center"/>
    </xf>
    <xf numFmtId="2" fontId="14" fillId="12" borderId="20" xfId="0" applyNumberFormat="1" applyFont="1" applyFill="1" applyBorder="1" applyAlignment="1">
      <alignment horizontal="right" vertical="center"/>
    </xf>
    <xf numFmtId="178" fontId="11" fillId="0" borderId="33" xfId="0" applyNumberFormat="1" applyFont="1" applyBorder="1" applyAlignment="1">
      <alignment horizontal="right" vertical="center"/>
    </xf>
    <xf numFmtId="4" fontId="11" fillId="0" borderId="33" xfId="0" applyNumberFormat="1" applyFont="1" applyBorder="1" applyAlignment="1">
      <alignment horizontal="right" vertical="center"/>
    </xf>
    <xf numFmtId="2" fontId="11" fillId="0" borderId="33" xfId="0" applyNumberFormat="1" applyFont="1" applyBorder="1" applyAlignment="1">
      <alignment horizontal="right" vertical="center"/>
    </xf>
    <xf numFmtId="178" fontId="11" fillId="0" borderId="37" xfId="0" applyNumberFormat="1" applyFont="1" applyBorder="1" applyAlignment="1">
      <alignment horizontal="right" vertical="center"/>
    </xf>
    <xf numFmtId="4" fontId="11" fillId="0" borderId="37" xfId="0" applyNumberFormat="1" applyFont="1" applyBorder="1" applyAlignment="1">
      <alignment horizontal="right" vertical="center"/>
    </xf>
    <xf numFmtId="2" fontId="11" fillId="0" borderId="37" xfId="0" applyNumberFormat="1" applyFont="1" applyBorder="1" applyAlignment="1">
      <alignment horizontal="right" vertical="center"/>
    </xf>
    <xf numFmtId="178" fontId="11" fillId="0" borderId="35" xfId="0" applyNumberFormat="1" applyFont="1" applyBorder="1" applyAlignment="1">
      <alignment horizontal="right" vertical="center"/>
    </xf>
    <xf numFmtId="4" fontId="11" fillId="0" borderId="35" xfId="0" applyNumberFormat="1" applyFont="1" applyBorder="1" applyAlignment="1">
      <alignment horizontal="right" vertical="center"/>
    </xf>
    <xf numFmtId="2" fontId="11" fillId="0" borderId="35" xfId="0" applyNumberFormat="1" applyFont="1" applyBorder="1" applyAlignment="1">
      <alignment horizontal="right" vertical="center"/>
    </xf>
    <xf numFmtId="182" fontId="5" fillId="0" borderId="0" xfId="0" applyNumberFormat="1" applyFont="1" applyBorder="1" applyAlignment="1">
      <alignment horizontal="left" vertical="center"/>
    </xf>
    <xf numFmtId="0" fontId="5" fillId="11" borderId="14" xfId="0" applyFont="1" applyFill="1" applyBorder="1" applyAlignment="1">
      <alignment horizontal="left" vertical="center"/>
    </xf>
    <xf numFmtId="0" fontId="5" fillId="11" borderId="15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left" vertical="center"/>
    </xf>
    <xf numFmtId="0" fontId="5" fillId="11" borderId="18" xfId="0" applyFont="1" applyFill="1" applyBorder="1" applyAlignment="1">
      <alignment vertical="center"/>
    </xf>
    <xf numFmtId="0" fontId="5" fillId="12" borderId="17" xfId="0" applyFont="1" applyFill="1" applyBorder="1" applyAlignment="1">
      <alignment horizontal="left" vertical="center"/>
    </xf>
    <xf numFmtId="0" fontId="5" fillId="12" borderId="18" xfId="0" applyFont="1" applyFill="1" applyBorder="1" applyAlignment="1">
      <alignment vertical="center"/>
    </xf>
    <xf numFmtId="0" fontId="5" fillId="12" borderId="19" xfId="0" applyFont="1" applyFill="1" applyBorder="1" applyAlignment="1">
      <alignment vertical="center"/>
    </xf>
    <xf numFmtId="0" fontId="0" fillId="12" borderId="30" xfId="0" applyFont="1" applyFill="1" applyBorder="1" applyAlignment="1">
      <alignment vertical="center"/>
    </xf>
    <xf numFmtId="0" fontId="5" fillId="12" borderId="30" xfId="0" applyFont="1" applyFill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5" fillId="12" borderId="19" xfId="0" applyFont="1" applyFill="1" applyBorder="1" applyAlignment="1">
      <alignment horizontal="left" vertical="center" wrapText="1"/>
    </xf>
    <xf numFmtId="4" fontId="28" fillId="0" borderId="0" xfId="0" applyNumberFormat="1" applyFont="1" applyBorder="1" applyAlignment="1">
      <alignment vertical="center"/>
    </xf>
    <xf numFmtId="0" fontId="24" fillId="0" borderId="0" xfId="0" applyFont="1" applyBorder="1" applyAlignment="1">
      <alignment horizontal="right" vertical="center"/>
    </xf>
    <xf numFmtId="0" fontId="0" fillId="11" borderId="15" xfId="0" applyFont="1" applyFill="1" applyBorder="1" applyAlignment="1">
      <alignment vertical="center"/>
    </xf>
    <xf numFmtId="0" fontId="9" fillId="11" borderId="28" xfId="0" applyFont="1" applyFill="1" applyBorder="1" applyAlignment="1">
      <alignment vertical="center"/>
    </xf>
    <xf numFmtId="0" fontId="5" fillId="11" borderId="19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vertical="center"/>
    </xf>
    <xf numFmtId="0" fontId="9" fillId="11" borderId="29" xfId="0" applyFont="1" applyFill="1" applyBorder="1" applyAlignment="1">
      <alignment vertical="center"/>
    </xf>
    <xf numFmtId="0" fontId="5" fillId="11" borderId="41" xfId="0" applyFont="1" applyFill="1" applyBorder="1" applyAlignment="1">
      <alignment horizontal="center" vertical="center"/>
    </xf>
    <xf numFmtId="0" fontId="0" fillId="12" borderId="18" xfId="0" applyFont="1" applyFill="1" applyBorder="1" applyAlignment="1">
      <alignment vertical="center"/>
    </xf>
    <xf numFmtId="0" fontId="9" fillId="12" borderId="29" xfId="0" applyFont="1" applyFill="1" applyBorder="1" applyAlignment="1">
      <alignment vertical="center"/>
    </xf>
    <xf numFmtId="178" fontId="5" fillId="12" borderId="27" xfId="0" applyNumberFormat="1" applyFont="1" applyFill="1" applyBorder="1" applyAlignment="1">
      <alignment horizontal="right" vertical="center"/>
    </xf>
    <xf numFmtId="0" fontId="8" fillId="12" borderId="30" xfId="0" applyFont="1" applyFill="1" applyBorder="1" applyAlignment="1">
      <alignment horizontal="center" vertical="center"/>
    </xf>
    <xf numFmtId="0" fontId="9" fillId="12" borderId="31" xfId="0" applyFont="1" applyFill="1" applyBorder="1" applyAlignment="1">
      <alignment vertical="center"/>
    </xf>
    <xf numFmtId="178" fontId="5" fillId="12" borderId="27" xfId="0" applyNumberFormat="1" applyFont="1" applyFill="1" applyBorder="1" applyAlignment="1">
      <alignment vertical="center"/>
    </xf>
    <xf numFmtId="178" fontId="5" fillId="12" borderId="31" xfId="0" applyNumberFormat="1" applyFont="1" applyFill="1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8" fillId="0" borderId="28" xfId="0" applyFont="1" applyBorder="1" applyAlignment="1">
      <alignment vertical="center"/>
    </xf>
    <xf numFmtId="178" fontId="0" fillId="0" borderId="41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41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178" fontId="0" fillId="0" borderId="29" xfId="0" applyNumberFormat="1" applyFont="1" applyBorder="1" applyAlignment="1">
      <alignment vertical="center"/>
    </xf>
    <xf numFmtId="183" fontId="7" fillId="0" borderId="0" xfId="0" applyNumberFormat="1" applyFont="1" applyBorder="1" applyAlignment="1">
      <alignment horizontal="right" vertical="center"/>
    </xf>
    <xf numFmtId="183" fontId="8" fillId="0" borderId="18" xfId="0" applyNumberFormat="1" applyFont="1" applyBorder="1" applyAlignment="1">
      <alignment horizontal="right" vertical="center"/>
    </xf>
    <xf numFmtId="0" fontId="5" fillId="11" borderId="27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178" fontId="5" fillId="12" borderId="19" xfId="0" applyNumberFormat="1" applyFont="1" applyFill="1" applyBorder="1" applyAlignment="1">
      <alignment horizontal="right" vertical="center"/>
    </xf>
    <xf numFmtId="43" fontId="5" fillId="12" borderId="19" xfId="0" applyNumberFormat="1" applyFont="1" applyFill="1" applyBorder="1" applyAlignment="1">
      <alignment horizontal="center" vertical="center"/>
    </xf>
    <xf numFmtId="178" fontId="5" fillId="12" borderId="30" xfId="0" applyNumberFormat="1" applyFont="1" applyFill="1" applyBorder="1" applyAlignment="1">
      <alignment vertical="center"/>
    </xf>
    <xf numFmtId="183" fontId="5" fillId="12" borderId="19" xfId="0" applyNumberFormat="1" applyFont="1" applyFill="1" applyBorder="1" applyAlignment="1">
      <alignment horizontal="right" vertical="center"/>
    </xf>
    <xf numFmtId="43" fontId="5" fillId="12" borderId="14" xfId="0" applyNumberFormat="1" applyFont="1" applyFill="1" applyBorder="1" applyAlignment="1">
      <alignment horizontal="center" vertical="center"/>
    </xf>
    <xf numFmtId="178" fontId="0" fillId="0" borderId="0" xfId="0" applyNumberFormat="1" applyFont="1" applyBorder="1" applyAlignment="1">
      <alignment vertical="center"/>
    </xf>
    <xf numFmtId="183" fontId="0" fillId="0" borderId="14" xfId="0" applyNumberFormat="1" applyFont="1" applyBorder="1" applyAlignment="1">
      <alignment horizontal="right" vertical="center"/>
    </xf>
    <xf numFmtId="43" fontId="0" fillId="0" borderId="14" xfId="0" applyNumberFormat="1" applyFont="1" applyBorder="1" applyAlignment="1">
      <alignment horizontal="center" vertical="center"/>
    </xf>
    <xf numFmtId="183" fontId="0" fillId="0" borderId="16" xfId="0" applyNumberFormat="1" applyFont="1" applyBorder="1" applyAlignment="1">
      <alignment horizontal="right" vertical="center"/>
    </xf>
    <xf numFmtId="43" fontId="0" fillId="0" borderId="16" xfId="0" applyNumberFormat="1" applyFont="1" applyBorder="1" applyAlignment="1">
      <alignment horizontal="center" vertical="center"/>
    </xf>
    <xf numFmtId="178" fontId="0" fillId="0" borderId="18" xfId="0" applyNumberFormat="1" applyFont="1" applyBorder="1" applyAlignment="1">
      <alignment vertical="center"/>
    </xf>
    <xf numFmtId="183" fontId="0" fillId="0" borderId="17" xfId="0" applyNumberFormat="1" applyFont="1" applyBorder="1" applyAlignment="1">
      <alignment horizontal="right" vertical="center"/>
    </xf>
    <xf numFmtId="43" fontId="0" fillId="0" borderId="17" xfId="0" applyNumberFormat="1" applyFont="1" applyBorder="1" applyAlignment="1">
      <alignment vertical="center"/>
    </xf>
    <xf numFmtId="43" fontId="5" fillId="12" borderId="16" xfId="0" applyNumberFormat="1" applyFont="1" applyFill="1" applyBorder="1" applyAlignment="1">
      <alignment horizontal="center" vertical="center"/>
    </xf>
    <xf numFmtId="43" fontId="0" fillId="0" borderId="17" xfId="0" applyNumberFormat="1" applyFont="1" applyBorder="1" applyAlignment="1">
      <alignment horizontal="center" vertical="center"/>
    </xf>
    <xf numFmtId="43" fontId="5" fillId="12" borderId="27" xfId="0" applyNumberFormat="1" applyFont="1" applyFill="1" applyBorder="1" applyAlignment="1">
      <alignment horizontal="center" vertical="center"/>
    </xf>
    <xf numFmtId="43" fontId="5" fillId="12" borderId="20" xfId="0" applyNumberFormat="1" applyFont="1" applyFill="1" applyBorder="1" applyAlignment="1">
      <alignment horizontal="center" vertical="center"/>
    </xf>
    <xf numFmtId="43" fontId="0" fillId="0" borderId="20" xfId="0" applyNumberFormat="1" applyFont="1" applyBorder="1" applyAlignment="1">
      <alignment horizontal="center" vertical="center"/>
    </xf>
    <xf numFmtId="43" fontId="0" fillId="0" borderId="44" xfId="0" applyNumberFormat="1" applyFont="1" applyBorder="1" applyAlignment="1">
      <alignment horizontal="center" vertical="center"/>
    </xf>
    <xf numFmtId="2" fontId="0" fillId="0" borderId="44" xfId="0" applyNumberFormat="1" applyFont="1" applyBorder="1" applyAlignment="1">
      <alignment horizontal="right" vertical="center"/>
    </xf>
    <xf numFmtId="43" fontId="0" fillId="0" borderId="38" xfId="0" applyNumberFormat="1" applyFont="1" applyBorder="1" applyAlignment="1">
      <alignment vertical="center"/>
    </xf>
    <xf numFmtId="43" fontId="5" fillId="12" borderId="44" xfId="0" applyNumberFormat="1" applyFont="1" applyFill="1" applyBorder="1" applyAlignment="1">
      <alignment horizontal="center" vertical="center"/>
    </xf>
    <xf numFmtId="43" fontId="0" fillId="0" borderId="38" xfId="0" applyNumberFormat="1" applyFont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4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14" fillId="11" borderId="15" xfId="0" applyFont="1" applyFill="1" applyBorder="1" applyAlignment="1">
      <alignment vertical="center"/>
    </xf>
    <xf numFmtId="0" fontId="14" fillId="11" borderId="18" xfId="0" applyFont="1" applyFill="1" applyBorder="1" applyAlignment="1">
      <alignment vertical="center"/>
    </xf>
    <xf numFmtId="0" fontId="14" fillId="11" borderId="17" xfId="0" applyFont="1" applyFill="1" applyBorder="1" applyAlignment="1">
      <alignment horizontal="center" vertical="center"/>
    </xf>
    <xf numFmtId="188" fontId="14" fillId="12" borderId="14" xfId="0" applyNumberFormat="1" applyFont="1" applyFill="1" applyBorder="1" applyAlignment="1">
      <alignment horizontal="right" vertical="center"/>
    </xf>
    <xf numFmtId="178" fontId="14" fillId="12" borderId="14" xfId="0" applyNumberFormat="1" applyFont="1" applyFill="1" applyBorder="1" applyAlignment="1">
      <alignment horizontal="right" vertical="center"/>
    </xf>
    <xf numFmtId="188" fontId="11" fillId="0" borderId="14" xfId="0" applyNumberFormat="1" applyFont="1" applyBorder="1" applyAlignment="1">
      <alignment horizontal="right" vertical="center"/>
    </xf>
    <xf numFmtId="188" fontId="14" fillId="0" borderId="14" xfId="0" applyNumberFormat="1" applyFont="1" applyBorder="1" applyAlignment="1">
      <alignment horizontal="right" vertical="center"/>
    </xf>
    <xf numFmtId="178" fontId="14" fillId="0" borderId="14" xfId="0" applyNumberFormat="1" applyFont="1" applyBorder="1" applyAlignment="1">
      <alignment horizontal="right" vertical="center"/>
    </xf>
    <xf numFmtId="188" fontId="11" fillId="0" borderId="16" xfId="0" applyNumberFormat="1" applyFont="1" applyBorder="1" applyAlignment="1">
      <alignment horizontal="right" vertical="center"/>
    </xf>
    <xf numFmtId="178" fontId="11" fillId="0" borderId="16" xfId="0" applyNumberFormat="1" applyFont="1" applyBorder="1" applyAlignment="1">
      <alignment horizontal="right" vertical="center"/>
    </xf>
    <xf numFmtId="188" fontId="14" fillId="0" borderId="16" xfId="0" applyNumberFormat="1" applyFont="1" applyBorder="1" applyAlignment="1">
      <alignment horizontal="right" vertical="center"/>
    </xf>
    <xf numFmtId="178" fontId="14" fillId="0" borderId="16" xfId="0" applyNumberFormat="1" applyFont="1" applyBorder="1" applyAlignment="1">
      <alignment horizontal="right" vertical="center"/>
    </xf>
    <xf numFmtId="41" fontId="11" fillId="0" borderId="16" xfId="0" applyNumberFormat="1" applyFont="1" applyBorder="1" applyAlignment="1">
      <alignment horizontal="right" vertical="center"/>
    </xf>
    <xf numFmtId="188" fontId="11" fillId="0" borderId="17" xfId="0" applyNumberFormat="1" applyFont="1" applyBorder="1" applyAlignment="1">
      <alignment horizontal="right" vertical="center"/>
    </xf>
    <xf numFmtId="188" fontId="14" fillId="0" borderId="17" xfId="0" applyNumberFormat="1" applyFont="1" applyBorder="1" applyAlignment="1">
      <alignment horizontal="right" vertical="center"/>
    </xf>
    <xf numFmtId="178" fontId="14" fillId="0" borderId="17" xfId="0" applyNumberFormat="1" applyFont="1" applyBorder="1" applyAlignment="1">
      <alignment horizontal="right" vertical="center"/>
    </xf>
    <xf numFmtId="183" fontId="29" fillId="0" borderId="0" xfId="0" applyNumberFormat="1" applyFont="1" applyBorder="1" applyAlignment="1">
      <alignment vertical="center"/>
    </xf>
    <xf numFmtId="0" fontId="14" fillId="11" borderId="14" xfId="0" applyFont="1" applyFill="1" applyBorder="1" applyAlignment="1">
      <alignment horizontal="center" vertical="center"/>
    </xf>
    <xf numFmtId="178" fontId="14" fillId="12" borderId="19" xfId="0" applyNumberFormat="1" applyFont="1" applyFill="1" applyBorder="1" applyAlignment="1">
      <alignment horizontal="right" vertical="center"/>
    </xf>
    <xf numFmtId="178" fontId="14" fillId="12" borderId="31" xfId="0" applyNumberFormat="1" applyFont="1" applyFill="1" applyBorder="1" applyAlignment="1">
      <alignment horizontal="right" vertical="center"/>
    </xf>
    <xf numFmtId="178" fontId="14" fillId="0" borderId="20" xfId="0" applyNumberFormat="1" applyFont="1" applyBorder="1" applyAlignment="1">
      <alignment horizontal="center" vertical="center"/>
    </xf>
    <xf numFmtId="178" fontId="11" fillId="0" borderId="44" xfId="0" applyNumberFormat="1" applyFont="1" applyBorder="1" applyAlignment="1">
      <alignment horizontal="center" vertical="center"/>
    </xf>
    <xf numFmtId="178" fontId="14" fillId="0" borderId="44" xfId="0" applyNumberFormat="1" applyFont="1" applyBorder="1" applyAlignment="1">
      <alignment horizontal="center" vertical="center"/>
    </xf>
    <xf numFmtId="178" fontId="11" fillId="0" borderId="16" xfId="0" applyNumberFormat="1" applyFont="1" applyBorder="1" applyAlignment="1">
      <alignment horizontal="center" vertical="center"/>
    </xf>
    <xf numFmtId="178" fontId="14" fillId="0" borderId="38" xfId="0" applyNumberFormat="1" applyFont="1" applyBorder="1" applyAlignment="1">
      <alignment horizontal="center" vertical="center"/>
    </xf>
    <xf numFmtId="183" fontId="30" fillId="0" borderId="0" xfId="0" applyNumberFormat="1" applyFont="1" applyBorder="1" applyAlignment="1">
      <alignment vertical="center"/>
    </xf>
    <xf numFmtId="0" fontId="14" fillId="11" borderId="28" xfId="0" applyFont="1" applyFill="1" applyBorder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4" fontId="14" fillId="0" borderId="20" xfId="0" applyNumberFormat="1" applyFont="1" applyBorder="1" applyAlignment="1">
      <alignment horizontal="right" vertical="center"/>
    </xf>
    <xf numFmtId="2" fontId="14" fillId="0" borderId="28" xfId="0" applyNumberFormat="1" applyFont="1" applyBorder="1" applyAlignment="1">
      <alignment horizontal="right" vertical="center"/>
    </xf>
    <xf numFmtId="178" fontId="11" fillId="0" borderId="0" xfId="0" applyNumberFormat="1" applyFont="1" applyBorder="1" applyAlignment="1">
      <alignment horizontal="right" vertical="center"/>
    </xf>
    <xf numFmtId="4" fontId="11" fillId="0" borderId="44" xfId="0" applyNumberFormat="1" applyFont="1" applyBorder="1" applyAlignment="1">
      <alignment horizontal="right" vertical="center"/>
    </xf>
    <xf numFmtId="2" fontId="11" fillId="0" borderId="41" xfId="0" applyNumberFormat="1" applyFont="1" applyBorder="1" applyAlignment="1">
      <alignment horizontal="right" vertical="center"/>
    </xf>
    <xf numFmtId="2" fontId="14" fillId="0" borderId="41" xfId="0" applyNumberFormat="1" applyFont="1" applyBorder="1" applyAlignment="1">
      <alignment horizontal="right" vertical="center"/>
    </xf>
    <xf numFmtId="178" fontId="14" fillId="0" borderId="0" xfId="0" applyNumberFormat="1" applyFont="1" applyBorder="1" applyAlignment="1">
      <alignment horizontal="right" vertical="center"/>
    </xf>
    <xf numFmtId="4" fontId="14" fillId="0" borderId="44" xfId="0" applyNumberFormat="1" applyFont="1" applyBorder="1" applyAlignment="1">
      <alignment horizontal="right" vertical="center"/>
    </xf>
    <xf numFmtId="178" fontId="11" fillId="0" borderId="0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right" vertical="center"/>
    </xf>
    <xf numFmtId="4" fontId="14" fillId="0" borderId="38" xfId="0" applyNumberFormat="1" applyFont="1" applyBorder="1" applyAlignment="1">
      <alignment horizontal="right" vertical="center"/>
    </xf>
    <xf numFmtId="2" fontId="14" fillId="0" borderId="29" xfId="0" applyNumberFormat="1" applyFont="1" applyBorder="1" applyAlignment="1">
      <alignment horizontal="right" vertical="center"/>
    </xf>
    <xf numFmtId="188" fontId="0" fillId="0" borderId="0" xfId="0" applyNumberFormat="1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vertical="center"/>
    </xf>
    <xf numFmtId="0" fontId="5" fillId="11" borderId="17" xfId="0" applyFont="1" applyFill="1" applyBorder="1" applyAlignment="1">
      <alignment vertical="center"/>
    </xf>
    <xf numFmtId="188" fontId="5" fillId="12" borderId="20" xfId="0" applyNumberFormat="1" applyFont="1" applyFill="1" applyBorder="1" applyAlignment="1">
      <alignment vertical="center"/>
    </xf>
    <xf numFmtId="0" fontId="9" fillId="0" borderId="20" xfId="0" applyFont="1" applyBorder="1" applyAlignment="1">
      <alignment horizontal="center" vertical="center" wrapText="1"/>
    </xf>
    <xf numFmtId="0" fontId="5" fillId="0" borderId="19" xfId="0" applyFont="1" applyBorder="1" applyAlignment="1">
      <alignment vertical="center"/>
    </xf>
    <xf numFmtId="188" fontId="5" fillId="0" borderId="27" xfId="0" applyNumberFormat="1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188" fontId="0" fillId="0" borderId="44" xfId="0" applyNumberFormat="1" applyFont="1" applyBorder="1" applyAlignment="1">
      <alignment vertical="center"/>
    </xf>
    <xf numFmtId="0" fontId="0" fillId="0" borderId="16" xfId="0" applyFont="1" applyBorder="1" applyAlignment="1">
      <alignment vertical="center" wrapText="1"/>
    </xf>
    <xf numFmtId="188" fontId="0" fillId="0" borderId="44" xfId="0" applyNumberFormat="1" applyFont="1" applyBorder="1" applyAlignment="1">
      <alignment vertical="center" wrapText="1"/>
    </xf>
    <xf numFmtId="0" fontId="5" fillId="0" borderId="20" xfId="0" applyFont="1" applyBorder="1" applyAlignment="1">
      <alignment horizontal="center" vertical="center" wrapText="1"/>
    </xf>
    <xf numFmtId="0" fontId="0" fillId="0" borderId="21" xfId="0" applyFont="1" applyBorder="1" applyAlignment="1">
      <alignment vertical="center" wrapText="1"/>
    </xf>
    <xf numFmtId="0" fontId="0" fillId="0" borderId="25" xfId="0" applyFont="1" applyBorder="1" applyAlignment="1">
      <alignment vertical="center" wrapText="1"/>
    </xf>
    <xf numFmtId="0" fontId="0" fillId="0" borderId="23" xfId="0" applyFont="1" applyBorder="1" applyAlignment="1">
      <alignment vertical="center" wrapText="1"/>
    </xf>
    <xf numFmtId="180" fontId="0" fillId="0" borderId="0" xfId="0" applyNumberFormat="1" applyFont="1" applyBorder="1" applyAlignment="1">
      <alignment vertical="center"/>
    </xf>
    <xf numFmtId="0" fontId="30" fillId="0" borderId="0" xfId="0" applyFont="1" applyBorder="1" applyAlignment="1">
      <alignment horizontal="left" vertical="center"/>
    </xf>
    <xf numFmtId="0" fontId="5" fillId="11" borderId="15" xfId="0" applyFont="1" applyFill="1" applyBorder="1" applyAlignment="1">
      <alignment horizontal="center" vertical="center"/>
    </xf>
    <xf numFmtId="178" fontId="5" fillId="12" borderId="20" xfId="0" applyNumberFormat="1" applyFont="1" applyFill="1" applyBorder="1" applyAlignment="1">
      <alignment vertical="center"/>
    </xf>
    <xf numFmtId="178" fontId="5" fillId="0" borderId="19" xfId="0" applyNumberFormat="1" applyFont="1" applyBorder="1" applyAlignment="1">
      <alignment vertical="center"/>
    </xf>
    <xf numFmtId="178" fontId="14" fillId="0" borderId="19" xfId="0" applyNumberFormat="1" applyFont="1" applyBorder="1" applyAlignment="1">
      <alignment vertical="center"/>
    </xf>
    <xf numFmtId="188" fontId="0" fillId="0" borderId="44" xfId="0" applyNumberFormat="1" applyFont="1" applyBorder="1" applyAlignment="1">
      <alignment horizontal="right" vertical="center"/>
    </xf>
    <xf numFmtId="178" fontId="0" fillId="0" borderId="44" xfId="0" applyNumberFormat="1" applyFont="1" applyBorder="1" applyAlignment="1">
      <alignment horizontal="right" vertical="center"/>
    </xf>
    <xf numFmtId="178" fontId="11" fillId="0" borderId="21" xfId="0" applyNumberFormat="1" applyFont="1" applyBorder="1" applyAlignment="1">
      <alignment vertical="center"/>
    </xf>
    <xf numFmtId="178" fontId="11" fillId="0" borderId="33" xfId="0" applyNumberFormat="1" applyFont="1" applyBorder="1" applyAlignment="1">
      <alignment vertical="center"/>
    </xf>
    <xf numFmtId="188" fontId="0" fillId="0" borderId="44" xfId="0" applyNumberFormat="1" applyFont="1" applyBorder="1" applyAlignment="1">
      <alignment horizontal="right" vertical="center" wrapText="1"/>
    </xf>
    <xf numFmtId="178" fontId="0" fillId="0" borderId="44" xfId="0" applyNumberFormat="1" applyFont="1" applyBorder="1" applyAlignment="1">
      <alignment horizontal="right" vertical="center" wrapText="1"/>
    </xf>
    <xf numFmtId="178" fontId="11" fillId="0" borderId="23" xfId="0" applyNumberFormat="1" applyFont="1" applyBorder="1" applyAlignment="1">
      <alignment horizontal="right" vertical="center" wrapText="1"/>
    </xf>
    <xf numFmtId="178" fontId="11" fillId="0" borderId="35" xfId="0" applyNumberFormat="1" applyFont="1" applyBorder="1" applyAlignment="1">
      <alignment vertical="center" wrapText="1"/>
    </xf>
    <xf numFmtId="178" fontId="5" fillId="0" borderId="27" xfId="0" applyNumberFormat="1" applyFont="1" applyBorder="1" applyAlignment="1">
      <alignment vertical="center"/>
    </xf>
    <xf numFmtId="178" fontId="14" fillId="0" borderId="27" xfId="0" applyNumberFormat="1" applyFont="1" applyBorder="1" applyAlignment="1">
      <alignment vertical="center"/>
    </xf>
    <xf numFmtId="178" fontId="0" fillId="0" borderId="33" xfId="0" applyNumberFormat="1" applyFont="1" applyBorder="1" applyAlignment="1">
      <alignment vertical="center"/>
    </xf>
    <xf numFmtId="178" fontId="0" fillId="0" borderId="37" xfId="0" applyNumberFormat="1" applyFont="1" applyBorder="1" applyAlignment="1">
      <alignment vertical="center"/>
    </xf>
    <xf numFmtId="178" fontId="11" fillId="0" borderId="25" xfId="0" applyNumberFormat="1" applyFont="1" applyBorder="1" applyAlignment="1">
      <alignment vertical="center"/>
    </xf>
    <xf numFmtId="178" fontId="11" fillId="0" borderId="37" xfId="0" applyNumberFormat="1" applyFont="1" applyBorder="1" applyAlignment="1">
      <alignment vertical="center"/>
    </xf>
    <xf numFmtId="188" fontId="0" fillId="0" borderId="35" xfId="0" applyNumberFormat="1" applyFont="1" applyBorder="1" applyAlignment="1">
      <alignment horizontal="right" vertical="center"/>
    </xf>
    <xf numFmtId="178" fontId="0" fillId="0" borderId="35" xfId="0" applyNumberFormat="1" applyFont="1" applyBorder="1" applyAlignment="1">
      <alignment vertical="center"/>
    </xf>
    <xf numFmtId="178" fontId="11" fillId="0" borderId="23" xfId="0" applyNumberFormat="1" applyFont="1" applyBorder="1" applyAlignment="1">
      <alignment vertical="center"/>
    </xf>
    <xf numFmtId="178" fontId="11" fillId="0" borderId="35" xfId="0" applyNumberFormat="1" applyFont="1" applyBorder="1" applyAlignment="1">
      <alignment vertical="center"/>
    </xf>
    <xf numFmtId="177" fontId="0" fillId="0" borderId="0" xfId="0" applyNumberFormat="1" applyFont="1" applyBorder="1" applyAlignment="1">
      <alignment horizontal="right" vertical="center"/>
    </xf>
    <xf numFmtId="178" fontId="14" fillId="14" borderId="14" xfId="0" applyNumberFormat="1" applyFont="1" applyFill="1" applyBorder="1" applyAlignment="1">
      <alignment vertical="center"/>
    </xf>
    <xf numFmtId="178" fontId="0" fillId="0" borderId="21" xfId="0" applyNumberFormat="1" applyFont="1" applyBorder="1" applyAlignment="1">
      <alignment vertical="center"/>
    </xf>
    <xf numFmtId="178" fontId="0" fillId="0" borderId="23" xfId="0" applyNumberFormat="1" applyFont="1" applyBorder="1" applyAlignment="1">
      <alignment vertical="center" wrapText="1"/>
    </xf>
    <xf numFmtId="178" fontId="14" fillId="14" borderId="19" xfId="0" applyNumberFormat="1" applyFont="1" applyFill="1" applyBorder="1" applyAlignment="1">
      <alignment vertical="center"/>
    </xf>
    <xf numFmtId="178" fontId="11" fillId="0" borderId="21" xfId="0" applyNumberFormat="1" applyFont="1" applyBorder="1" applyAlignment="1">
      <alignment horizontal="center" vertical="center"/>
    </xf>
    <xf numFmtId="178" fontId="11" fillId="14" borderId="16" xfId="0" applyNumberFormat="1" applyFont="1" applyFill="1" applyBorder="1" applyAlignment="1">
      <alignment horizontal="center" vertical="center"/>
    </xf>
    <xf numFmtId="178" fontId="11" fillId="0" borderId="25" xfId="0" applyNumberFormat="1" applyFont="1" applyBorder="1" applyAlignment="1">
      <alignment horizontal="center" vertical="center"/>
    </xf>
    <xf numFmtId="178" fontId="0" fillId="0" borderId="25" xfId="0" applyNumberFormat="1" applyFont="1" applyBorder="1" applyAlignment="1">
      <alignment vertical="center"/>
    </xf>
    <xf numFmtId="178" fontId="11" fillId="0" borderId="23" xfId="0" applyNumberFormat="1" applyFont="1" applyBorder="1" applyAlignment="1">
      <alignment horizontal="center" vertical="center"/>
    </xf>
    <xf numFmtId="178" fontId="0" fillId="0" borderId="23" xfId="0" applyNumberFormat="1" applyFont="1" applyBorder="1" applyAlignment="1">
      <alignment vertical="center"/>
    </xf>
    <xf numFmtId="178" fontId="11" fillId="14" borderId="17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5" fillId="11" borderId="14" xfId="0" applyFont="1" applyFill="1" applyBorder="1" applyAlignment="1">
      <alignment horizontal="center" vertical="center" wrapText="1"/>
    </xf>
    <xf numFmtId="0" fontId="9" fillId="11" borderId="17" xfId="0" applyFont="1" applyFill="1" applyBorder="1" applyAlignment="1">
      <alignment horizontal="center" vertical="top" wrapText="1"/>
    </xf>
    <xf numFmtId="0" fontId="5" fillId="11" borderId="31" xfId="0" applyFont="1" applyFill="1" applyBorder="1" applyAlignment="1">
      <alignment horizontal="center" vertical="center"/>
    </xf>
    <xf numFmtId="178" fontId="14" fillId="14" borderId="28" xfId="0" applyNumberFormat="1" applyFont="1" applyFill="1" applyBorder="1" applyAlignment="1">
      <alignment vertical="center"/>
    </xf>
    <xf numFmtId="4" fontId="5" fillId="12" borderId="28" xfId="0" applyNumberFormat="1" applyFont="1" applyFill="1" applyBorder="1" applyAlignment="1">
      <alignment vertical="center"/>
    </xf>
    <xf numFmtId="2" fontId="5" fillId="10" borderId="20" xfId="0" applyNumberFormat="1" applyFont="1" applyFill="1" applyBorder="1" applyAlignment="1">
      <alignment vertical="center"/>
    </xf>
    <xf numFmtId="178" fontId="14" fillId="0" borderId="31" xfId="0" applyNumberFormat="1" applyFont="1" applyBorder="1" applyAlignment="1">
      <alignment vertical="center"/>
    </xf>
    <xf numFmtId="2" fontId="0" fillId="0" borderId="32" xfId="0" applyNumberFormat="1" applyFont="1" applyBorder="1" applyAlignment="1">
      <alignment vertical="center"/>
    </xf>
    <xf numFmtId="2" fontId="0" fillId="0" borderId="33" xfId="0" applyNumberFormat="1" applyFont="1" applyBorder="1" applyAlignment="1">
      <alignment vertical="center"/>
    </xf>
    <xf numFmtId="178" fontId="11" fillId="0" borderId="32" xfId="0" applyNumberFormat="1" applyFont="1" applyBorder="1" applyAlignment="1">
      <alignment horizontal="right" vertical="center"/>
    </xf>
    <xf numFmtId="178" fontId="11" fillId="0" borderId="34" xfId="0" applyNumberFormat="1" applyFont="1" applyBorder="1" applyAlignment="1">
      <alignment horizontal="right" vertical="center" wrapText="1"/>
    </xf>
    <xf numFmtId="2" fontId="0" fillId="0" borderId="34" xfId="0" applyNumberFormat="1" applyFont="1" applyBorder="1" applyAlignment="1">
      <alignment vertical="center"/>
    </xf>
    <xf numFmtId="2" fontId="0" fillId="0" borderId="35" xfId="0" applyNumberFormat="1" applyFont="1" applyBorder="1" applyAlignment="1">
      <alignment vertical="center"/>
    </xf>
    <xf numFmtId="178" fontId="14" fillId="14" borderId="31" xfId="0" applyNumberFormat="1" applyFont="1" applyFill="1" applyBorder="1" applyAlignment="1">
      <alignment vertical="center"/>
    </xf>
    <xf numFmtId="4" fontId="5" fillId="0" borderId="41" xfId="0" applyNumberFormat="1" applyFont="1" applyBorder="1" applyAlignment="1">
      <alignment vertical="center"/>
    </xf>
    <xf numFmtId="178" fontId="11" fillId="14" borderId="41" xfId="0" applyNumberFormat="1" applyFont="1" applyFill="1" applyBorder="1" applyAlignment="1">
      <alignment horizontal="right" vertical="center"/>
    </xf>
    <xf numFmtId="2" fontId="0" fillId="0" borderId="37" xfId="0" applyNumberFormat="1" applyFont="1" applyBorder="1" applyAlignment="1">
      <alignment vertical="center"/>
    </xf>
    <xf numFmtId="178" fontId="11" fillId="14" borderId="29" xfId="0" applyNumberFormat="1" applyFont="1" applyFill="1" applyBorder="1" applyAlignment="1">
      <alignment horizontal="right"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vertical="center"/>
    </xf>
    <xf numFmtId="0" fontId="5" fillId="9" borderId="17" xfId="0" applyFont="1" applyFill="1" applyBorder="1" applyAlignment="1">
      <alignment vertical="center"/>
    </xf>
    <xf numFmtId="0" fontId="5" fillId="9" borderId="27" xfId="0" applyFont="1" applyFill="1" applyBorder="1" applyAlignment="1">
      <alignment horizontal="center" vertical="center"/>
    </xf>
    <xf numFmtId="0" fontId="5" fillId="10" borderId="19" xfId="0" applyFont="1" applyFill="1" applyBorder="1" applyAlignment="1">
      <alignment horizontal="center" vertical="center"/>
    </xf>
    <xf numFmtId="188" fontId="5" fillId="10" borderId="20" xfId="0" applyNumberFormat="1" applyFont="1" applyFill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5" fillId="9" borderId="15" xfId="0" applyFont="1" applyFill="1" applyBorder="1" applyAlignment="1">
      <alignment vertical="center"/>
    </xf>
    <xf numFmtId="0" fontId="5" fillId="9" borderId="18" xfId="0" applyFont="1" applyFill="1" applyBorder="1" applyAlignment="1">
      <alignment vertical="center"/>
    </xf>
    <xf numFmtId="0" fontId="5" fillId="9" borderId="19" xfId="0" applyFont="1" applyFill="1" applyBorder="1" applyAlignment="1">
      <alignment horizontal="center" vertical="center"/>
    </xf>
    <xf numFmtId="188" fontId="5" fillId="10" borderId="14" xfId="0" applyNumberFormat="1" applyFont="1" applyFill="1" applyBorder="1" applyAlignment="1">
      <alignment vertical="center"/>
    </xf>
    <xf numFmtId="178" fontId="5" fillId="10" borderId="20" xfId="0" applyNumberFormat="1" applyFont="1" applyFill="1" applyBorder="1" applyAlignment="1">
      <alignment vertical="center"/>
    </xf>
    <xf numFmtId="178" fontId="14" fillId="10" borderId="14" xfId="0" applyNumberFormat="1" applyFont="1" applyFill="1" applyBorder="1" applyAlignment="1">
      <alignment vertical="center"/>
    </xf>
    <xf numFmtId="178" fontId="14" fillId="10" borderId="20" xfId="0" applyNumberFormat="1" applyFont="1" applyFill="1" applyBorder="1" applyAlignment="1">
      <alignment vertical="center"/>
    </xf>
    <xf numFmtId="188" fontId="5" fillId="0" borderId="19" xfId="0" applyNumberFormat="1" applyFont="1" applyBorder="1" applyAlignment="1">
      <alignment vertical="center"/>
    </xf>
    <xf numFmtId="188" fontId="0" fillId="0" borderId="16" xfId="0" applyNumberFormat="1" applyFont="1" applyBorder="1" applyAlignment="1">
      <alignment horizontal="right" vertical="center"/>
    </xf>
    <xf numFmtId="188" fontId="0" fillId="0" borderId="16" xfId="0" applyNumberFormat="1" applyFont="1" applyBorder="1" applyAlignment="1">
      <alignment horizontal="right" vertical="center" wrapText="1"/>
    </xf>
    <xf numFmtId="188" fontId="0" fillId="0" borderId="21" xfId="0" applyNumberFormat="1" applyFont="1" applyBorder="1" applyAlignment="1">
      <alignment vertical="center"/>
    </xf>
    <xf numFmtId="188" fontId="0" fillId="0" borderId="25" xfId="0" applyNumberFormat="1" applyFont="1" applyBorder="1" applyAlignment="1">
      <alignment vertical="center"/>
    </xf>
    <xf numFmtId="188" fontId="0" fillId="0" borderId="23" xfId="0" applyNumberFormat="1" applyFont="1" applyBorder="1" applyAlignment="1">
      <alignment horizontal="right" vertical="center"/>
    </xf>
    <xf numFmtId="0" fontId="5" fillId="9" borderId="28" xfId="0" applyFont="1" applyFill="1" applyBorder="1" applyAlignment="1">
      <alignment horizontal="center" vertical="center"/>
    </xf>
    <xf numFmtId="178" fontId="14" fillId="10" borderId="19" xfId="0" applyNumberFormat="1" applyFont="1" applyFill="1" applyBorder="1" applyAlignment="1">
      <alignment vertical="center"/>
    </xf>
    <xf numFmtId="178" fontId="14" fillId="10" borderId="31" xfId="0" applyNumberFormat="1" applyFont="1" applyFill="1" applyBorder="1" applyAlignment="1">
      <alignment vertical="center"/>
    </xf>
    <xf numFmtId="178" fontId="11" fillId="0" borderId="14" xfId="0" applyNumberFormat="1" applyFont="1" applyBorder="1" applyAlignment="1">
      <alignment horizontal="right" vertical="center"/>
    </xf>
    <xf numFmtId="178" fontId="11" fillId="0" borderId="28" xfId="0" applyNumberFormat="1" applyFont="1" applyBorder="1" applyAlignment="1">
      <alignment vertical="center"/>
    </xf>
    <xf numFmtId="178" fontId="11" fillId="0" borderId="17" xfId="0" applyNumberFormat="1" applyFont="1" applyBorder="1" applyAlignment="1">
      <alignment horizontal="right" vertical="center" wrapText="1"/>
    </xf>
    <xf numFmtId="178" fontId="11" fillId="0" borderId="29" xfId="0" applyNumberFormat="1" applyFont="1" applyBorder="1" applyAlignment="1">
      <alignment vertical="center"/>
    </xf>
    <xf numFmtId="178" fontId="11" fillId="0" borderId="36" xfId="0" applyNumberFormat="1" applyFont="1" applyBorder="1" applyAlignment="1">
      <alignment horizontal="right" vertical="center"/>
    </xf>
    <xf numFmtId="178" fontId="11" fillId="0" borderId="34" xfId="0" applyNumberFormat="1" applyFont="1" applyBorder="1" applyAlignment="1">
      <alignment horizontal="right" vertical="center"/>
    </xf>
    <xf numFmtId="0" fontId="5" fillId="9" borderId="14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top" wrapText="1"/>
    </xf>
    <xf numFmtId="178" fontId="14" fillId="10" borderId="28" xfId="0" applyNumberFormat="1" applyFont="1" applyFill="1" applyBorder="1" applyAlignment="1">
      <alignment vertical="center"/>
    </xf>
    <xf numFmtId="4" fontId="5" fillId="10" borderId="20" xfId="0" applyNumberFormat="1" applyFont="1" applyFill="1" applyBorder="1" applyAlignment="1">
      <alignment vertical="center"/>
    </xf>
    <xf numFmtId="178" fontId="14" fillId="15" borderId="28" xfId="0" applyNumberFormat="1" applyFont="1" applyFill="1" applyBorder="1" applyAlignment="1">
      <alignment vertical="center"/>
    </xf>
    <xf numFmtId="178" fontId="11" fillId="15" borderId="32" xfId="0" applyNumberFormat="1" applyFont="1" applyFill="1" applyBorder="1" applyAlignment="1">
      <alignment horizontal="right" vertical="center"/>
    </xf>
    <xf numFmtId="178" fontId="11" fillId="15" borderId="34" xfId="0" applyNumberFormat="1" applyFont="1" applyFill="1" applyBorder="1" applyAlignment="1">
      <alignment horizontal="right" vertical="center" wrapText="1"/>
    </xf>
    <xf numFmtId="178" fontId="14" fillId="0" borderId="41" xfId="0" applyNumberFormat="1" applyFont="1" applyBorder="1" applyAlignment="1">
      <alignment vertical="center"/>
    </xf>
    <xf numFmtId="4" fontId="5" fillId="0" borderId="44" xfId="0" applyNumberFormat="1" applyFont="1" applyBorder="1" applyAlignment="1">
      <alignment vertical="center"/>
    </xf>
    <xf numFmtId="178" fontId="11" fillId="0" borderId="32" xfId="0" applyNumberFormat="1" applyFont="1" applyBorder="1" applyAlignment="1">
      <alignment horizontal="center" vertical="center"/>
    </xf>
    <xf numFmtId="4" fontId="0" fillId="0" borderId="33" xfId="0" applyNumberFormat="1" applyFont="1" applyBorder="1" applyAlignment="1">
      <alignment vertical="center"/>
    </xf>
    <xf numFmtId="178" fontId="11" fillId="0" borderId="36" xfId="0" applyNumberFormat="1" applyFont="1" applyBorder="1" applyAlignment="1">
      <alignment horizontal="center" vertical="center"/>
    </xf>
    <xf numFmtId="4" fontId="0" fillId="0" borderId="37" xfId="0" applyNumberFormat="1" applyFont="1" applyBorder="1" applyAlignment="1">
      <alignment vertical="center"/>
    </xf>
    <xf numFmtId="178" fontId="11" fillId="0" borderId="34" xfId="0" applyNumberFormat="1" applyFont="1" applyBorder="1" applyAlignment="1">
      <alignment horizontal="center" vertical="center"/>
    </xf>
    <xf numFmtId="4" fontId="0" fillId="0" borderId="35" xfId="0" applyNumberFormat="1" applyFont="1" applyBorder="1" applyAlignment="1">
      <alignment vertical="center"/>
    </xf>
    <xf numFmtId="0" fontId="0" fillId="11" borderId="14" xfId="0" applyFont="1" applyFill="1" applyBorder="1" applyAlignment="1">
      <alignment vertical="center"/>
    </xf>
    <xf numFmtId="0" fontId="5" fillId="12" borderId="19" xfId="0" applyFont="1" applyFill="1" applyBorder="1" applyAlignment="1">
      <alignment horizontal="center" vertical="center" wrapText="1"/>
    </xf>
    <xf numFmtId="188" fontId="0" fillId="0" borderId="23" xfId="0" applyNumberFormat="1" applyFont="1" applyBorder="1" applyAlignment="1">
      <alignment vertical="center"/>
    </xf>
    <xf numFmtId="188" fontId="5" fillId="0" borderId="28" xfId="0" applyNumberFormat="1" applyFont="1" applyBorder="1" applyAlignment="1">
      <alignment horizontal="right" vertical="center"/>
    </xf>
    <xf numFmtId="178" fontId="5" fillId="0" borderId="27" xfId="0" applyNumberFormat="1" applyFont="1" applyBorder="1" applyAlignment="1">
      <alignment horizontal="right" vertical="center"/>
    </xf>
    <xf numFmtId="178" fontId="14" fillId="0" borderId="19" xfId="0" applyNumberFormat="1" applyFont="1" applyBorder="1" applyAlignment="1">
      <alignment horizontal="right" vertical="center"/>
    </xf>
    <xf numFmtId="178" fontId="14" fillId="0" borderId="27" xfId="0" applyNumberFormat="1" applyFont="1" applyBorder="1" applyAlignment="1">
      <alignment horizontal="right" vertical="center"/>
    </xf>
    <xf numFmtId="188" fontId="0" fillId="0" borderId="33" xfId="0" applyNumberFormat="1" applyFont="1" applyBorder="1" applyAlignment="1">
      <alignment horizontal="right" vertical="center"/>
    </xf>
    <xf numFmtId="178" fontId="14" fillId="12" borderId="17" xfId="0" applyNumberFormat="1" applyFont="1" applyFill="1" applyBorder="1" applyAlignment="1">
      <alignment vertical="center"/>
    </xf>
    <xf numFmtId="188" fontId="14" fillId="14" borderId="19" xfId="0" applyNumberFormat="1" applyFont="1" applyFill="1" applyBorder="1" applyAlignment="1">
      <alignment vertical="center"/>
    </xf>
    <xf numFmtId="178" fontId="11" fillId="0" borderId="39" xfId="0" applyNumberFormat="1" applyFont="1" applyBorder="1" applyAlignment="1">
      <alignment vertical="center"/>
    </xf>
    <xf numFmtId="179" fontId="11" fillId="0" borderId="21" xfId="0" applyNumberFormat="1" applyFont="1" applyBorder="1" applyAlignment="1">
      <alignment horizontal="right" vertical="center"/>
    </xf>
    <xf numFmtId="178" fontId="11" fillId="0" borderId="45" xfId="0" applyNumberFormat="1" applyFont="1" applyBorder="1" applyAlignment="1">
      <alignment vertical="center"/>
    </xf>
    <xf numFmtId="179" fontId="11" fillId="0" borderId="17" xfId="0" applyNumberFormat="1" applyFont="1" applyBorder="1" applyAlignment="1">
      <alignment horizontal="right" vertical="center"/>
    </xf>
    <xf numFmtId="178" fontId="0" fillId="0" borderId="22" xfId="0" applyNumberFormat="1" applyFont="1" applyBorder="1" applyAlignment="1">
      <alignment horizontal="right" vertical="center"/>
    </xf>
    <xf numFmtId="178" fontId="0" fillId="0" borderId="21" xfId="0" applyNumberFormat="1" applyFont="1" applyBorder="1" applyAlignment="1">
      <alignment horizontal="right" vertical="center"/>
    </xf>
    <xf numFmtId="180" fontId="0" fillId="14" borderId="16" xfId="0" applyNumberFormat="1" applyFont="1" applyFill="1" applyBorder="1" applyAlignment="1">
      <alignment horizontal="right" vertical="center"/>
    </xf>
    <xf numFmtId="178" fontId="0" fillId="0" borderId="26" xfId="0" applyNumberFormat="1" applyFont="1" applyBorder="1" applyAlignment="1">
      <alignment horizontal="right" vertical="center"/>
    </xf>
    <xf numFmtId="178" fontId="0" fillId="0" borderId="25" xfId="0" applyNumberFormat="1" applyFont="1" applyBorder="1" applyAlignment="1">
      <alignment horizontal="right" vertical="center"/>
    </xf>
    <xf numFmtId="178" fontId="0" fillId="0" borderId="24" xfId="0" applyNumberFormat="1" applyFont="1" applyBorder="1" applyAlignment="1">
      <alignment horizontal="right" vertical="center"/>
    </xf>
    <xf numFmtId="178" fontId="0" fillId="0" borderId="23" xfId="0" applyNumberFormat="1" applyFont="1" applyBorder="1" applyAlignment="1">
      <alignment horizontal="right" vertical="center"/>
    </xf>
    <xf numFmtId="180" fontId="0" fillId="14" borderId="17" xfId="0" applyNumberFormat="1" applyFont="1" applyFill="1" applyBorder="1" applyAlignment="1">
      <alignment horizontal="right" vertical="center"/>
    </xf>
    <xf numFmtId="178" fontId="11" fillId="0" borderId="32" xfId="0" applyNumberFormat="1" applyFont="1" applyBorder="1" applyAlignment="1">
      <alignment vertical="center"/>
    </xf>
    <xf numFmtId="178" fontId="11" fillId="0" borderId="41" xfId="0" applyNumberFormat="1" applyFont="1" applyBorder="1" applyAlignment="1">
      <alignment vertical="center"/>
    </xf>
    <xf numFmtId="178" fontId="0" fillId="14" borderId="41" xfId="0" applyNumberFormat="1" applyFont="1" applyFill="1" applyBorder="1" applyAlignment="1">
      <alignment horizontal="right" vertical="center"/>
    </xf>
    <xf numFmtId="178" fontId="0" fillId="14" borderId="29" xfId="0" applyNumberFormat="1" applyFont="1" applyFill="1" applyBorder="1" applyAlignment="1">
      <alignment horizontal="right" vertical="center"/>
    </xf>
    <xf numFmtId="0" fontId="0" fillId="9" borderId="14" xfId="0" applyFont="1" applyFill="1" applyBorder="1" applyAlignment="1">
      <alignment vertical="center"/>
    </xf>
    <xf numFmtId="0" fontId="5" fillId="10" borderId="19" xfId="0" applyFont="1" applyFill="1" applyBorder="1" applyAlignment="1">
      <alignment horizontal="center" vertical="center" wrapText="1"/>
    </xf>
    <xf numFmtId="188" fontId="5" fillId="10" borderId="27" xfId="0" applyNumberFormat="1" applyFont="1" applyFill="1" applyBorder="1" applyAlignment="1">
      <alignment vertical="center"/>
    </xf>
    <xf numFmtId="178" fontId="11" fillId="0" borderId="14" xfId="0" applyNumberFormat="1" applyFont="1" applyBorder="1" applyAlignment="1">
      <alignment vertical="center"/>
    </xf>
    <xf numFmtId="178" fontId="11" fillId="0" borderId="16" xfId="0" applyNumberFormat="1" applyFont="1" applyBorder="1" applyAlignment="1">
      <alignment vertical="center"/>
    </xf>
    <xf numFmtId="178" fontId="0" fillId="0" borderId="32" xfId="0" applyNumberFormat="1" applyFont="1" applyBorder="1" applyAlignment="1">
      <alignment horizontal="right" vertical="center"/>
    </xf>
    <xf numFmtId="178" fontId="0" fillId="0" borderId="36" xfId="0" applyNumberFormat="1" applyFont="1" applyBorder="1" applyAlignment="1">
      <alignment horizontal="right" vertical="center"/>
    </xf>
    <xf numFmtId="178" fontId="0" fillId="0" borderId="34" xfId="0" applyNumberFormat="1" applyFont="1" applyBorder="1" applyAlignment="1">
      <alignment horizontal="right" vertical="center"/>
    </xf>
    <xf numFmtId="0" fontId="5" fillId="9" borderId="31" xfId="0" applyFont="1" applyFill="1" applyBorder="1" applyAlignment="1">
      <alignment horizontal="center" vertical="center"/>
    </xf>
    <xf numFmtId="188" fontId="14" fillId="10" borderId="28" xfId="0" applyNumberFormat="1" applyFont="1" applyFill="1" applyBorder="1" applyAlignment="1">
      <alignment vertical="center"/>
    </xf>
    <xf numFmtId="188" fontId="14" fillId="15" borderId="31" xfId="0" applyNumberFormat="1" applyFont="1" applyFill="1" applyBorder="1" applyAlignment="1">
      <alignment horizontal="right" vertical="center"/>
    </xf>
    <xf numFmtId="188" fontId="11" fillId="15" borderId="32" xfId="0" applyNumberFormat="1" applyFont="1" applyFill="1" applyBorder="1" applyAlignment="1">
      <alignment horizontal="center" vertical="center"/>
    </xf>
    <xf numFmtId="188" fontId="11" fillId="15" borderId="34" xfId="0" applyNumberFormat="1" applyFont="1" applyFill="1" applyBorder="1" applyAlignment="1">
      <alignment horizontal="center" vertical="center"/>
    </xf>
    <xf numFmtId="188" fontId="14" fillId="0" borderId="31" xfId="0" applyNumberFormat="1" applyFont="1" applyBorder="1" applyAlignment="1">
      <alignment vertical="center"/>
    </xf>
    <xf numFmtId="180" fontId="0" fillId="0" borderId="32" xfId="0" applyNumberFormat="1" applyFont="1" applyBorder="1" applyAlignment="1">
      <alignment horizontal="right" vertical="center"/>
    </xf>
    <xf numFmtId="180" fontId="0" fillId="0" borderId="36" xfId="0" applyNumberFormat="1" applyFont="1" applyBorder="1" applyAlignment="1">
      <alignment horizontal="right" vertical="center"/>
    </xf>
    <xf numFmtId="180" fontId="0" fillId="0" borderId="34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vertical="top"/>
    </xf>
    <xf numFmtId="0" fontId="0" fillId="12" borderId="19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33" xfId="0" applyFont="1" applyBorder="1" applyAlignment="1">
      <alignment horizontal="left" vertical="center"/>
    </xf>
    <xf numFmtId="0" fontId="0" fillId="0" borderId="25" xfId="0" applyFont="1" applyBorder="1" applyAlignment="1">
      <alignment horizontal="center" vertical="center"/>
    </xf>
    <xf numFmtId="0" fontId="0" fillId="0" borderId="37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top"/>
    </xf>
    <xf numFmtId="0" fontId="0" fillId="0" borderId="44" xfId="0" applyFont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0" fillId="0" borderId="23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center"/>
    </xf>
    <xf numFmtId="0" fontId="5" fillId="11" borderId="19" xfId="0" applyFont="1" applyFill="1" applyBorder="1" applyAlignment="1">
      <alignment vertical="center"/>
    </xf>
    <xf numFmtId="0" fontId="5" fillId="11" borderId="30" xfId="0" applyFont="1" applyFill="1" applyBorder="1" applyAlignment="1">
      <alignment vertical="center"/>
    </xf>
    <xf numFmtId="0" fontId="0" fillId="0" borderId="32" xfId="0" applyFont="1" applyBorder="1" applyAlignment="1">
      <alignment horizontal="left" vertical="center"/>
    </xf>
    <xf numFmtId="0" fontId="0" fillId="0" borderId="36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41" xfId="0" applyFont="1" applyBorder="1" applyAlignment="1">
      <alignment horizontal="left" vertical="center"/>
    </xf>
    <xf numFmtId="0" fontId="0" fillId="0" borderId="46" xfId="0" applyFont="1" applyBorder="1" applyAlignment="1">
      <alignment horizontal="left" vertical="center"/>
    </xf>
    <xf numFmtId="0" fontId="0" fillId="0" borderId="40" xfId="0" applyFont="1" applyBorder="1" applyAlignment="1">
      <alignment horizontal="left" vertical="center"/>
    </xf>
    <xf numFmtId="0" fontId="0" fillId="0" borderId="39" xfId="0" applyFont="1" applyBorder="1" applyAlignment="1">
      <alignment vertical="center"/>
    </xf>
    <xf numFmtId="0" fontId="0" fillId="0" borderId="46" xfId="0" applyFont="1" applyBorder="1" applyAlignment="1">
      <alignment vertical="center"/>
    </xf>
    <xf numFmtId="0" fontId="0" fillId="0" borderId="26" xfId="0" applyFont="1" applyBorder="1" applyAlignment="1">
      <alignment horizontal="left" vertical="center"/>
    </xf>
    <xf numFmtId="0" fontId="0" fillId="0" borderId="34" xfId="0" applyFont="1" applyBorder="1" applyAlignment="1">
      <alignment horizontal="left" vertical="center"/>
    </xf>
    <xf numFmtId="0" fontId="5" fillId="12" borderId="27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10" borderId="19" xfId="0" applyFont="1" applyFill="1" applyBorder="1" applyAlignment="1">
      <alignment horizontal="center" vertical="center"/>
    </xf>
    <xf numFmtId="0" fontId="0" fillId="0" borderId="43" xfId="0" applyFont="1" applyBorder="1" applyAlignment="1">
      <alignment horizontal="left" vertical="center"/>
    </xf>
    <xf numFmtId="0" fontId="5" fillId="9" borderId="19" xfId="0" applyFont="1" applyFill="1" applyBorder="1" applyAlignment="1">
      <alignment vertical="center"/>
    </xf>
    <xf numFmtId="0" fontId="5" fillId="9" borderId="30" xfId="0" applyFont="1" applyFill="1" applyBorder="1" applyAlignment="1">
      <alignment vertical="center"/>
    </xf>
    <xf numFmtId="0" fontId="5" fillId="10" borderId="19" xfId="0" applyFont="1" applyFill="1" applyBorder="1" applyAlignment="1">
      <alignment vertical="center"/>
    </xf>
    <xf numFmtId="0" fontId="5" fillId="10" borderId="30" xfId="0" applyFont="1" applyFill="1" applyBorder="1" applyAlignment="1">
      <alignment vertical="center"/>
    </xf>
    <xf numFmtId="0" fontId="0" fillId="0" borderId="45" xfId="0" applyFont="1" applyBorder="1" applyAlignment="1">
      <alignment horizontal="left" vertical="center"/>
    </xf>
    <xf numFmtId="0" fontId="0" fillId="0" borderId="48" xfId="0" applyFont="1" applyBorder="1" applyAlignment="1">
      <alignment horizontal="left" vertical="center"/>
    </xf>
    <xf numFmtId="0" fontId="0" fillId="0" borderId="45" xfId="0" applyFont="1" applyBorder="1" applyAlignment="1">
      <alignment vertical="center"/>
    </xf>
    <xf numFmtId="0" fontId="0" fillId="0" borderId="42" xfId="0" applyFont="1" applyBorder="1" applyAlignment="1">
      <alignment vertical="center"/>
    </xf>
    <xf numFmtId="0" fontId="0" fillId="0" borderId="45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0" fillId="0" borderId="28" xfId="0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0" fillId="0" borderId="41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11" borderId="0" xfId="0" applyFont="1" applyFill="1" applyBorder="1" applyAlignment="1">
      <alignment vertical="center"/>
    </xf>
    <xf numFmtId="0" fontId="5" fillId="11" borderId="18" xfId="0" applyFont="1" applyFill="1" applyBorder="1" applyAlignment="1">
      <alignment horizontal="center" vertical="center"/>
    </xf>
    <xf numFmtId="188" fontId="5" fillId="12" borderId="28" xfId="0" applyNumberFormat="1" applyFont="1" applyFill="1" applyBorder="1" applyAlignment="1">
      <alignment vertical="center"/>
    </xf>
    <xf numFmtId="178" fontId="5" fillId="12" borderId="28" xfId="0" applyNumberFormat="1" applyFont="1" applyFill="1" applyBorder="1" applyAlignment="1">
      <alignment vertical="center"/>
    </xf>
    <xf numFmtId="188" fontId="0" fillId="0" borderId="15" xfId="0" applyNumberFormat="1" applyFont="1" applyBorder="1" applyAlignment="1">
      <alignment vertical="center"/>
    </xf>
    <xf numFmtId="188" fontId="0" fillId="0" borderId="20" xfId="0" applyNumberFormat="1" applyFont="1" applyBorder="1" applyAlignment="1">
      <alignment vertical="center"/>
    </xf>
    <xf numFmtId="178" fontId="0" fillId="0" borderId="15" xfId="0" applyNumberFormat="1" applyFont="1" applyBorder="1" applyAlignment="1">
      <alignment vertical="center"/>
    </xf>
    <xf numFmtId="178" fontId="0" fillId="0" borderId="20" xfId="0" applyNumberFormat="1" applyFont="1" applyBorder="1" applyAlignment="1">
      <alignment vertical="center"/>
    </xf>
    <xf numFmtId="188" fontId="0" fillId="0" borderId="46" xfId="0" applyNumberFormat="1" applyFont="1" applyBorder="1" applyAlignment="1">
      <alignment vertical="center"/>
    </xf>
    <xf numFmtId="188" fontId="0" fillId="0" borderId="47" xfId="0" applyNumberFormat="1" applyFont="1" applyBorder="1" applyAlignment="1">
      <alignment vertical="center"/>
    </xf>
    <xf numFmtId="178" fontId="0" fillId="0" borderId="46" xfId="0" applyNumberFormat="1" applyFont="1" applyBorder="1" applyAlignment="1">
      <alignment vertical="center"/>
    </xf>
    <xf numFmtId="178" fontId="0" fillId="0" borderId="47" xfId="0" applyNumberFormat="1" applyFont="1" applyBorder="1" applyAlignment="1">
      <alignment vertical="center"/>
    </xf>
    <xf numFmtId="178" fontId="0" fillId="0" borderId="44" xfId="0" applyNumberFormat="1" applyFont="1" applyBorder="1" applyAlignment="1">
      <alignment vertical="center"/>
    </xf>
    <xf numFmtId="188" fontId="0" fillId="0" borderId="18" xfId="0" applyNumberFormat="1" applyFont="1" applyBorder="1" applyAlignment="1">
      <alignment vertical="center"/>
    </xf>
    <xf numFmtId="188" fontId="0" fillId="0" borderId="38" xfId="0" applyNumberFormat="1" applyFont="1" applyBorder="1" applyAlignment="1">
      <alignment vertical="center"/>
    </xf>
    <xf numFmtId="178" fontId="0" fillId="0" borderId="38" xfId="0" applyNumberFormat="1" applyFont="1" applyBorder="1" applyAlignment="1">
      <alignment vertical="center"/>
    </xf>
    <xf numFmtId="178" fontId="5" fillId="12" borderId="28" xfId="0" applyNumberFormat="1" applyFont="1" applyFill="1" applyBorder="1" applyAlignment="1">
      <alignment horizontal="center" vertical="center"/>
    </xf>
    <xf numFmtId="178" fontId="0" fillId="0" borderId="20" xfId="0" applyNumberFormat="1" applyFont="1" applyBorder="1" applyAlignment="1">
      <alignment horizontal="center" vertical="center"/>
    </xf>
    <xf numFmtId="178" fontId="0" fillId="0" borderId="47" xfId="0" applyNumberFormat="1" applyFont="1" applyBorder="1" applyAlignment="1">
      <alignment horizontal="center" vertical="center"/>
    </xf>
    <xf numFmtId="178" fontId="0" fillId="0" borderId="44" xfId="0" applyNumberFormat="1" applyFont="1" applyBorder="1" applyAlignment="1">
      <alignment horizontal="center" vertical="center"/>
    </xf>
    <xf numFmtId="178" fontId="0" fillId="0" borderId="17" xfId="0" applyNumberFormat="1" applyFont="1" applyBorder="1" applyAlignment="1">
      <alignment horizontal="center" vertical="center"/>
    </xf>
    <xf numFmtId="188" fontId="0" fillId="0" borderId="17" xfId="0" applyNumberFormat="1" applyFont="1" applyBorder="1" applyAlignment="1">
      <alignment horizontal="center" vertical="center"/>
    </xf>
    <xf numFmtId="183" fontId="8" fillId="0" borderId="0" xfId="0" applyNumberFormat="1" applyFont="1" applyBorder="1" applyAlignment="1">
      <alignment horizontal="right" vertical="top"/>
    </xf>
    <xf numFmtId="4" fontId="5" fillId="12" borderId="27" xfId="0" applyNumberFormat="1" applyFont="1" applyFill="1" applyBorder="1" applyAlignment="1">
      <alignment vertical="center"/>
    </xf>
    <xf numFmtId="2" fontId="5" fillId="12" borderId="27" xfId="0" applyNumberFormat="1" applyFont="1" applyFill="1" applyBorder="1" applyAlignment="1">
      <alignment vertical="center"/>
    </xf>
    <xf numFmtId="4" fontId="0" fillId="0" borderId="20" xfId="0" applyNumberFormat="1" applyFont="1" applyBorder="1" applyAlignment="1">
      <alignment vertical="center"/>
    </xf>
    <xf numFmtId="2" fontId="0" fillId="0" borderId="20" xfId="0" applyNumberFormat="1" applyFont="1" applyBorder="1" applyAlignment="1">
      <alignment vertical="center"/>
    </xf>
    <xf numFmtId="4" fontId="0" fillId="0" borderId="44" xfId="0" applyNumberFormat="1" applyFont="1" applyBorder="1" applyAlignment="1">
      <alignment horizontal="right" vertical="center"/>
    </xf>
    <xf numFmtId="4" fontId="0" fillId="0" borderId="41" xfId="0" applyNumberFormat="1" applyFont="1" applyBorder="1" applyAlignment="1">
      <alignment horizontal="right" vertical="center"/>
    </xf>
    <xf numFmtId="4" fontId="0" fillId="0" borderId="43" xfId="0" applyNumberFormat="1" applyFont="1" applyBorder="1" applyAlignment="1">
      <alignment vertical="center"/>
    </xf>
    <xf numFmtId="2" fontId="0" fillId="0" borderId="43" xfId="0" applyNumberFormat="1" applyFont="1" applyBorder="1" applyAlignment="1">
      <alignment vertical="center"/>
    </xf>
    <xf numFmtId="188" fontId="0" fillId="0" borderId="38" xfId="0" applyNumberFormat="1" applyFont="1" applyBorder="1" applyAlignment="1">
      <alignment horizontal="center" vertical="center"/>
    </xf>
    <xf numFmtId="176" fontId="0" fillId="0" borderId="17" xfId="0" applyNumberFormat="1" applyFont="1" applyBorder="1" applyAlignment="1">
      <alignment horizontal="center" vertical="center"/>
    </xf>
    <xf numFmtId="176" fontId="0" fillId="0" borderId="38" xfId="0" applyNumberFormat="1" applyFont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 wrapText="1"/>
    </xf>
    <xf numFmtId="0" fontId="5" fillId="11" borderId="17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0" fillId="0" borderId="44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5" fillId="0" borderId="44" xfId="0" applyFont="1" applyBorder="1" applyAlignment="1">
      <alignment horizontal="center" vertical="center"/>
    </xf>
    <xf numFmtId="0" fontId="0" fillId="0" borderId="36" xfId="0" applyFont="1" applyBorder="1" applyAlignment="1">
      <alignment vertical="center"/>
    </xf>
    <xf numFmtId="0" fontId="9" fillId="0" borderId="44" xfId="0" applyFont="1" applyBorder="1" applyAlignment="1">
      <alignment horizontal="center" vertical="center"/>
    </xf>
    <xf numFmtId="0" fontId="0" fillId="0" borderId="38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188" fontId="5" fillId="12" borderId="14" xfId="0" applyNumberFormat="1" applyFont="1" applyFill="1" applyBorder="1" applyAlignment="1">
      <alignment vertical="center"/>
    </xf>
    <xf numFmtId="178" fontId="5" fillId="12" borderId="14" xfId="0" applyNumberFormat="1" applyFont="1" applyFill="1" applyBorder="1" applyAlignment="1">
      <alignment vertical="center"/>
    </xf>
    <xf numFmtId="179" fontId="14" fillId="0" borderId="27" xfId="0" applyNumberFormat="1" applyFont="1" applyBorder="1" applyAlignment="1">
      <alignment horizontal="right" vertical="center"/>
    </xf>
    <xf numFmtId="178" fontId="14" fillId="0" borderId="44" xfId="0" applyNumberFormat="1" applyFont="1" applyBorder="1" applyAlignment="1">
      <alignment vertical="center"/>
    </xf>
    <xf numFmtId="178" fontId="14" fillId="0" borderId="44" xfId="0" applyNumberFormat="1" applyFont="1" applyBorder="1" applyAlignment="1">
      <alignment horizontal="right" vertical="center"/>
    </xf>
    <xf numFmtId="179" fontId="14" fillId="0" borderId="44" xfId="0" applyNumberFormat="1" applyFont="1" applyBorder="1" applyAlignment="1">
      <alignment horizontal="right" vertical="center"/>
    </xf>
    <xf numFmtId="179" fontId="11" fillId="0" borderId="25" xfId="0" applyNumberFormat="1" applyFont="1" applyBorder="1" applyAlignment="1">
      <alignment horizontal="right" vertical="center"/>
    </xf>
    <xf numFmtId="179" fontId="11" fillId="0" borderId="23" xfId="0" applyNumberFormat="1" applyFont="1" applyBorder="1" applyAlignment="1">
      <alignment horizontal="right" vertical="center"/>
    </xf>
    <xf numFmtId="183" fontId="0" fillId="0" borderId="0" xfId="0" applyNumberFormat="1" applyFont="1" applyBorder="1" applyAlignment="1">
      <alignment horizontal="left" vertical="center"/>
    </xf>
    <xf numFmtId="0" fontId="9" fillId="11" borderId="17" xfId="0" applyFont="1" applyFill="1" applyBorder="1" applyAlignment="1">
      <alignment horizontal="center" vertical="center" wrapText="1"/>
    </xf>
    <xf numFmtId="0" fontId="8" fillId="0" borderId="39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183" fontId="0" fillId="11" borderId="0" xfId="0" applyNumberFormat="1" applyFont="1" applyFill="1" applyBorder="1" applyAlignment="1">
      <alignment vertical="center"/>
    </xf>
    <xf numFmtId="188" fontId="5" fillId="12" borderId="28" xfId="0" applyNumberFormat="1" applyFont="1" applyFill="1" applyBorder="1" applyAlignment="1">
      <alignment horizontal="right" vertical="center"/>
    </xf>
    <xf numFmtId="179" fontId="5" fillId="12" borderId="27" xfId="0" applyNumberFormat="1" applyFont="1" applyFill="1" applyBorder="1" applyAlignment="1">
      <alignment horizontal="right" vertical="center"/>
    </xf>
    <xf numFmtId="179" fontId="14" fillId="12" borderId="27" xfId="0" applyNumberFormat="1" applyFont="1" applyFill="1" applyBorder="1" applyAlignment="1">
      <alignment horizontal="right" vertical="center"/>
    </xf>
    <xf numFmtId="188" fontId="0" fillId="0" borderId="14" xfId="0" applyNumberFormat="1" applyFont="1" applyBorder="1" applyAlignment="1">
      <alignment horizontal="right" vertical="center"/>
    </xf>
    <xf numFmtId="179" fontId="0" fillId="0" borderId="20" xfId="0" applyNumberFormat="1" applyFont="1" applyBorder="1" applyAlignment="1">
      <alignment vertical="center"/>
    </xf>
    <xf numFmtId="179" fontId="11" fillId="0" borderId="14" xfId="0" applyNumberFormat="1" applyFont="1" applyBorder="1" applyAlignment="1">
      <alignment vertical="center"/>
    </xf>
    <xf numFmtId="188" fontId="0" fillId="0" borderId="39" xfId="0" applyNumberFormat="1" applyFont="1" applyBorder="1" applyAlignment="1">
      <alignment horizontal="right" vertical="center"/>
    </xf>
    <xf numFmtId="179" fontId="0" fillId="0" borderId="47" xfId="0" applyNumberFormat="1" applyFont="1" applyBorder="1" applyAlignment="1">
      <alignment vertical="center"/>
    </xf>
    <xf numFmtId="179" fontId="11" fillId="0" borderId="39" xfId="0" applyNumberFormat="1" applyFont="1" applyBorder="1" applyAlignment="1">
      <alignment vertical="center"/>
    </xf>
    <xf numFmtId="188" fontId="0" fillId="0" borderId="0" xfId="0" applyNumberFormat="1" applyFont="1" applyBorder="1" applyAlignment="1">
      <alignment horizontal="right" vertical="center"/>
    </xf>
    <xf numFmtId="179" fontId="0" fillId="0" borderId="44" xfId="0" applyNumberFormat="1" applyFont="1" applyBorder="1" applyAlignment="1">
      <alignment horizontal="right" vertical="center"/>
    </xf>
    <xf numFmtId="179" fontId="11" fillId="0" borderId="16" xfId="0" applyNumberFormat="1" applyFont="1" applyBorder="1" applyAlignment="1">
      <alignment vertical="center"/>
    </xf>
    <xf numFmtId="188" fontId="0" fillId="0" borderId="18" xfId="0" applyNumberFormat="1" applyFont="1" applyBorder="1" applyAlignment="1">
      <alignment horizontal="right" vertical="center"/>
    </xf>
    <xf numFmtId="179" fontId="0" fillId="0" borderId="38" xfId="0" applyNumberFormat="1" applyFont="1" applyBorder="1" applyAlignment="1">
      <alignment horizontal="right" vertical="center"/>
    </xf>
    <xf numFmtId="179" fontId="11" fillId="0" borderId="29" xfId="0" applyNumberFormat="1" applyFont="1" applyBorder="1" applyAlignment="1">
      <alignment horizontal="right" vertical="center"/>
    </xf>
    <xf numFmtId="179" fontId="14" fillId="12" borderId="19" xfId="0" applyNumberFormat="1" applyFont="1" applyFill="1" applyBorder="1" applyAlignment="1">
      <alignment horizontal="right" vertical="center"/>
    </xf>
    <xf numFmtId="179" fontId="11" fillId="0" borderId="18" xfId="0" applyNumberFormat="1" applyFont="1" applyBorder="1" applyAlignment="1">
      <alignment horizontal="right" vertical="center"/>
    </xf>
    <xf numFmtId="179" fontId="11" fillId="0" borderId="38" xfId="0" applyNumberFormat="1" applyFont="1" applyBorder="1" applyAlignment="1">
      <alignment horizontal="right" vertical="center"/>
    </xf>
    <xf numFmtId="0" fontId="0" fillId="6" borderId="0" xfId="0" applyFont="1" applyFill="1" applyBorder="1" applyAlignment="1">
      <alignment vertical="center"/>
    </xf>
    <xf numFmtId="179" fontId="11" fillId="0" borderId="20" xfId="0" applyNumberFormat="1" applyFont="1" applyBorder="1" applyAlignment="1">
      <alignment horizontal="center" vertical="center"/>
    </xf>
    <xf numFmtId="179" fontId="11" fillId="0" borderId="47" xfId="0" applyNumberFormat="1" applyFont="1" applyBorder="1" applyAlignment="1">
      <alignment horizontal="center" vertical="center"/>
    </xf>
    <xf numFmtId="2" fontId="0" fillId="0" borderId="47" xfId="0" applyNumberFormat="1" applyFont="1" applyBorder="1" applyAlignment="1">
      <alignment vertical="center"/>
    </xf>
    <xf numFmtId="2" fontId="0" fillId="0" borderId="47" xfId="0" applyNumberFormat="1" applyFont="1" applyBorder="1" applyAlignment="1">
      <alignment horizontal="right" vertical="center"/>
    </xf>
    <xf numFmtId="179" fontId="11" fillId="0" borderId="44" xfId="0" applyNumberFormat="1" applyFont="1" applyBorder="1" applyAlignment="1">
      <alignment horizontal="center" vertical="center"/>
    </xf>
    <xf numFmtId="4" fontId="0" fillId="0" borderId="44" xfId="0" applyNumberFormat="1" applyFont="1" applyBorder="1" applyAlignment="1">
      <alignment vertical="center"/>
    </xf>
    <xf numFmtId="2" fontId="0" fillId="0" borderId="44" xfId="0" applyNumberFormat="1" applyFont="1" applyBorder="1" applyAlignment="1">
      <alignment vertical="center"/>
    </xf>
    <xf numFmtId="2" fontId="0" fillId="0" borderId="17" xfId="0" applyNumberFormat="1" applyFont="1" applyBorder="1" applyAlignment="1">
      <alignment vertical="center"/>
    </xf>
    <xf numFmtId="2" fontId="0" fillId="0" borderId="38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2" fontId="30" fillId="0" borderId="0" xfId="0" applyNumberFormat="1" applyFont="1" applyBorder="1" applyAlignment="1">
      <alignment horizontal="right" vertical="center"/>
    </xf>
    <xf numFmtId="182" fontId="9" fillId="0" borderId="0" xfId="0" applyNumberFormat="1" applyFont="1" applyBorder="1" applyAlignment="1">
      <alignment vertical="top"/>
    </xf>
    <xf numFmtId="0" fontId="0" fillId="0" borderId="20" xfId="0" applyFont="1" applyBorder="1" applyAlignment="1">
      <alignment vertical="center"/>
    </xf>
    <xf numFmtId="179" fontId="14" fillId="12" borderId="27" xfId="0" applyNumberFormat="1" applyFont="1" applyFill="1" applyBorder="1" applyAlignment="1">
      <alignment vertical="center"/>
    </xf>
    <xf numFmtId="179" fontId="0" fillId="0" borderId="20" xfId="0" applyNumberFormat="1" applyFont="1" applyBorder="1" applyAlignment="1">
      <alignment horizontal="right" vertical="center"/>
    </xf>
    <xf numFmtId="179" fontId="11" fillId="0" borderId="20" xfId="0" applyNumberFormat="1" applyFont="1" applyBorder="1" applyAlignment="1">
      <alignment horizontal="right" vertical="center"/>
    </xf>
    <xf numFmtId="179" fontId="0" fillId="0" borderId="39" xfId="0" applyNumberFormat="1" applyFont="1" applyBorder="1" applyAlignment="1">
      <alignment horizontal="right" vertical="center"/>
    </xf>
    <xf numFmtId="179" fontId="11" fillId="0" borderId="39" xfId="0" applyNumberFormat="1" applyFont="1" applyBorder="1" applyAlignment="1">
      <alignment horizontal="right" vertical="center"/>
    </xf>
    <xf numFmtId="179" fontId="11" fillId="0" borderId="44" xfId="0" applyNumberFormat="1" applyFont="1" applyBorder="1" applyAlignment="1">
      <alignment horizontal="right" vertical="center"/>
    </xf>
    <xf numFmtId="179" fontId="11" fillId="0" borderId="17" xfId="0" applyNumberFormat="1" applyFont="1" applyBorder="1" applyAlignment="1">
      <alignment horizontal="center" vertical="center"/>
    </xf>
    <xf numFmtId="188" fontId="11" fillId="0" borderId="17" xfId="0" applyNumberFormat="1" applyFont="1" applyBorder="1" applyAlignment="1">
      <alignment horizontal="center" vertical="center"/>
    </xf>
    <xf numFmtId="179" fontId="11" fillId="0" borderId="20" xfId="0" applyNumberFormat="1" applyFont="1" applyBorder="1" applyAlignment="1">
      <alignment vertical="center"/>
    </xf>
    <xf numFmtId="179" fontId="11" fillId="0" borderId="47" xfId="0" applyNumberFormat="1" applyFont="1" applyBorder="1" applyAlignment="1">
      <alignment vertical="center"/>
    </xf>
    <xf numFmtId="179" fontId="11" fillId="0" borderId="44" xfId="0" applyNumberFormat="1" applyFont="1" applyBorder="1" applyAlignment="1">
      <alignment vertical="center"/>
    </xf>
    <xf numFmtId="188" fontId="11" fillId="0" borderId="38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32" fillId="0" borderId="0" xfId="0" applyFont="1"/>
    <xf numFmtId="0" fontId="33" fillId="0" borderId="0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5" fillId="0" borderId="0" xfId="0" applyFont="1" applyBorder="1" applyAlignment="1">
      <alignment vertical="center" wrapText="1"/>
    </xf>
    <xf numFmtId="0" fontId="34" fillId="0" borderId="0" xfId="0" applyFont="1" applyBorder="1" applyAlignment="1">
      <alignment horizontal="center" vertical="center" wrapText="1"/>
    </xf>
    <xf numFmtId="0" fontId="36" fillId="0" borderId="0" xfId="0" applyFont="1" applyBorder="1" applyAlignment="1">
      <alignment vertical="center" wrapText="1"/>
    </xf>
    <xf numFmtId="0" fontId="36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37" fillId="0" borderId="0" xfId="0" applyFont="1" applyBorder="1" applyAlignment="1">
      <alignment horizontal="left"/>
    </xf>
    <xf numFmtId="0" fontId="34" fillId="0" borderId="0" xfId="0" applyFont="1" applyBorder="1" applyAlignment="1">
      <alignment horizontal="left" vertical="center"/>
    </xf>
    <xf numFmtId="49" fontId="34" fillId="0" borderId="0" xfId="0" applyNumberFormat="1" applyFont="1" applyBorder="1" applyAlignment="1">
      <alignment horizontal="center" vertical="center"/>
    </xf>
    <xf numFmtId="0" fontId="38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33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left" vertical="center"/>
    </xf>
    <xf numFmtId="0" fontId="41" fillId="0" borderId="0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 wrapText="1"/>
    </xf>
    <xf numFmtId="0" fontId="35" fillId="0" borderId="0" xfId="0" applyFont="1" applyBorder="1" applyAlignment="1">
      <alignment horizontal="center" vertical="center" wrapText="1"/>
    </xf>
    <xf numFmtId="0" fontId="34" fillId="0" borderId="0" xfId="0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</xdr:row>
      <xdr:rowOff>152400</xdr:rowOff>
    </xdr:from>
    <xdr:to>
      <xdr:col>10</xdr:col>
      <xdr:colOff>581025</xdr:colOff>
      <xdr:row>23</xdr:row>
      <xdr:rowOff>66675</xdr:rowOff>
    </xdr:to>
    <xdr:pic>
      <xdr:nvPicPr>
        <xdr:cNvPr id="3" name="Picture 2" descr="Peta Indonesia sesuai Peemen 18-2014.jpg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04825"/>
          <a:ext cx="7162800" cy="3409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2</xdr:col>
      <xdr:colOff>0</xdr:colOff>
      <xdr:row>0</xdr:row>
      <xdr:rowOff>152400</xdr:rowOff>
    </xdr:from>
    <xdr:to>
      <xdr:col>3</xdr:col>
      <xdr:colOff>0</xdr:colOff>
      <xdr:row>1</xdr:row>
      <xdr:rowOff>28575</xdr:rowOff>
    </xdr:to>
    <xdr:pic>
      <xdr:nvPicPr>
        <xdr:cNvPr id="2" name="image06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704850" y="152400"/>
          <a:ext cx="609600" cy="381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0</xdr:colOff>
      <xdr:row>0</xdr:row>
      <xdr:rowOff>152400</xdr:rowOff>
    </xdr:from>
    <xdr:to>
      <xdr:col>2</xdr:col>
      <xdr:colOff>38100</xdr:colOff>
      <xdr:row>1</xdr:row>
      <xdr:rowOff>28575</xdr:rowOff>
    </xdr:to>
    <xdr:pic>
      <xdr:nvPicPr>
        <xdr:cNvPr id="3" name="image00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95250" y="152400"/>
          <a:ext cx="647700" cy="381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2</xdr:col>
      <xdr:colOff>0</xdr:colOff>
      <xdr:row>0</xdr:row>
      <xdr:rowOff>152400</xdr:rowOff>
    </xdr:from>
    <xdr:to>
      <xdr:col>3</xdr:col>
      <xdr:colOff>0</xdr:colOff>
      <xdr:row>1</xdr:row>
      <xdr:rowOff>28575</xdr:rowOff>
    </xdr:to>
    <xdr:pic>
      <xdr:nvPicPr>
        <xdr:cNvPr id="4" name="image84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704850" y="152400"/>
          <a:ext cx="609600" cy="381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0</xdr:colOff>
      <xdr:row>0</xdr:row>
      <xdr:rowOff>152400</xdr:rowOff>
    </xdr:from>
    <xdr:to>
      <xdr:col>2</xdr:col>
      <xdr:colOff>0</xdr:colOff>
      <xdr:row>1</xdr:row>
      <xdr:rowOff>28575</xdr:rowOff>
    </xdr:to>
    <xdr:pic>
      <xdr:nvPicPr>
        <xdr:cNvPr id="5" name="image82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95250" y="152400"/>
          <a:ext cx="609600" cy="381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2</xdr:col>
      <xdr:colOff>0</xdr:colOff>
      <xdr:row>0</xdr:row>
      <xdr:rowOff>152400</xdr:rowOff>
    </xdr:from>
    <xdr:to>
      <xdr:col>3</xdr:col>
      <xdr:colOff>0</xdr:colOff>
      <xdr:row>1</xdr:row>
      <xdr:rowOff>28575</xdr:rowOff>
    </xdr:to>
    <xdr:pic>
      <xdr:nvPicPr>
        <xdr:cNvPr id="6" name="image83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704850" y="152400"/>
          <a:ext cx="609600" cy="381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0</xdr:colOff>
      <xdr:row>0</xdr:row>
      <xdr:rowOff>152400</xdr:rowOff>
    </xdr:from>
    <xdr:to>
      <xdr:col>2</xdr:col>
      <xdr:colOff>57150</xdr:colOff>
      <xdr:row>1</xdr:row>
      <xdr:rowOff>28575</xdr:rowOff>
    </xdr:to>
    <xdr:pic>
      <xdr:nvPicPr>
        <xdr:cNvPr id="7" name="image85.pn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95250" y="152400"/>
          <a:ext cx="666750" cy="381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2</xdr:col>
      <xdr:colOff>0</xdr:colOff>
      <xdr:row>0</xdr:row>
      <xdr:rowOff>152400</xdr:rowOff>
    </xdr:from>
    <xdr:to>
      <xdr:col>3</xdr:col>
      <xdr:colOff>0</xdr:colOff>
      <xdr:row>1</xdr:row>
      <xdr:rowOff>28575</xdr:rowOff>
    </xdr:to>
    <xdr:pic>
      <xdr:nvPicPr>
        <xdr:cNvPr id="8" name="image86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704850" y="152400"/>
          <a:ext cx="609600" cy="381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0</xdr:colOff>
      <xdr:row>0</xdr:row>
      <xdr:rowOff>152400</xdr:rowOff>
    </xdr:from>
    <xdr:to>
      <xdr:col>2</xdr:col>
      <xdr:colOff>19050</xdr:colOff>
      <xdr:row>1</xdr:row>
      <xdr:rowOff>28575</xdr:rowOff>
    </xdr:to>
    <xdr:pic>
      <xdr:nvPicPr>
        <xdr:cNvPr id="9" name="image88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95250" y="152400"/>
          <a:ext cx="628650" cy="3810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2</xdr:col>
      <xdr:colOff>0</xdr:colOff>
      <xdr:row>0</xdr:row>
      <xdr:rowOff>180975</xdr:rowOff>
    </xdr:from>
    <xdr:to>
      <xdr:col>3</xdr:col>
      <xdr:colOff>76200</xdr:colOff>
      <xdr:row>1</xdr:row>
      <xdr:rowOff>28575</xdr:rowOff>
    </xdr:to>
    <xdr:pic>
      <xdr:nvPicPr>
        <xdr:cNvPr id="2" name="image05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714375" y="180975"/>
          <a:ext cx="685800" cy="381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0</xdr:colOff>
      <xdr:row>0</xdr:row>
      <xdr:rowOff>180975</xdr:rowOff>
    </xdr:from>
    <xdr:to>
      <xdr:col>2</xdr:col>
      <xdr:colOff>38100</xdr:colOff>
      <xdr:row>1</xdr:row>
      <xdr:rowOff>28575</xdr:rowOff>
    </xdr:to>
    <xdr:pic>
      <xdr:nvPicPr>
        <xdr:cNvPr id="3" name="image01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04775" y="180975"/>
          <a:ext cx="647700" cy="381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2</xdr:col>
      <xdr:colOff>0</xdr:colOff>
      <xdr:row>0</xdr:row>
      <xdr:rowOff>180975</xdr:rowOff>
    </xdr:from>
    <xdr:to>
      <xdr:col>3</xdr:col>
      <xdr:colOff>76200</xdr:colOff>
      <xdr:row>1</xdr:row>
      <xdr:rowOff>28575</xdr:rowOff>
    </xdr:to>
    <xdr:pic>
      <xdr:nvPicPr>
        <xdr:cNvPr id="4" name="image02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714375" y="180975"/>
          <a:ext cx="685800" cy="381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0</xdr:colOff>
      <xdr:row>0</xdr:row>
      <xdr:rowOff>180975</xdr:rowOff>
    </xdr:from>
    <xdr:to>
      <xdr:col>2</xdr:col>
      <xdr:colOff>0</xdr:colOff>
      <xdr:row>1</xdr:row>
      <xdr:rowOff>28575</xdr:rowOff>
    </xdr:to>
    <xdr:pic>
      <xdr:nvPicPr>
        <xdr:cNvPr id="5" name="image08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04775" y="180975"/>
          <a:ext cx="609600" cy="381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2</xdr:col>
      <xdr:colOff>0</xdr:colOff>
      <xdr:row>0</xdr:row>
      <xdr:rowOff>180975</xdr:rowOff>
    </xdr:from>
    <xdr:to>
      <xdr:col>3</xdr:col>
      <xdr:colOff>76200</xdr:colOff>
      <xdr:row>1</xdr:row>
      <xdr:rowOff>28575</xdr:rowOff>
    </xdr:to>
    <xdr:pic>
      <xdr:nvPicPr>
        <xdr:cNvPr id="6" name="image16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714375" y="180975"/>
          <a:ext cx="685800" cy="381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0</xdr:colOff>
      <xdr:row>0</xdr:row>
      <xdr:rowOff>180975</xdr:rowOff>
    </xdr:from>
    <xdr:to>
      <xdr:col>2</xdr:col>
      <xdr:colOff>57150</xdr:colOff>
      <xdr:row>1</xdr:row>
      <xdr:rowOff>28575</xdr:rowOff>
    </xdr:to>
    <xdr:pic>
      <xdr:nvPicPr>
        <xdr:cNvPr id="7" name="image13.pn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104775" y="180975"/>
          <a:ext cx="666750" cy="381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2</xdr:col>
      <xdr:colOff>0</xdr:colOff>
      <xdr:row>0</xdr:row>
      <xdr:rowOff>180975</xdr:rowOff>
    </xdr:from>
    <xdr:to>
      <xdr:col>3</xdr:col>
      <xdr:colOff>76200</xdr:colOff>
      <xdr:row>1</xdr:row>
      <xdr:rowOff>28575</xdr:rowOff>
    </xdr:to>
    <xdr:pic>
      <xdr:nvPicPr>
        <xdr:cNvPr id="8" name="image18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714375" y="180975"/>
          <a:ext cx="685800" cy="381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0</xdr:colOff>
      <xdr:row>0</xdr:row>
      <xdr:rowOff>180975</xdr:rowOff>
    </xdr:from>
    <xdr:to>
      <xdr:col>2</xdr:col>
      <xdr:colOff>19050</xdr:colOff>
      <xdr:row>1</xdr:row>
      <xdr:rowOff>28575</xdr:rowOff>
    </xdr:to>
    <xdr:pic>
      <xdr:nvPicPr>
        <xdr:cNvPr id="9" name="image25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04775" y="180975"/>
          <a:ext cx="628650" cy="381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3</xdr:col>
      <xdr:colOff>390525</xdr:colOff>
      <xdr:row>1</xdr:row>
      <xdr:rowOff>0</xdr:rowOff>
    </xdr:from>
    <xdr:to>
      <xdr:col>3</xdr:col>
      <xdr:colOff>409575</xdr:colOff>
      <xdr:row>1</xdr:row>
      <xdr:rowOff>0</xdr:rowOff>
    </xdr:to>
    <xdr:pic>
      <xdr:nvPicPr>
        <xdr:cNvPr id="10" name="image27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1714500" y="190500"/>
          <a:ext cx="19050" cy="0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2" name="image07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3" name="image03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4" name="image04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5" name="image10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6" name="image09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7" name="image1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8" name="image12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9" name="image15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9</xdr:row>
      <xdr:rowOff>0</xdr:rowOff>
    </xdr:from>
    <xdr:to>
      <xdr:col>2</xdr:col>
      <xdr:colOff>28575</xdr:colOff>
      <xdr:row>9</xdr:row>
      <xdr:rowOff>0</xdr:rowOff>
    </xdr:to>
    <xdr:pic>
      <xdr:nvPicPr>
        <xdr:cNvPr id="10" name="image20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20097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9</xdr:row>
      <xdr:rowOff>0</xdr:rowOff>
    </xdr:from>
    <xdr:to>
      <xdr:col>2</xdr:col>
      <xdr:colOff>28575</xdr:colOff>
      <xdr:row>9</xdr:row>
      <xdr:rowOff>0</xdr:rowOff>
    </xdr:to>
    <xdr:pic>
      <xdr:nvPicPr>
        <xdr:cNvPr id="11" name="image24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20097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7</xdr:row>
      <xdr:rowOff>0</xdr:rowOff>
    </xdr:from>
    <xdr:to>
      <xdr:col>2</xdr:col>
      <xdr:colOff>28575</xdr:colOff>
      <xdr:row>9</xdr:row>
      <xdr:rowOff>0</xdr:rowOff>
    </xdr:to>
    <xdr:pic>
      <xdr:nvPicPr>
        <xdr:cNvPr id="12" name="image21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409700" y="1514475"/>
          <a:ext cx="38100" cy="4953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7</xdr:row>
      <xdr:rowOff>0</xdr:rowOff>
    </xdr:from>
    <xdr:to>
      <xdr:col>2</xdr:col>
      <xdr:colOff>28575</xdr:colOff>
      <xdr:row>9</xdr:row>
      <xdr:rowOff>0</xdr:rowOff>
    </xdr:to>
    <xdr:pic>
      <xdr:nvPicPr>
        <xdr:cNvPr id="13" name="image29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409700" y="1514475"/>
          <a:ext cx="38100" cy="4953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7</xdr:row>
      <xdr:rowOff>0</xdr:rowOff>
    </xdr:from>
    <xdr:to>
      <xdr:col>2</xdr:col>
      <xdr:colOff>28575</xdr:colOff>
      <xdr:row>9</xdr:row>
      <xdr:rowOff>0</xdr:rowOff>
    </xdr:to>
    <xdr:pic>
      <xdr:nvPicPr>
        <xdr:cNvPr id="14" name="image26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409700" y="1514475"/>
          <a:ext cx="38100" cy="4953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7</xdr:row>
      <xdr:rowOff>0</xdr:rowOff>
    </xdr:from>
    <xdr:to>
      <xdr:col>2</xdr:col>
      <xdr:colOff>28575</xdr:colOff>
      <xdr:row>9</xdr:row>
      <xdr:rowOff>0</xdr:rowOff>
    </xdr:to>
    <xdr:pic>
      <xdr:nvPicPr>
        <xdr:cNvPr id="15" name="image28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409700" y="1514475"/>
          <a:ext cx="38100" cy="4953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7</xdr:row>
      <xdr:rowOff>0</xdr:rowOff>
    </xdr:from>
    <xdr:to>
      <xdr:col>2</xdr:col>
      <xdr:colOff>28575</xdr:colOff>
      <xdr:row>9</xdr:row>
      <xdr:rowOff>0</xdr:rowOff>
    </xdr:to>
    <xdr:pic>
      <xdr:nvPicPr>
        <xdr:cNvPr id="16" name="image31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409700" y="1514475"/>
          <a:ext cx="38100" cy="4953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7</xdr:row>
      <xdr:rowOff>0</xdr:rowOff>
    </xdr:from>
    <xdr:to>
      <xdr:col>2</xdr:col>
      <xdr:colOff>28575</xdr:colOff>
      <xdr:row>9</xdr:row>
      <xdr:rowOff>0</xdr:rowOff>
    </xdr:to>
    <xdr:pic>
      <xdr:nvPicPr>
        <xdr:cNvPr id="17" name="image37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409700" y="1514475"/>
          <a:ext cx="38100" cy="4953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19</xdr:row>
      <xdr:rowOff>0</xdr:rowOff>
    </xdr:from>
    <xdr:to>
      <xdr:col>2</xdr:col>
      <xdr:colOff>28575</xdr:colOff>
      <xdr:row>19</xdr:row>
      <xdr:rowOff>0</xdr:rowOff>
    </xdr:to>
    <xdr:pic>
      <xdr:nvPicPr>
        <xdr:cNvPr id="18" name="image35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45624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19</xdr:row>
      <xdr:rowOff>0</xdr:rowOff>
    </xdr:from>
    <xdr:to>
      <xdr:col>2</xdr:col>
      <xdr:colOff>28575</xdr:colOff>
      <xdr:row>19</xdr:row>
      <xdr:rowOff>0</xdr:rowOff>
    </xdr:to>
    <xdr:pic>
      <xdr:nvPicPr>
        <xdr:cNvPr id="19" name="image34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45624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19</xdr:row>
      <xdr:rowOff>0</xdr:rowOff>
    </xdr:from>
    <xdr:to>
      <xdr:col>2</xdr:col>
      <xdr:colOff>28575</xdr:colOff>
      <xdr:row>19</xdr:row>
      <xdr:rowOff>0</xdr:rowOff>
    </xdr:to>
    <xdr:pic>
      <xdr:nvPicPr>
        <xdr:cNvPr id="20" name="image36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45624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19</xdr:row>
      <xdr:rowOff>0</xdr:rowOff>
    </xdr:from>
    <xdr:to>
      <xdr:col>2</xdr:col>
      <xdr:colOff>28575</xdr:colOff>
      <xdr:row>19</xdr:row>
      <xdr:rowOff>0</xdr:rowOff>
    </xdr:to>
    <xdr:pic>
      <xdr:nvPicPr>
        <xdr:cNvPr id="21" name="image40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45624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19</xdr:row>
      <xdr:rowOff>0</xdr:rowOff>
    </xdr:from>
    <xdr:to>
      <xdr:col>2</xdr:col>
      <xdr:colOff>28575</xdr:colOff>
      <xdr:row>19</xdr:row>
      <xdr:rowOff>0</xdr:rowOff>
    </xdr:to>
    <xdr:pic>
      <xdr:nvPicPr>
        <xdr:cNvPr id="22" name="image42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45624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19</xdr:row>
      <xdr:rowOff>0</xdr:rowOff>
    </xdr:from>
    <xdr:to>
      <xdr:col>2</xdr:col>
      <xdr:colOff>28575</xdr:colOff>
      <xdr:row>19</xdr:row>
      <xdr:rowOff>0</xdr:rowOff>
    </xdr:to>
    <xdr:pic>
      <xdr:nvPicPr>
        <xdr:cNvPr id="23" name="image48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45624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19</xdr:row>
      <xdr:rowOff>0</xdr:rowOff>
    </xdr:from>
    <xdr:to>
      <xdr:col>2</xdr:col>
      <xdr:colOff>28575</xdr:colOff>
      <xdr:row>19</xdr:row>
      <xdr:rowOff>0</xdr:rowOff>
    </xdr:to>
    <xdr:pic>
      <xdr:nvPicPr>
        <xdr:cNvPr id="24" name="image43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45624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19</xdr:row>
      <xdr:rowOff>0</xdr:rowOff>
    </xdr:from>
    <xdr:to>
      <xdr:col>2</xdr:col>
      <xdr:colOff>28575</xdr:colOff>
      <xdr:row>19</xdr:row>
      <xdr:rowOff>0</xdr:rowOff>
    </xdr:to>
    <xdr:pic>
      <xdr:nvPicPr>
        <xdr:cNvPr id="25" name="image5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45624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26" name="image47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27" name="image49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28" name="image52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29" name="image53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30" name="image63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31" name="image57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32" name="image62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33" name="image60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9</xdr:row>
      <xdr:rowOff>0</xdr:rowOff>
    </xdr:from>
    <xdr:to>
      <xdr:col>2</xdr:col>
      <xdr:colOff>28575</xdr:colOff>
      <xdr:row>9</xdr:row>
      <xdr:rowOff>0</xdr:rowOff>
    </xdr:to>
    <xdr:pic>
      <xdr:nvPicPr>
        <xdr:cNvPr id="34" name="image58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20097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9</xdr:row>
      <xdr:rowOff>0</xdr:rowOff>
    </xdr:from>
    <xdr:to>
      <xdr:col>2</xdr:col>
      <xdr:colOff>28575</xdr:colOff>
      <xdr:row>9</xdr:row>
      <xdr:rowOff>0</xdr:rowOff>
    </xdr:to>
    <xdr:pic>
      <xdr:nvPicPr>
        <xdr:cNvPr id="35" name="image65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20097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7</xdr:row>
      <xdr:rowOff>0</xdr:rowOff>
    </xdr:from>
    <xdr:to>
      <xdr:col>2</xdr:col>
      <xdr:colOff>28575</xdr:colOff>
      <xdr:row>9</xdr:row>
      <xdr:rowOff>0</xdr:rowOff>
    </xdr:to>
    <xdr:pic>
      <xdr:nvPicPr>
        <xdr:cNvPr id="36" name="image67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409700" y="1514475"/>
          <a:ext cx="38100" cy="4953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7</xdr:row>
      <xdr:rowOff>0</xdr:rowOff>
    </xdr:from>
    <xdr:to>
      <xdr:col>2</xdr:col>
      <xdr:colOff>28575</xdr:colOff>
      <xdr:row>9</xdr:row>
      <xdr:rowOff>0</xdr:rowOff>
    </xdr:to>
    <xdr:pic>
      <xdr:nvPicPr>
        <xdr:cNvPr id="37" name="image68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409700" y="1514475"/>
          <a:ext cx="38100" cy="4953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7</xdr:row>
      <xdr:rowOff>0</xdr:rowOff>
    </xdr:from>
    <xdr:to>
      <xdr:col>2</xdr:col>
      <xdr:colOff>28575</xdr:colOff>
      <xdr:row>9</xdr:row>
      <xdr:rowOff>0</xdr:rowOff>
    </xdr:to>
    <xdr:pic>
      <xdr:nvPicPr>
        <xdr:cNvPr id="38" name="image78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409700" y="1514475"/>
          <a:ext cx="38100" cy="4953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7</xdr:row>
      <xdr:rowOff>0</xdr:rowOff>
    </xdr:from>
    <xdr:to>
      <xdr:col>2</xdr:col>
      <xdr:colOff>28575</xdr:colOff>
      <xdr:row>9</xdr:row>
      <xdr:rowOff>0</xdr:rowOff>
    </xdr:to>
    <xdr:pic>
      <xdr:nvPicPr>
        <xdr:cNvPr id="39" name="image70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409700" y="1514475"/>
          <a:ext cx="38100" cy="4953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7</xdr:row>
      <xdr:rowOff>0</xdr:rowOff>
    </xdr:from>
    <xdr:to>
      <xdr:col>2</xdr:col>
      <xdr:colOff>28575</xdr:colOff>
      <xdr:row>9</xdr:row>
      <xdr:rowOff>0</xdr:rowOff>
    </xdr:to>
    <xdr:pic>
      <xdr:nvPicPr>
        <xdr:cNvPr id="40" name="image71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409700" y="1514475"/>
          <a:ext cx="38100" cy="4953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7</xdr:row>
      <xdr:rowOff>0</xdr:rowOff>
    </xdr:from>
    <xdr:to>
      <xdr:col>2</xdr:col>
      <xdr:colOff>28575</xdr:colOff>
      <xdr:row>9</xdr:row>
      <xdr:rowOff>0</xdr:rowOff>
    </xdr:to>
    <xdr:pic>
      <xdr:nvPicPr>
        <xdr:cNvPr id="41" name="image69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409700" y="1514475"/>
          <a:ext cx="38100" cy="4953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19</xdr:row>
      <xdr:rowOff>0</xdr:rowOff>
    </xdr:from>
    <xdr:to>
      <xdr:col>2</xdr:col>
      <xdr:colOff>28575</xdr:colOff>
      <xdr:row>19</xdr:row>
      <xdr:rowOff>0</xdr:rowOff>
    </xdr:to>
    <xdr:pic>
      <xdr:nvPicPr>
        <xdr:cNvPr id="42" name="image72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45624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19</xdr:row>
      <xdr:rowOff>0</xdr:rowOff>
    </xdr:from>
    <xdr:to>
      <xdr:col>2</xdr:col>
      <xdr:colOff>28575</xdr:colOff>
      <xdr:row>19</xdr:row>
      <xdr:rowOff>0</xdr:rowOff>
    </xdr:to>
    <xdr:pic>
      <xdr:nvPicPr>
        <xdr:cNvPr id="43" name="image74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45624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19</xdr:row>
      <xdr:rowOff>0</xdr:rowOff>
    </xdr:from>
    <xdr:to>
      <xdr:col>2</xdr:col>
      <xdr:colOff>28575</xdr:colOff>
      <xdr:row>19</xdr:row>
      <xdr:rowOff>0</xdr:rowOff>
    </xdr:to>
    <xdr:pic>
      <xdr:nvPicPr>
        <xdr:cNvPr id="44" name="image73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45624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19</xdr:row>
      <xdr:rowOff>0</xdr:rowOff>
    </xdr:from>
    <xdr:to>
      <xdr:col>2</xdr:col>
      <xdr:colOff>28575</xdr:colOff>
      <xdr:row>19</xdr:row>
      <xdr:rowOff>0</xdr:rowOff>
    </xdr:to>
    <xdr:pic>
      <xdr:nvPicPr>
        <xdr:cNvPr id="45" name="image75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45624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19</xdr:row>
      <xdr:rowOff>0</xdr:rowOff>
    </xdr:from>
    <xdr:to>
      <xdr:col>2</xdr:col>
      <xdr:colOff>28575</xdr:colOff>
      <xdr:row>19</xdr:row>
      <xdr:rowOff>0</xdr:rowOff>
    </xdr:to>
    <xdr:pic>
      <xdr:nvPicPr>
        <xdr:cNvPr id="46" name="image80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45624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19</xdr:row>
      <xdr:rowOff>0</xdr:rowOff>
    </xdr:from>
    <xdr:to>
      <xdr:col>2</xdr:col>
      <xdr:colOff>28575</xdr:colOff>
      <xdr:row>19</xdr:row>
      <xdr:rowOff>0</xdr:rowOff>
    </xdr:to>
    <xdr:pic>
      <xdr:nvPicPr>
        <xdr:cNvPr id="47" name="image76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45624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19</xdr:row>
      <xdr:rowOff>0</xdr:rowOff>
    </xdr:from>
    <xdr:to>
      <xdr:col>2</xdr:col>
      <xdr:colOff>28575</xdr:colOff>
      <xdr:row>19</xdr:row>
      <xdr:rowOff>0</xdr:rowOff>
    </xdr:to>
    <xdr:pic>
      <xdr:nvPicPr>
        <xdr:cNvPr id="48" name="image77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45624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19</xdr:row>
      <xdr:rowOff>0</xdr:rowOff>
    </xdr:from>
    <xdr:to>
      <xdr:col>2</xdr:col>
      <xdr:colOff>28575</xdr:colOff>
      <xdr:row>19</xdr:row>
      <xdr:rowOff>0</xdr:rowOff>
    </xdr:to>
    <xdr:pic>
      <xdr:nvPicPr>
        <xdr:cNvPr id="49" name="image79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45624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21</xdr:col>
      <xdr:colOff>428625</xdr:colOff>
      <xdr:row>6</xdr:row>
      <xdr:rowOff>47625</xdr:rowOff>
    </xdr:from>
    <xdr:to>
      <xdr:col>24</xdr:col>
      <xdr:colOff>85725</xdr:colOff>
      <xdr:row>12</xdr:row>
      <xdr:rowOff>57150</xdr:rowOff>
    </xdr:to>
    <xdr:pic>
      <xdr:nvPicPr>
        <xdr:cNvPr id="50" name="image81.pn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12258675" y="1314450"/>
          <a:ext cx="2543175" cy="1571625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2</xdr:col>
      <xdr:colOff>1352550</xdr:colOff>
      <xdr:row>1</xdr:row>
      <xdr:rowOff>0</xdr:rowOff>
    </xdr:from>
    <xdr:to>
      <xdr:col>19</xdr:col>
      <xdr:colOff>66675</xdr:colOff>
      <xdr:row>20</xdr:row>
      <xdr:rowOff>57150</xdr:rowOff>
    </xdr:to>
    <xdr:pic>
      <xdr:nvPicPr>
        <xdr:cNvPr id="51" name="image87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2771775" y="238125"/>
          <a:ext cx="7962900" cy="4543425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2" name="image14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3" name="image19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4" name="image23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5" name="image22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6" name="image32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7" name="image30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8" name="image33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8</xdr:row>
      <xdr:rowOff>0</xdr:rowOff>
    </xdr:from>
    <xdr:to>
      <xdr:col>2</xdr:col>
      <xdr:colOff>28575</xdr:colOff>
      <xdr:row>8</xdr:row>
      <xdr:rowOff>0</xdr:rowOff>
    </xdr:to>
    <xdr:pic>
      <xdr:nvPicPr>
        <xdr:cNvPr id="9" name="image38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176212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9</xdr:row>
      <xdr:rowOff>0</xdr:rowOff>
    </xdr:from>
    <xdr:to>
      <xdr:col>2</xdr:col>
      <xdr:colOff>28575</xdr:colOff>
      <xdr:row>9</xdr:row>
      <xdr:rowOff>0</xdr:rowOff>
    </xdr:to>
    <xdr:pic>
      <xdr:nvPicPr>
        <xdr:cNvPr id="10" name="image39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20097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9</xdr:row>
      <xdr:rowOff>0</xdr:rowOff>
    </xdr:from>
    <xdr:to>
      <xdr:col>2</xdr:col>
      <xdr:colOff>28575</xdr:colOff>
      <xdr:row>9</xdr:row>
      <xdr:rowOff>0</xdr:rowOff>
    </xdr:to>
    <xdr:pic>
      <xdr:nvPicPr>
        <xdr:cNvPr id="11" name="image4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20097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7</xdr:row>
      <xdr:rowOff>0</xdr:rowOff>
    </xdr:from>
    <xdr:to>
      <xdr:col>2</xdr:col>
      <xdr:colOff>28575</xdr:colOff>
      <xdr:row>9</xdr:row>
      <xdr:rowOff>0</xdr:rowOff>
    </xdr:to>
    <xdr:pic>
      <xdr:nvPicPr>
        <xdr:cNvPr id="12" name="image46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409700" y="1514475"/>
          <a:ext cx="38100" cy="4953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7</xdr:row>
      <xdr:rowOff>0</xdr:rowOff>
    </xdr:from>
    <xdr:to>
      <xdr:col>2</xdr:col>
      <xdr:colOff>28575</xdr:colOff>
      <xdr:row>9</xdr:row>
      <xdr:rowOff>0</xdr:rowOff>
    </xdr:to>
    <xdr:pic>
      <xdr:nvPicPr>
        <xdr:cNvPr id="13" name="image45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409700" y="1514475"/>
          <a:ext cx="38100" cy="4953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7</xdr:row>
      <xdr:rowOff>0</xdr:rowOff>
    </xdr:from>
    <xdr:to>
      <xdr:col>2</xdr:col>
      <xdr:colOff>28575</xdr:colOff>
      <xdr:row>9</xdr:row>
      <xdr:rowOff>0</xdr:rowOff>
    </xdr:to>
    <xdr:pic>
      <xdr:nvPicPr>
        <xdr:cNvPr id="14" name="image44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409700" y="1514475"/>
          <a:ext cx="38100" cy="4953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7</xdr:row>
      <xdr:rowOff>0</xdr:rowOff>
    </xdr:from>
    <xdr:to>
      <xdr:col>2</xdr:col>
      <xdr:colOff>28575</xdr:colOff>
      <xdr:row>9</xdr:row>
      <xdr:rowOff>0</xdr:rowOff>
    </xdr:to>
    <xdr:pic>
      <xdr:nvPicPr>
        <xdr:cNvPr id="15" name="image55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409700" y="1514475"/>
          <a:ext cx="38100" cy="4953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7</xdr:row>
      <xdr:rowOff>0</xdr:rowOff>
    </xdr:from>
    <xdr:to>
      <xdr:col>2</xdr:col>
      <xdr:colOff>28575</xdr:colOff>
      <xdr:row>9</xdr:row>
      <xdr:rowOff>0</xdr:rowOff>
    </xdr:to>
    <xdr:pic>
      <xdr:nvPicPr>
        <xdr:cNvPr id="16" name="image50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409700" y="1514475"/>
          <a:ext cx="38100" cy="4953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7</xdr:row>
      <xdr:rowOff>0</xdr:rowOff>
    </xdr:from>
    <xdr:to>
      <xdr:col>2</xdr:col>
      <xdr:colOff>28575</xdr:colOff>
      <xdr:row>9</xdr:row>
      <xdr:rowOff>0</xdr:rowOff>
    </xdr:to>
    <xdr:pic>
      <xdr:nvPicPr>
        <xdr:cNvPr id="17" name="image54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409700" y="1514475"/>
          <a:ext cx="38100" cy="4953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19</xdr:row>
      <xdr:rowOff>0</xdr:rowOff>
    </xdr:from>
    <xdr:to>
      <xdr:col>2</xdr:col>
      <xdr:colOff>28575</xdr:colOff>
      <xdr:row>19</xdr:row>
      <xdr:rowOff>0</xdr:rowOff>
    </xdr:to>
    <xdr:pic>
      <xdr:nvPicPr>
        <xdr:cNvPr id="18" name="image56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44862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19</xdr:row>
      <xdr:rowOff>0</xdr:rowOff>
    </xdr:from>
    <xdr:to>
      <xdr:col>2</xdr:col>
      <xdr:colOff>28575</xdr:colOff>
      <xdr:row>19</xdr:row>
      <xdr:rowOff>0</xdr:rowOff>
    </xdr:to>
    <xdr:pic>
      <xdr:nvPicPr>
        <xdr:cNvPr id="19" name="image66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44862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19</xdr:row>
      <xdr:rowOff>0</xdr:rowOff>
    </xdr:from>
    <xdr:to>
      <xdr:col>2</xdr:col>
      <xdr:colOff>28575</xdr:colOff>
      <xdr:row>19</xdr:row>
      <xdr:rowOff>0</xdr:rowOff>
    </xdr:to>
    <xdr:pic>
      <xdr:nvPicPr>
        <xdr:cNvPr id="20" name="image6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44862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19</xdr:row>
      <xdr:rowOff>0</xdr:rowOff>
    </xdr:from>
    <xdr:to>
      <xdr:col>2</xdr:col>
      <xdr:colOff>28575</xdr:colOff>
      <xdr:row>19</xdr:row>
      <xdr:rowOff>0</xdr:rowOff>
    </xdr:to>
    <xdr:pic>
      <xdr:nvPicPr>
        <xdr:cNvPr id="21" name="image59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4486275"/>
          <a:ext cx="38100" cy="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1219200</xdr:colOff>
      <xdr:row>19</xdr:row>
      <xdr:rowOff>0</xdr:rowOff>
    </xdr:from>
    <xdr:to>
      <xdr:col>2</xdr:col>
      <xdr:colOff>28575</xdr:colOff>
      <xdr:row>19</xdr:row>
      <xdr:rowOff>0</xdr:rowOff>
    </xdr:to>
    <xdr:pic>
      <xdr:nvPicPr>
        <xdr:cNvPr id="22" name="image64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409700" y="4486275"/>
          <a:ext cx="3810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C3E3C"/>
      </a:dk1>
      <a:lt1>
        <a:sysClr val="window" lastClr="F9FAF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6"/>
  <sheetViews>
    <sheetView showGridLines="0" workbookViewId="0">
      <selection activeCell="B2" sqref="B2:B3"/>
    </sheetView>
  </sheetViews>
  <sheetFormatPr defaultColWidth="17.2857142857143" defaultRowHeight="15" customHeight="1"/>
  <cols>
    <col min="1" max="1" width="1" style="731" customWidth="1"/>
    <col min="2" max="2" width="17.2857142857143" style="731" customWidth="1"/>
    <col min="3" max="3" width="10" style="731" customWidth="1"/>
    <col min="4" max="4" width="10.1428571428571" style="731" customWidth="1"/>
    <col min="5" max="5" width="10.2857142857143" style="731" customWidth="1"/>
    <col min="6" max="6" width="9.71428571428571" style="731" customWidth="1"/>
    <col min="7" max="7" width="9.14285714285714" style="731" customWidth="1"/>
    <col min="8" max="8" width="10.8571428571429" style="731" customWidth="1"/>
    <col min="9" max="9" width="10" style="731" customWidth="1"/>
    <col min="10" max="10" width="10.2857142857143" style="731" customWidth="1"/>
    <col min="11" max="11" width="9" style="731" customWidth="1"/>
    <col min="12" max="12" width="9.85714285714286" style="731" customWidth="1"/>
    <col min="13" max="13" width="10.8571428571429" style="731" customWidth="1"/>
    <col min="14" max="14" width="9" style="731" customWidth="1"/>
    <col min="15" max="15" width="6.71428571428571" style="731" customWidth="1"/>
    <col min="16" max="16" width="10.7142857142857" style="731" customWidth="1"/>
    <col min="17" max="23" width="2.71428571428571" style="731" customWidth="1"/>
    <col min="24" max="24" width="3.71428571428571" style="731" customWidth="1"/>
    <col min="25" max="16384" width="17.2857142857143" style="731"/>
  </cols>
  <sheetData>
    <row r="1" customHeight="1" spans="1:24">
      <c r="A1" s="732"/>
      <c r="B1" s="732" t="s">
        <v>0</v>
      </c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  <c r="N1" s="733"/>
      <c r="O1" s="733"/>
      <c r="P1" s="733"/>
      <c r="Q1" s="733"/>
      <c r="R1" s="733"/>
      <c r="S1" s="733"/>
      <c r="T1" s="733"/>
      <c r="U1" s="733"/>
      <c r="V1" s="733"/>
      <c r="W1" s="733"/>
      <c r="X1" s="733"/>
    </row>
    <row r="2" ht="12.75" customHeight="1" spans="1:24">
      <c r="A2" s="734"/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8.75" customHeight="1" spans="1:24">
      <c r="A3" s="735"/>
      <c r="B3" s="4" t="s">
        <v>2</v>
      </c>
      <c r="C3" s="735"/>
      <c r="D3" s="735"/>
      <c r="E3" s="735"/>
      <c r="F3" s="735"/>
      <c r="G3" s="735"/>
      <c r="H3" s="735"/>
      <c r="I3" s="735"/>
      <c r="J3" s="746"/>
      <c r="K3" s="746"/>
      <c r="L3" s="746"/>
      <c r="M3" s="746"/>
      <c r="N3" s="746"/>
      <c r="O3" s="746"/>
      <c r="P3" s="746"/>
      <c r="Q3" s="746"/>
      <c r="R3" s="746"/>
      <c r="S3" s="746"/>
      <c r="T3" s="746"/>
      <c r="U3" s="746"/>
      <c r="V3" s="746"/>
      <c r="W3" s="746"/>
      <c r="X3" s="735"/>
    </row>
    <row r="4" ht="13.5" customHeight="1" spans="1:24">
      <c r="A4" s="735"/>
      <c r="B4" s="735"/>
      <c r="C4" s="735"/>
      <c r="D4" s="735"/>
      <c r="E4" s="735"/>
      <c r="F4" s="735"/>
      <c r="G4" s="735"/>
      <c r="H4" s="735"/>
      <c r="I4" s="735"/>
      <c r="J4" s="747"/>
      <c r="L4" s="742" t="s">
        <v>3</v>
      </c>
      <c r="M4" s="752"/>
      <c r="N4" s="752"/>
      <c r="O4" s="752"/>
      <c r="P4" s="752"/>
      <c r="Q4" s="746"/>
      <c r="R4" s="746"/>
      <c r="S4" s="746"/>
      <c r="T4" s="746"/>
      <c r="U4" s="746"/>
      <c r="V4" s="746"/>
      <c r="W4" s="746"/>
      <c r="X4" s="735"/>
    </row>
    <row r="5" ht="13.5" customHeight="1" spans="1:24">
      <c r="A5" s="733"/>
      <c r="B5" s="733"/>
      <c r="C5" s="733"/>
      <c r="D5" s="733"/>
      <c r="E5" s="743"/>
      <c r="F5" s="733"/>
      <c r="G5" s="744"/>
      <c r="H5" s="744"/>
      <c r="I5" s="733"/>
      <c r="J5" s="748"/>
      <c r="L5" s="742" t="s">
        <v>4</v>
      </c>
      <c r="M5" s="748"/>
      <c r="N5" s="748"/>
      <c r="O5" s="748"/>
      <c r="P5" s="748"/>
      <c r="Q5" s="755"/>
      <c r="R5" s="755"/>
      <c r="S5" s="755"/>
      <c r="T5" s="755"/>
      <c r="U5" s="755"/>
      <c r="V5" s="755"/>
      <c r="W5" s="755"/>
      <c r="X5" s="733"/>
    </row>
    <row r="6" ht="12.75" customHeight="1" spans="1:24">
      <c r="A6" s="736"/>
      <c r="B6" s="736"/>
      <c r="C6" s="736"/>
      <c r="D6" s="736"/>
      <c r="E6" s="736"/>
      <c r="F6" s="736"/>
      <c r="G6" s="736"/>
      <c r="H6" s="736"/>
      <c r="I6" s="736"/>
      <c r="J6" s="749"/>
      <c r="L6" s="742" t="s">
        <v>5</v>
      </c>
      <c r="M6" s="749"/>
      <c r="N6" s="749"/>
      <c r="O6" s="749"/>
      <c r="P6" s="753"/>
      <c r="Q6" s="753"/>
      <c r="R6" s="753"/>
      <c r="S6" s="753"/>
      <c r="T6" s="753"/>
      <c r="U6" s="753"/>
      <c r="V6" s="753"/>
      <c r="W6" s="753"/>
      <c r="X6" s="736"/>
    </row>
    <row r="7" ht="12.75" customHeight="1" spans="1:24">
      <c r="A7" s="736"/>
      <c r="B7" s="736"/>
      <c r="C7" s="736"/>
      <c r="D7" s="736"/>
      <c r="E7" s="736"/>
      <c r="F7" s="736"/>
      <c r="G7" s="736"/>
      <c r="H7" s="736"/>
      <c r="I7" s="736"/>
      <c r="J7" s="750"/>
      <c r="L7" s="741" t="s">
        <v>6</v>
      </c>
      <c r="M7" s="750"/>
      <c r="N7" s="750"/>
      <c r="O7" s="750"/>
      <c r="P7" s="736"/>
      <c r="Q7" s="736"/>
      <c r="R7" s="736"/>
      <c r="S7" s="736"/>
      <c r="T7" s="736"/>
      <c r="U7" s="736"/>
      <c r="V7" s="736"/>
      <c r="W7" s="736"/>
      <c r="X7" s="736"/>
    </row>
    <row r="8" ht="12.75" customHeight="1" spans="1:24">
      <c r="A8" s="737"/>
      <c r="B8" s="737"/>
      <c r="C8" s="736"/>
      <c r="D8" s="736"/>
      <c r="E8" s="736"/>
      <c r="F8" s="736"/>
      <c r="G8" s="736"/>
      <c r="H8" s="736"/>
      <c r="I8" s="736"/>
      <c r="L8" s="742" t="s">
        <v>7</v>
      </c>
      <c r="M8" s="740"/>
      <c r="N8" s="740"/>
      <c r="O8" s="740"/>
      <c r="P8" s="738"/>
      <c r="Q8" s="738"/>
      <c r="R8" s="754"/>
      <c r="S8" s="754"/>
      <c r="T8" s="754"/>
      <c r="U8" s="736"/>
      <c r="V8" s="736"/>
      <c r="W8" s="736"/>
      <c r="X8" s="738"/>
    </row>
    <row r="9" ht="12.75" customHeight="1" spans="1:24">
      <c r="A9" s="737"/>
      <c r="B9" s="737"/>
      <c r="C9" s="736"/>
      <c r="D9" s="736"/>
      <c r="E9" s="736"/>
      <c r="F9" s="736"/>
      <c r="G9" s="736"/>
      <c r="H9" s="736"/>
      <c r="I9" s="736"/>
      <c r="L9" s="742" t="s">
        <v>8</v>
      </c>
      <c r="M9" s="740"/>
      <c r="N9" s="740"/>
      <c r="O9" s="740"/>
      <c r="P9" s="738"/>
      <c r="Q9" s="738"/>
      <c r="R9" s="736"/>
      <c r="S9" s="736"/>
      <c r="T9" s="736"/>
      <c r="U9" s="736"/>
      <c r="V9" s="736"/>
      <c r="W9" s="736"/>
      <c r="X9" s="736"/>
    </row>
    <row r="10" ht="12.75" customHeight="1" spans="1:24">
      <c r="A10" s="737"/>
      <c r="B10" s="737"/>
      <c r="C10" s="736"/>
      <c r="D10" s="736"/>
      <c r="E10" s="736"/>
      <c r="F10" s="736"/>
      <c r="G10" s="736"/>
      <c r="H10" s="736"/>
      <c r="I10" s="736"/>
      <c r="L10" s="742" t="s">
        <v>9</v>
      </c>
      <c r="M10" s="740"/>
      <c r="N10" s="740"/>
      <c r="O10" s="740"/>
      <c r="P10" s="736"/>
      <c r="Q10" s="736"/>
      <c r="R10" s="736"/>
      <c r="S10" s="736"/>
      <c r="T10" s="736"/>
      <c r="U10" s="736"/>
      <c r="V10" s="736"/>
      <c r="W10" s="736"/>
      <c r="X10" s="738"/>
    </row>
    <row r="11" ht="12.75" customHeight="1" spans="1:24">
      <c r="A11" s="737"/>
      <c r="B11" s="737"/>
      <c r="C11" s="738"/>
      <c r="D11" s="738"/>
      <c r="E11" s="738"/>
      <c r="F11" s="738"/>
      <c r="G11" s="738"/>
      <c r="H11" s="738"/>
      <c r="I11" s="738"/>
      <c r="L11" s="742" t="s">
        <v>10</v>
      </c>
      <c r="M11" s="740"/>
      <c r="N11" s="740"/>
      <c r="O11" s="740"/>
      <c r="P11" s="736"/>
      <c r="Q11" s="736"/>
      <c r="R11" s="738"/>
      <c r="S11" s="738"/>
      <c r="T11" s="738"/>
      <c r="U11" s="736"/>
      <c r="V11" s="736"/>
      <c r="W11" s="736"/>
      <c r="X11" s="736"/>
    </row>
    <row r="12" ht="12.75" customHeight="1" spans="1:24">
      <c r="A12" s="737"/>
      <c r="B12" s="737"/>
      <c r="C12" s="739"/>
      <c r="D12" s="739"/>
      <c r="E12" s="739"/>
      <c r="F12" s="739"/>
      <c r="G12" s="739"/>
      <c r="H12" s="739"/>
      <c r="I12" s="739"/>
      <c r="L12" s="742" t="s">
        <v>11</v>
      </c>
      <c r="M12" s="740"/>
      <c r="N12" s="740"/>
      <c r="O12" s="740"/>
      <c r="P12" s="754"/>
      <c r="Q12" s="754"/>
      <c r="R12" s="739"/>
      <c r="S12" s="739"/>
      <c r="T12" s="739"/>
      <c r="U12" s="754"/>
      <c r="V12" s="754"/>
      <c r="W12" s="754"/>
      <c r="X12" s="754"/>
    </row>
    <row r="13" ht="12.75" customHeight="1" spans="1:24">
      <c r="A13" s="733"/>
      <c r="B13" s="733"/>
      <c r="C13" s="733"/>
      <c r="D13" s="740"/>
      <c r="E13" s="733"/>
      <c r="F13" s="733"/>
      <c r="G13" s="733"/>
      <c r="H13" s="733"/>
      <c r="I13" s="733"/>
      <c r="L13" s="742" t="s">
        <v>12</v>
      </c>
      <c r="M13" s="740"/>
      <c r="N13" s="740"/>
      <c r="O13" s="740"/>
      <c r="P13" s="733"/>
      <c r="Q13" s="733"/>
      <c r="R13" s="733"/>
      <c r="S13" s="733"/>
      <c r="T13" s="733"/>
      <c r="U13" s="733"/>
      <c r="V13" s="733"/>
      <c r="W13" s="733"/>
      <c r="X13" s="733"/>
    </row>
    <row r="14" ht="12.75" customHeight="1" spans="1:24">
      <c r="A14" s="733"/>
      <c r="B14" s="733"/>
      <c r="C14" s="733"/>
      <c r="D14" s="740"/>
      <c r="E14" s="743"/>
      <c r="F14" s="734"/>
      <c r="G14" s="736"/>
      <c r="H14" s="736"/>
      <c r="I14" s="733"/>
      <c r="L14" s="742" t="s">
        <v>13</v>
      </c>
      <c r="M14" s="740"/>
      <c r="N14" s="740"/>
      <c r="O14" s="740"/>
      <c r="P14" s="733"/>
      <c r="Q14" s="733"/>
      <c r="R14" s="733"/>
      <c r="S14" s="733"/>
      <c r="T14" s="733"/>
      <c r="U14" s="733"/>
      <c r="V14" s="733"/>
      <c r="W14" s="733"/>
      <c r="X14" s="733"/>
    </row>
    <row r="15" ht="12.75" customHeight="1" spans="1:24">
      <c r="A15" s="733"/>
      <c r="B15" s="733"/>
      <c r="C15" s="733"/>
      <c r="D15" s="740"/>
      <c r="E15" s="745"/>
      <c r="F15" s="734"/>
      <c r="G15" s="736"/>
      <c r="H15" s="736"/>
      <c r="I15" s="733"/>
      <c r="L15" s="741" t="s">
        <v>14</v>
      </c>
      <c r="M15" s="740"/>
      <c r="N15" s="740"/>
      <c r="O15" s="740"/>
      <c r="P15" s="733"/>
      <c r="Q15" s="733"/>
      <c r="R15" s="733"/>
      <c r="S15" s="733"/>
      <c r="T15" s="733"/>
      <c r="U15" s="733"/>
      <c r="V15" s="733"/>
      <c r="W15" s="733"/>
      <c r="X15" s="733"/>
    </row>
    <row r="16" ht="12.75" customHeight="1" spans="1:24">
      <c r="A16" s="733"/>
      <c r="B16" s="740"/>
      <c r="C16" s="740"/>
      <c r="D16" s="740"/>
      <c r="E16" s="740"/>
      <c r="F16" s="740"/>
      <c r="G16" s="740"/>
      <c r="H16" s="740"/>
      <c r="I16" s="740"/>
      <c r="L16" s="742" t="s">
        <v>15</v>
      </c>
      <c r="M16" s="740"/>
      <c r="N16" s="740"/>
      <c r="O16" s="740"/>
      <c r="P16" s="733"/>
      <c r="Q16" s="733"/>
      <c r="R16" s="733"/>
      <c r="S16" s="733"/>
      <c r="T16" s="733"/>
      <c r="U16" s="733"/>
      <c r="V16" s="733"/>
      <c r="W16" s="733"/>
      <c r="X16" s="733"/>
    </row>
    <row r="17" ht="12.75" customHeight="1" spans="1:24">
      <c r="A17" s="733"/>
      <c r="B17" s="740"/>
      <c r="C17" s="740"/>
      <c r="D17" s="740"/>
      <c r="E17" s="740"/>
      <c r="F17" s="740"/>
      <c r="G17" s="740"/>
      <c r="H17" s="740"/>
      <c r="I17" s="740"/>
      <c r="L17" s="751" t="s">
        <v>16</v>
      </c>
      <c r="M17" s="740"/>
      <c r="N17" s="740"/>
      <c r="O17" s="740"/>
      <c r="P17" s="733"/>
      <c r="Q17" s="733"/>
      <c r="R17" s="733"/>
      <c r="S17" s="733"/>
      <c r="T17" s="733"/>
      <c r="U17" s="733"/>
      <c r="V17" s="733"/>
      <c r="W17" s="733"/>
      <c r="X17" s="733"/>
    </row>
    <row r="18" ht="12.75" customHeight="1" spans="1:24">
      <c r="A18" s="741"/>
      <c r="B18" s="741"/>
      <c r="C18" s="733"/>
      <c r="D18" s="740"/>
      <c r="E18" s="733"/>
      <c r="F18" s="733"/>
      <c r="G18" s="745"/>
      <c r="H18" s="745"/>
      <c r="I18" s="733"/>
      <c r="L18" s="751" t="s">
        <v>17</v>
      </c>
      <c r="M18" s="733"/>
      <c r="N18" s="733"/>
      <c r="O18" s="741"/>
      <c r="P18" s="741"/>
      <c r="Q18" s="741"/>
      <c r="R18" s="741"/>
      <c r="S18" s="741"/>
      <c r="T18" s="741"/>
      <c r="U18" s="741"/>
      <c r="V18" s="741"/>
      <c r="W18" s="741"/>
      <c r="X18" s="741"/>
    </row>
    <row r="19" ht="12.75" customHeight="1" spans="1:24">
      <c r="A19" s="733"/>
      <c r="B19" s="742"/>
      <c r="C19" s="733"/>
      <c r="D19" s="740"/>
      <c r="E19" s="733"/>
      <c r="F19" s="733"/>
      <c r="G19" s="745"/>
      <c r="H19" s="745"/>
      <c r="I19" s="733"/>
      <c r="L19" s="733"/>
      <c r="M19" s="733"/>
      <c r="N19" s="733"/>
      <c r="O19" s="733"/>
      <c r="P19" s="733"/>
      <c r="Q19" s="733"/>
      <c r="R19" s="733"/>
      <c r="S19" s="733"/>
      <c r="T19" s="733"/>
      <c r="U19" s="733"/>
      <c r="V19" s="733"/>
      <c r="W19" s="733"/>
      <c r="X19" s="733"/>
    </row>
    <row r="20" ht="12.75" customHeight="1" spans="1:24">
      <c r="A20" s="733"/>
      <c r="B20" s="742"/>
      <c r="C20" s="741"/>
      <c r="D20" s="741"/>
      <c r="E20" s="741"/>
      <c r="F20" s="741"/>
      <c r="G20" s="741"/>
      <c r="H20" s="741"/>
      <c r="I20" s="741"/>
      <c r="L20" s="741"/>
      <c r="M20" s="741"/>
      <c r="N20" s="741"/>
      <c r="O20" s="733"/>
      <c r="P20" s="733"/>
      <c r="Q20" s="733"/>
      <c r="R20" s="733"/>
      <c r="S20" s="733"/>
      <c r="T20" s="733"/>
      <c r="U20" s="733"/>
      <c r="V20" s="733"/>
      <c r="W20" s="733"/>
      <c r="X20" s="733"/>
    </row>
    <row r="21" ht="12.75" customHeight="1" spans="1:24">
      <c r="A21" s="733"/>
      <c r="B21" s="740"/>
      <c r="C21" s="733"/>
      <c r="D21" s="740"/>
      <c r="E21" s="743"/>
      <c r="F21" s="734"/>
      <c r="G21" s="736"/>
      <c r="H21" s="736"/>
      <c r="I21" s="733"/>
      <c r="L21" s="733"/>
      <c r="M21" s="733"/>
      <c r="N21" s="733"/>
      <c r="O21" s="733"/>
      <c r="P21" s="733"/>
      <c r="Q21" s="733"/>
      <c r="R21" s="733"/>
      <c r="S21" s="733"/>
      <c r="T21" s="733"/>
      <c r="U21" s="733"/>
      <c r="V21" s="733"/>
      <c r="W21" s="733"/>
      <c r="X21" s="733"/>
    </row>
    <row r="22" ht="12.75" customHeight="1" spans="1:24">
      <c r="A22" s="733"/>
      <c r="B22" s="740"/>
      <c r="C22" s="733"/>
      <c r="D22" s="740"/>
      <c r="E22" s="745"/>
      <c r="F22" s="734"/>
      <c r="G22" s="736"/>
      <c r="H22" s="736"/>
      <c r="I22" s="733"/>
      <c r="L22" s="733"/>
      <c r="M22" s="740"/>
      <c r="N22" s="740"/>
      <c r="O22" s="733"/>
      <c r="P22" s="733"/>
      <c r="Q22" s="733"/>
      <c r="R22" s="733"/>
      <c r="S22" s="733"/>
      <c r="T22" s="733"/>
      <c r="U22" s="733"/>
      <c r="V22" s="733"/>
      <c r="W22" s="733"/>
      <c r="X22" s="733"/>
    </row>
    <row r="23" ht="12.75" customHeight="1" spans="1:24">
      <c r="A23" s="733"/>
      <c r="B23" s="740"/>
      <c r="C23" s="733"/>
      <c r="D23" s="740"/>
      <c r="E23" s="733"/>
      <c r="F23" s="733"/>
      <c r="G23" s="733"/>
      <c r="H23" s="733"/>
      <c r="I23" s="733"/>
      <c r="J23" s="733"/>
      <c r="K23" s="733"/>
      <c r="L23" s="733"/>
      <c r="M23" s="740"/>
      <c r="N23" s="740"/>
      <c r="O23" s="733"/>
      <c r="P23" s="733"/>
      <c r="Q23" s="733"/>
      <c r="R23" s="733"/>
      <c r="S23" s="733"/>
      <c r="T23" s="733"/>
      <c r="U23" s="733"/>
      <c r="V23" s="733"/>
      <c r="W23" s="733"/>
      <c r="X23" s="733"/>
    </row>
    <row r="24" ht="6.75" customHeight="1" spans="1:24">
      <c r="A24" s="733"/>
      <c r="B24" s="740"/>
      <c r="C24" s="740"/>
      <c r="D24" s="740"/>
      <c r="E24" s="740"/>
      <c r="F24" s="740"/>
      <c r="G24" s="740"/>
      <c r="H24" s="740"/>
      <c r="I24" s="740"/>
      <c r="J24" s="740"/>
      <c r="K24" s="740"/>
      <c r="L24" s="740"/>
      <c r="M24" s="740"/>
      <c r="N24" s="740"/>
      <c r="O24" s="733"/>
      <c r="P24" s="733"/>
      <c r="Q24" s="733"/>
      <c r="R24" s="733"/>
      <c r="S24" s="733"/>
      <c r="T24" s="733"/>
      <c r="U24" s="733"/>
      <c r="V24" s="733"/>
      <c r="W24" s="733"/>
      <c r="X24" s="733"/>
    </row>
    <row r="25" ht="6" customHeight="1" spans="1:24">
      <c r="A25" s="733"/>
      <c r="B25" s="740"/>
      <c r="C25" s="740"/>
      <c r="D25" s="740"/>
      <c r="E25" s="740"/>
      <c r="F25" s="740"/>
      <c r="G25" s="740"/>
      <c r="H25" s="740"/>
      <c r="I25" s="740"/>
      <c r="J25" s="740"/>
      <c r="K25" s="740"/>
      <c r="L25" s="740"/>
      <c r="M25" s="740"/>
      <c r="N25" s="740"/>
      <c r="O25" s="733"/>
      <c r="P25" s="733"/>
      <c r="Q25" s="733"/>
      <c r="R25" s="733"/>
      <c r="S25" s="733"/>
      <c r="T25" s="733"/>
      <c r="U25" s="733"/>
      <c r="V25" s="733"/>
      <c r="W25" s="733"/>
      <c r="X25" s="733"/>
    </row>
    <row r="26" ht="12.75" customHeight="1" spans="1:24">
      <c r="A26" s="740"/>
      <c r="B26" s="740"/>
      <c r="C26" s="740"/>
      <c r="D26" s="740"/>
      <c r="E26" s="740"/>
      <c r="F26" s="740"/>
      <c r="G26" s="740"/>
      <c r="H26" s="740"/>
      <c r="I26" s="740"/>
      <c r="J26" s="740"/>
      <c r="K26" s="740"/>
      <c r="L26" s="740"/>
      <c r="M26" s="740"/>
      <c r="N26" s="740"/>
      <c r="O26" s="733"/>
      <c r="P26" s="733"/>
      <c r="Q26" s="733"/>
      <c r="R26" s="733"/>
      <c r="S26" s="733"/>
      <c r="T26" s="733"/>
      <c r="U26" s="733"/>
      <c r="V26" s="733"/>
      <c r="W26" s="733"/>
      <c r="X26" s="733"/>
    </row>
  </sheetData>
  <printOptions horizontalCentered="1"/>
  <pageMargins left="0.511805555555556" right="0.511805555555556" top="0.511805555555556" bottom="0.747916666666667" header="0.313888888888889" footer="0.313888888888889"/>
  <pageSetup paperSize="13" scale="75" orientation="landscape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3"/>
  <sheetViews>
    <sheetView workbookViewId="0">
      <selection activeCell="A1" sqref="A1"/>
    </sheetView>
  </sheetViews>
  <sheetFormatPr defaultColWidth="17.2857142857143" defaultRowHeight="15" customHeight="1"/>
  <cols>
    <col min="1" max="1" width="1.42857142857143" customWidth="1"/>
    <col min="2" max="2" width="18" customWidth="1"/>
    <col min="3" max="3" width="29" customWidth="1"/>
    <col min="4" max="4" width="13.2857142857143" hidden="1" customWidth="1"/>
    <col min="5" max="5" width="14" hidden="1" customWidth="1"/>
    <col min="6" max="6" width="15.7142857142857" hidden="1" customWidth="1"/>
    <col min="7" max="12" width="15.7142857142857" customWidth="1"/>
    <col min="13" max="13" width="2.42857142857143" customWidth="1"/>
    <col min="14" max="14" width="9.57142857142857" customWidth="1"/>
    <col min="15" max="15" width="10.5714285714286" customWidth="1"/>
    <col min="16" max="16" width="2.42857142857143" customWidth="1"/>
  </cols>
  <sheetData>
    <row r="1" ht="13.5" customHeight="1" spans="1:16">
      <c r="A1" s="40"/>
      <c r="B1" s="423" t="s">
        <v>182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ht="13.5" customHeight="1" spans="1:16">
      <c r="A2" s="40"/>
      <c r="B2" s="68" t="s">
        <v>183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ht="13.5" customHeight="1" spans="1:16">
      <c r="A3" s="40"/>
      <c r="B3" s="22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75" t="s">
        <v>176</v>
      </c>
      <c r="P3" s="40"/>
    </row>
    <row r="4" ht="13.5" customHeight="1" spans="1:16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260" t="s">
        <v>177</v>
      </c>
      <c r="P4" s="40"/>
    </row>
    <row r="5" ht="24.75" customHeight="1" spans="1:16">
      <c r="A5" s="40"/>
      <c r="B5" s="424" t="s">
        <v>22</v>
      </c>
      <c r="D5" s="425"/>
      <c r="E5" s="309"/>
      <c r="F5" s="40"/>
      <c r="G5" s="441" t="s">
        <v>23</v>
      </c>
      <c r="N5" s="476" t="s">
        <v>24</v>
      </c>
      <c r="P5" s="40"/>
    </row>
    <row r="6" ht="24.75" customHeight="1" spans="1:16">
      <c r="A6" s="40"/>
      <c r="D6" s="426"/>
      <c r="E6" s="311"/>
      <c r="F6" s="311"/>
      <c r="N6" s="477" t="s">
        <v>25</v>
      </c>
      <c r="P6" s="40"/>
    </row>
    <row r="7" ht="24.75" customHeight="1" spans="1:16">
      <c r="A7" s="40"/>
      <c r="D7" s="345">
        <v>2005</v>
      </c>
      <c r="E7" s="345">
        <v>2006</v>
      </c>
      <c r="F7" s="345">
        <v>2007</v>
      </c>
      <c r="G7" s="323">
        <v>2008</v>
      </c>
      <c r="H7" s="345">
        <v>2009</v>
      </c>
      <c r="I7" s="323">
        <v>2010</v>
      </c>
      <c r="J7" s="323">
        <v>2011</v>
      </c>
      <c r="K7" s="323">
        <v>2012</v>
      </c>
      <c r="L7" s="323">
        <v>2013</v>
      </c>
      <c r="M7" s="478" t="s">
        <v>154</v>
      </c>
      <c r="N7" s="478" t="s">
        <v>155</v>
      </c>
      <c r="O7" s="345" t="s">
        <v>156</v>
      </c>
      <c r="P7" s="40"/>
    </row>
    <row r="8" ht="24.75" customHeight="1" spans="1:16">
      <c r="A8" s="40"/>
      <c r="B8" s="230" t="s">
        <v>178</v>
      </c>
      <c r="D8" s="427">
        <f t="shared" ref="D8:G8" si="0">D12+D9</f>
        <v>57622784546</v>
      </c>
      <c r="E8" s="427">
        <f t="shared" si="0"/>
        <v>23776084542</v>
      </c>
      <c r="F8" s="442">
        <f t="shared" si="0"/>
        <v>76360222055</v>
      </c>
      <c r="G8" s="281">
        <f t="shared" si="0"/>
        <v>88585000695</v>
      </c>
      <c r="H8" s="295">
        <f t="shared" ref="H8:K8" si="1">H9+H12</f>
        <v>94513581885</v>
      </c>
      <c r="I8" s="295">
        <f t="shared" si="1"/>
        <v>127878592001</v>
      </c>
      <c r="J8" s="281">
        <f t="shared" si="1"/>
        <v>136581206235</v>
      </c>
      <c r="K8" s="289">
        <f t="shared" si="1"/>
        <v>155316092538.49</v>
      </c>
      <c r="L8" s="464"/>
      <c r="M8" s="479" t="s">
        <v>154</v>
      </c>
      <c r="N8" s="480">
        <f t="shared" ref="N8:N18" si="2">(H8/G8+I8/H8+J8/I8+K8/J8)/4*100-100</f>
        <v>15.6291880970308</v>
      </c>
      <c r="O8" s="481">
        <f t="shared" ref="O8:O18" si="3">(K8/J8)*100-100</f>
        <v>13.7170309297571</v>
      </c>
      <c r="P8" s="40"/>
    </row>
    <row r="9" ht="24.75" customHeight="1" spans="1:16">
      <c r="A9" s="40"/>
      <c r="B9" s="428" t="s">
        <v>158</v>
      </c>
      <c r="C9" s="429" t="s">
        <v>159</v>
      </c>
      <c r="D9" s="430">
        <v>36171338838</v>
      </c>
      <c r="E9" s="430">
        <f t="shared" ref="E9:L9" si="4">SUM(E10:E11)</f>
        <v>0</v>
      </c>
      <c r="F9" s="443">
        <f t="shared" si="4"/>
        <v>48431934804</v>
      </c>
      <c r="G9" s="444">
        <f t="shared" si="4"/>
        <v>50742232425</v>
      </c>
      <c r="H9" s="444">
        <f t="shared" si="4"/>
        <v>53929365908</v>
      </c>
      <c r="I9" s="444">
        <f t="shared" si="4"/>
        <v>64549401277</v>
      </c>
      <c r="J9" s="444">
        <f t="shared" si="4"/>
        <v>70031282945</v>
      </c>
      <c r="K9" s="444">
        <f t="shared" si="4"/>
        <v>79393325119</v>
      </c>
      <c r="L9" s="444">
        <f t="shared" si="4"/>
        <v>85720070000</v>
      </c>
      <c r="M9" s="482" t="s">
        <v>154</v>
      </c>
      <c r="N9" s="483">
        <f t="shared" si="2"/>
        <v>11.9586066232166</v>
      </c>
      <c r="O9" s="484">
        <f t="shared" si="3"/>
        <v>13.3683716480713</v>
      </c>
      <c r="P9" s="40"/>
    </row>
    <row r="10" ht="24.75" customHeight="1" spans="1:16">
      <c r="A10" s="40"/>
      <c r="C10" s="431" t="s">
        <v>160</v>
      </c>
      <c r="D10" s="432">
        <v>33255308006</v>
      </c>
      <c r="E10" s="445" t="s">
        <v>179</v>
      </c>
      <c r="F10" s="446">
        <v>45025650747</v>
      </c>
      <c r="G10" s="447">
        <v>46598552733</v>
      </c>
      <c r="H10" s="448">
        <v>49527135768</v>
      </c>
      <c r="I10" s="283">
        <v>59580474171</v>
      </c>
      <c r="J10" s="465">
        <v>64452537439</v>
      </c>
      <c r="K10" s="283">
        <v>72016210109</v>
      </c>
      <c r="L10" s="283">
        <v>77986300000</v>
      </c>
      <c r="M10" s="485" t="s">
        <v>154</v>
      </c>
      <c r="N10" s="483">
        <f t="shared" si="2"/>
        <v>11.6239741368721</v>
      </c>
      <c r="O10" s="484">
        <f t="shared" si="3"/>
        <v>11.7352597283831</v>
      </c>
      <c r="P10" s="40"/>
    </row>
    <row r="11" ht="30" customHeight="1" spans="1:16">
      <c r="A11" s="40"/>
      <c r="C11" s="433" t="s">
        <v>161</v>
      </c>
      <c r="D11" s="434">
        <v>2916030832</v>
      </c>
      <c r="E11" s="449" t="s">
        <v>179</v>
      </c>
      <c r="F11" s="450">
        <v>3406284057</v>
      </c>
      <c r="G11" s="451">
        <v>4143679692</v>
      </c>
      <c r="H11" s="452">
        <v>4402230140</v>
      </c>
      <c r="I11" s="451">
        <v>4968927106</v>
      </c>
      <c r="J11" s="466">
        <v>5578745506</v>
      </c>
      <c r="K11" s="451">
        <v>7377115010</v>
      </c>
      <c r="L11" s="451">
        <v>7733770000</v>
      </c>
      <c r="M11" s="486" t="s">
        <v>154</v>
      </c>
      <c r="N11" s="487">
        <f t="shared" si="2"/>
        <v>15.9053286521351</v>
      </c>
      <c r="O11" s="488">
        <f t="shared" si="3"/>
        <v>32.2360914665463</v>
      </c>
      <c r="P11" s="40"/>
    </row>
    <row r="12" ht="24.75" customHeight="1" spans="1:16">
      <c r="A12" s="40"/>
      <c r="B12" s="435" t="s">
        <v>180</v>
      </c>
      <c r="C12" s="429" t="s">
        <v>159</v>
      </c>
      <c r="D12" s="430">
        <f t="shared" ref="D12:K12" si="5">SUM(D13:D18)</f>
        <v>21451445708</v>
      </c>
      <c r="E12" s="430">
        <f t="shared" si="5"/>
        <v>23776084542</v>
      </c>
      <c r="F12" s="453">
        <f t="shared" si="5"/>
        <v>27928287251</v>
      </c>
      <c r="G12" s="444">
        <f t="shared" si="5"/>
        <v>37842768270</v>
      </c>
      <c r="H12" s="454">
        <f t="shared" si="5"/>
        <v>40584215977</v>
      </c>
      <c r="I12" s="454">
        <f t="shared" si="5"/>
        <v>63329190724</v>
      </c>
      <c r="J12" s="444">
        <f t="shared" si="5"/>
        <v>66549923290</v>
      </c>
      <c r="K12" s="444">
        <f t="shared" si="5"/>
        <v>75922767419.4903</v>
      </c>
      <c r="L12" s="467"/>
      <c r="M12" s="489"/>
      <c r="N12" s="490">
        <f t="shared" si="2"/>
        <v>20.6144583119098</v>
      </c>
      <c r="O12" s="488">
        <f t="shared" si="3"/>
        <v>14.0839292761419</v>
      </c>
      <c r="P12" s="40"/>
    </row>
    <row r="13" ht="24.75" customHeight="1" spans="1:16">
      <c r="A13" s="40"/>
      <c r="C13" s="436" t="s">
        <v>163</v>
      </c>
      <c r="D13" s="235">
        <v>3141869896</v>
      </c>
      <c r="E13" s="235">
        <v>1996137049</v>
      </c>
      <c r="F13" s="455">
        <v>4035588566</v>
      </c>
      <c r="G13" s="447">
        <v>9241942669</v>
      </c>
      <c r="H13" s="448">
        <v>10259235839</v>
      </c>
      <c r="I13" s="468">
        <v>13092670913</v>
      </c>
      <c r="J13" s="465">
        <v>11678132980</v>
      </c>
      <c r="K13" s="283">
        <v>12416566496.0169</v>
      </c>
      <c r="L13" s="469"/>
      <c r="M13" s="491"/>
      <c r="N13" s="484">
        <f t="shared" si="2"/>
        <v>8.53622670469107</v>
      </c>
      <c r="O13" s="484">
        <f t="shared" si="3"/>
        <v>6.32321551125973</v>
      </c>
      <c r="P13" s="40"/>
    </row>
    <row r="14" ht="24.75" customHeight="1" spans="1:16">
      <c r="A14" s="40"/>
      <c r="C14" s="437" t="s">
        <v>164</v>
      </c>
      <c r="D14" s="237">
        <v>13201273379</v>
      </c>
      <c r="E14" s="237">
        <v>15713296719</v>
      </c>
      <c r="F14" s="456">
        <v>16408281082</v>
      </c>
      <c r="G14" s="457">
        <v>17304474417</v>
      </c>
      <c r="H14" s="458">
        <v>16237093510</v>
      </c>
      <c r="I14" s="470">
        <v>24443647190</v>
      </c>
      <c r="J14" s="471">
        <v>27108255711</v>
      </c>
      <c r="K14" s="285">
        <v>28775952517.2256</v>
      </c>
      <c r="L14" s="469"/>
      <c r="M14" s="491"/>
      <c r="N14" s="492">
        <f t="shared" si="2"/>
        <v>15.3566976114859</v>
      </c>
      <c r="O14" s="492">
        <f t="shared" si="3"/>
        <v>6.15198861927837</v>
      </c>
      <c r="P14" s="40"/>
    </row>
    <row r="15" ht="24.75" customHeight="1" spans="1:16">
      <c r="A15" s="40"/>
      <c r="C15" s="437" t="s">
        <v>165</v>
      </c>
      <c r="D15" s="237">
        <v>2929134213</v>
      </c>
      <c r="E15" s="237">
        <v>3481156066</v>
      </c>
      <c r="F15" s="456">
        <v>4237909118</v>
      </c>
      <c r="G15" s="457">
        <v>6805935325</v>
      </c>
      <c r="H15" s="458">
        <v>7832171055</v>
      </c>
      <c r="I15" s="470">
        <v>14501551321</v>
      </c>
      <c r="J15" s="471">
        <v>17071989785</v>
      </c>
      <c r="K15" s="285">
        <v>22307528537.9646</v>
      </c>
      <c r="L15" s="469"/>
      <c r="M15" s="491"/>
      <c r="N15" s="492">
        <f t="shared" si="2"/>
        <v>37.1562213152935</v>
      </c>
      <c r="O15" s="492">
        <f t="shared" si="3"/>
        <v>30.6674196675347</v>
      </c>
      <c r="P15" s="40"/>
    </row>
    <row r="16" ht="24.75" customHeight="1" spans="1:16">
      <c r="A16" s="40"/>
      <c r="C16" s="437" t="s">
        <v>166</v>
      </c>
      <c r="D16" s="237">
        <v>670319687</v>
      </c>
      <c r="E16" s="237">
        <v>583661964</v>
      </c>
      <c r="F16" s="456">
        <v>788215841</v>
      </c>
      <c r="G16" s="457">
        <v>1620254889</v>
      </c>
      <c r="H16" s="458">
        <v>2003972091</v>
      </c>
      <c r="I16" s="470">
        <v>4237752769</v>
      </c>
      <c r="J16" s="471">
        <v>2658946094</v>
      </c>
      <c r="K16" s="285">
        <v>3880019109.43</v>
      </c>
      <c r="L16" s="469"/>
      <c r="M16" s="491"/>
      <c r="N16" s="492">
        <f t="shared" si="2"/>
        <v>35.9544045519183</v>
      </c>
      <c r="O16" s="492">
        <f t="shared" si="3"/>
        <v>45.9231955918697</v>
      </c>
      <c r="P16" s="40"/>
    </row>
    <row r="17" ht="24.75" customHeight="1" spans="1:16">
      <c r="A17" s="40"/>
      <c r="C17" s="437" t="s">
        <v>167</v>
      </c>
      <c r="D17" s="237">
        <v>645854258</v>
      </c>
      <c r="E17" s="237">
        <v>1093620411</v>
      </c>
      <c r="F17" s="456">
        <v>1690279955</v>
      </c>
      <c r="G17" s="457">
        <v>1493779806</v>
      </c>
      <c r="H17" s="458">
        <v>3015984534</v>
      </c>
      <c r="I17" s="470">
        <v>4472056875</v>
      </c>
      <c r="J17" s="471">
        <v>6563611708</v>
      </c>
      <c r="K17" s="285">
        <v>7259249602.63</v>
      </c>
      <c r="L17" s="469"/>
      <c r="M17" s="491"/>
      <c r="N17" s="492">
        <f t="shared" si="2"/>
        <v>51.8873024621725</v>
      </c>
      <c r="O17" s="492">
        <f t="shared" si="3"/>
        <v>10.5984010873484</v>
      </c>
      <c r="P17" s="40"/>
    </row>
    <row r="18" ht="24.75" customHeight="1" spans="1:16">
      <c r="A18" s="40"/>
      <c r="C18" s="438" t="s">
        <v>168</v>
      </c>
      <c r="D18" s="239">
        <v>862994275</v>
      </c>
      <c r="E18" s="459">
        <v>908212333</v>
      </c>
      <c r="F18" s="460">
        <v>768012689</v>
      </c>
      <c r="G18" s="461">
        <v>1376381164</v>
      </c>
      <c r="H18" s="462">
        <v>1235758948</v>
      </c>
      <c r="I18" s="472">
        <v>2581511656</v>
      </c>
      <c r="J18" s="473">
        <v>1468987012</v>
      </c>
      <c r="K18" s="287">
        <v>1283451156.2232</v>
      </c>
      <c r="L18" s="474"/>
      <c r="M18" s="493"/>
      <c r="N18" s="488">
        <f t="shared" si="2"/>
        <v>10.7395124089902</v>
      </c>
      <c r="O18" s="488">
        <f t="shared" si="3"/>
        <v>-12.6301903462166</v>
      </c>
      <c r="P18" s="40"/>
    </row>
    <row r="19" ht="13.5" customHeight="1" spans="1:16">
      <c r="A19" s="40"/>
      <c r="B19" s="131" t="s">
        <v>169</v>
      </c>
      <c r="C19" s="380"/>
      <c r="D19" s="439"/>
      <c r="E19" s="463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</row>
    <row r="20" ht="13.5" customHeight="1" spans="1:16">
      <c r="A20" s="40"/>
      <c r="B20" s="131" t="s">
        <v>181</v>
      </c>
      <c r="C20" s="38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</row>
    <row r="21" ht="13.5" customHeight="1" spans="1:16">
      <c r="A21" s="40"/>
      <c r="B21" s="380" t="s">
        <v>37</v>
      </c>
      <c r="C21" s="38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</row>
    <row r="22" ht="14.25" customHeight="1" spans="1:16">
      <c r="A22" s="40"/>
      <c r="B22" s="440"/>
      <c r="C22" s="38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</row>
    <row r="23" ht="13.5" customHeight="1" spans="1:16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</row>
  </sheetData>
  <mergeCells count="7">
    <mergeCell ref="N5:O5"/>
    <mergeCell ref="N6:O6"/>
    <mergeCell ref="B8:C8"/>
    <mergeCell ref="B9:B11"/>
    <mergeCell ref="B12:B18"/>
    <mergeCell ref="B5:C7"/>
    <mergeCell ref="G5:M6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5"/>
  <sheetViews>
    <sheetView workbookViewId="0">
      <selection activeCell="A1" sqref="A1"/>
    </sheetView>
  </sheetViews>
  <sheetFormatPr defaultColWidth="17.2857142857143" defaultRowHeight="15" customHeight="1"/>
  <cols>
    <col min="1" max="4" width="9.14285714285714" customWidth="1"/>
    <col min="5" max="7" width="17.2857142857143" hidden="1" customWidth="1"/>
    <col min="8" max="13" width="10.2857142857143" customWidth="1"/>
    <col min="14" max="14" width="10.1428571428571" customWidth="1"/>
    <col min="15" max="15" width="9.85714285714286" customWidth="1"/>
    <col min="16" max="16" width="9.14285714285714" customWidth="1"/>
    <col min="17" max="21" width="17.2857142857143" hidden="1" customWidth="1"/>
  </cols>
  <sheetData>
    <row r="1" ht="12.75" customHeight="1" spans="1:21">
      <c r="A1" s="40"/>
      <c r="B1" s="261" t="s">
        <v>184</v>
      </c>
      <c r="P1" s="40"/>
      <c r="Q1" s="40"/>
      <c r="R1" s="40"/>
      <c r="S1" s="40"/>
      <c r="T1" s="40"/>
      <c r="U1" s="40"/>
    </row>
    <row r="2" ht="12.75" customHeight="1" spans="1:21">
      <c r="A2" s="40"/>
      <c r="B2" s="264" t="s">
        <v>185</v>
      </c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40"/>
      <c r="Q2" s="40"/>
      <c r="R2" s="40"/>
      <c r="S2" s="40"/>
      <c r="T2" s="40"/>
      <c r="U2" s="40"/>
    </row>
    <row r="3" ht="12.75" customHeight="1" spans="1:21">
      <c r="A3" s="40"/>
      <c r="B3" s="264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40"/>
      <c r="Q3" s="40"/>
      <c r="R3" s="40"/>
      <c r="S3" s="40"/>
      <c r="T3" s="40"/>
      <c r="U3" s="40"/>
    </row>
    <row r="4" ht="12.75" customHeight="1" spans="1:21">
      <c r="A4" s="40"/>
      <c r="B4" s="265"/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40"/>
      <c r="N4" s="131"/>
      <c r="O4" s="290" t="s">
        <v>152</v>
      </c>
      <c r="P4" s="40"/>
      <c r="Q4" s="40"/>
      <c r="R4" s="40"/>
      <c r="S4" s="40"/>
      <c r="T4" s="40"/>
      <c r="U4" s="40"/>
    </row>
    <row r="5" ht="12.75" customHeight="1" spans="1:21">
      <c r="A5" s="40"/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40"/>
      <c r="N5" s="131"/>
      <c r="O5" s="291" t="s">
        <v>153</v>
      </c>
      <c r="P5" s="40"/>
      <c r="Q5" s="40"/>
      <c r="R5" s="40"/>
      <c r="S5" s="40"/>
      <c r="T5" s="40"/>
      <c r="U5" s="40"/>
    </row>
    <row r="6" ht="12.75" customHeight="1" spans="1:21">
      <c r="A6" s="40"/>
      <c r="B6" s="266" t="s">
        <v>186</v>
      </c>
      <c r="E6" s="276"/>
      <c r="F6" s="382"/>
      <c r="G6" s="277" t="s">
        <v>23</v>
      </c>
      <c r="N6" s="266" t="s">
        <v>24</v>
      </c>
      <c r="P6" s="40"/>
      <c r="Q6" s="40"/>
      <c r="R6" s="40"/>
      <c r="S6" s="40"/>
      <c r="T6" s="40"/>
      <c r="U6" s="40"/>
    </row>
    <row r="7" ht="12.75" customHeight="1" spans="1:21">
      <c r="A7" s="40"/>
      <c r="E7" s="278"/>
      <c r="F7" s="383"/>
      <c r="N7" s="292" t="s">
        <v>25</v>
      </c>
      <c r="P7" s="40"/>
      <c r="Q7" s="40"/>
      <c r="R7" s="40"/>
      <c r="S7" s="40"/>
      <c r="T7" s="40"/>
      <c r="U7" s="40"/>
    </row>
    <row r="8" ht="12.75" customHeight="1" spans="1:21">
      <c r="A8" s="40"/>
      <c r="E8" s="294">
        <v>2005</v>
      </c>
      <c r="F8" s="294">
        <v>2006</v>
      </c>
      <c r="G8" s="384">
        <v>2007</v>
      </c>
      <c r="H8" s="279">
        <v>2008</v>
      </c>
      <c r="I8" s="279">
        <v>2009</v>
      </c>
      <c r="J8" s="279">
        <v>2010</v>
      </c>
      <c r="K8" s="399">
        <v>2011</v>
      </c>
      <c r="L8" s="294">
        <v>2012</v>
      </c>
      <c r="M8" s="408" t="s">
        <v>26</v>
      </c>
      <c r="N8" s="294" t="s">
        <v>187</v>
      </c>
      <c r="O8" s="293" t="s">
        <v>28</v>
      </c>
      <c r="P8" s="40"/>
      <c r="Q8" s="40">
        <v>2000</v>
      </c>
      <c r="R8" s="40">
        <v>2001</v>
      </c>
      <c r="S8" s="40">
        <v>2002</v>
      </c>
      <c r="T8" s="40">
        <v>2003</v>
      </c>
      <c r="U8" s="40">
        <v>2004</v>
      </c>
    </row>
    <row r="9" ht="12.75" customHeight="1" spans="1:21">
      <c r="A9" s="40"/>
      <c r="B9" s="371" t="s">
        <v>188</v>
      </c>
      <c r="E9" s="385">
        <f>SUM(E10:E21)</f>
        <v>8691022</v>
      </c>
      <c r="F9" s="385" t="s">
        <v>189</v>
      </c>
      <c r="G9" s="386">
        <v>4734280</v>
      </c>
      <c r="H9" s="386">
        <v>4701933</v>
      </c>
      <c r="I9" s="386">
        <v>4812235</v>
      </c>
      <c r="J9" s="386">
        <v>5039446</v>
      </c>
      <c r="K9" s="400">
        <v>5061680</v>
      </c>
      <c r="L9" s="401">
        <f t="shared" ref="L9:M9" si="0">L10+L16+L21</f>
        <v>5435633</v>
      </c>
      <c r="M9" s="401">
        <f t="shared" si="0"/>
        <v>5503620</v>
      </c>
      <c r="N9" s="296">
        <f t="shared" ref="N9:N14" si="1">(I9/H9+J9/I9+K9/J9+L9/K9+M9/L9)/5*100-100</f>
        <v>3.22946014931986</v>
      </c>
      <c r="O9" s="297">
        <f t="shared" ref="O9:O14" si="2">(M9/L9)*100-100</f>
        <v>1.25076509028479</v>
      </c>
      <c r="P9" s="40"/>
      <c r="Q9" s="40"/>
      <c r="R9" s="40"/>
      <c r="S9" s="40"/>
      <c r="T9" s="40"/>
      <c r="U9" s="40"/>
    </row>
    <row r="10" ht="12.75" customHeight="1" spans="1:21">
      <c r="A10" s="40"/>
      <c r="B10" s="372" t="s">
        <v>190</v>
      </c>
      <c r="E10" s="387">
        <v>3991940</v>
      </c>
      <c r="F10" s="388">
        <v>4059690</v>
      </c>
      <c r="G10" s="389">
        <v>4232722</v>
      </c>
      <c r="H10" s="389">
        <v>4221635</v>
      </c>
      <c r="I10" s="389">
        <v>4327259</v>
      </c>
      <c r="J10" s="389">
        <v>4540145</v>
      </c>
      <c r="K10" s="389">
        <v>4713439</v>
      </c>
      <c r="L10" s="402">
        <f t="shared" ref="L10:M10" si="3">SUM(L11:L14)</f>
        <v>4821574</v>
      </c>
      <c r="M10" s="409">
        <f t="shared" si="3"/>
        <v>4657710</v>
      </c>
      <c r="N10" s="410">
        <f t="shared" si="1"/>
        <v>2.02683443651952</v>
      </c>
      <c r="O10" s="411">
        <f t="shared" si="2"/>
        <v>-3.39855823015472</v>
      </c>
      <c r="P10" s="40"/>
      <c r="Q10" s="40">
        <f>0+163241+0+0</f>
        <v>163241</v>
      </c>
      <c r="R10" s="40">
        <f>0+153110+0+0</f>
        <v>153110</v>
      </c>
      <c r="S10" s="40">
        <f>0+148439+0+0</f>
        <v>148439</v>
      </c>
      <c r="T10" s="40">
        <f>0+151926+0+0</f>
        <v>151926</v>
      </c>
      <c r="U10" s="40">
        <f>29135+94904+665+52292</f>
        <v>176996</v>
      </c>
    </row>
    <row r="11" ht="12.75" customHeight="1" spans="1:21">
      <c r="A11" s="40"/>
      <c r="B11" s="373" t="s">
        <v>191</v>
      </c>
      <c r="C11" s="131"/>
      <c r="D11" s="374"/>
      <c r="E11" s="390">
        <v>183144</v>
      </c>
      <c r="F11" s="390">
        <v>159404</v>
      </c>
      <c r="G11" s="391">
        <v>191558</v>
      </c>
      <c r="H11" s="391">
        <v>194173</v>
      </c>
      <c r="I11" s="391">
        <v>203269</v>
      </c>
      <c r="J11" s="391">
        <v>213796</v>
      </c>
      <c r="K11" s="391">
        <v>241364</v>
      </c>
      <c r="L11" s="403">
        <v>275778</v>
      </c>
      <c r="M11" s="412">
        <v>269530</v>
      </c>
      <c r="N11" s="413">
        <f t="shared" si="1"/>
        <v>6.95008230940854</v>
      </c>
      <c r="O11" s="414">
        <f t="shared" si="2"/>
        <v>-2.26559043868619</v>
      </c>
      <c r="P11" s="40"/>
      <c r="Q11" s="40"/>
      <c r="R11" s="40"/>
      <c r="S11" s="40"/>
      <c r="T11" s="40"/>
      <c r="U11" s="40"/>
    </row>
    <row r="12" ht="12.75" customHeight="1" spans="1:21">
      <c r="A12" s="40"/>
      <c r="B12" s="373" t="s">
        <v>192</v>
      </c>
      <c r="C12" s="131"/>
      <c r="D12" s="374"/>
      <c r="E12" s="390">
        <v>252232</v>
      </c>
      <c r="F12" s="390">
        <v>277388</v>
      </c>
      <c r="G12" s="391">
        <v>301531</v>
      </c>
      <c r="H12" s="391">
        <v>296769</v>
      </c>
      <c r="I12" s="391">
        <v>338034</v>
      </c>
      <c r="J12" s="391">
        <v>329949</v>
      </c>
      <c r="K12" s="391">
        <v>372211</v>
      </c>
      <c r="L12" s="403">
        <v>429024</v>
      </c>
      <c r="M12" s="412">
        <v>381070</v>
      </c>
      <c r="N12" s="413">
        <f t="shared" si="1"/>
        <v>5.68156401954147</v>
      </c>
      <c r="O12" s="414">
        <f t="shared" si="2"/>
        <v>-11.1774632654583</v>
      </c>
      <c r="P12" s="40"/>
      <c r="Q12" s="422"/>
      <c r="R12" s="40"/>
      <c r="S12" s="40"/>
      <c r="T12" s="40"/>
      <c r="U12" s="40"/>
    </row>
    <row r="13" ht="12.75" customHeight="1" spans="1:21">
      <c r="A13" s="40"/>
      <c r="B13" s="373" t="s">
        <v>193</v>
      </c>
      <c r="C13" s="131"/>
      <c r="D13" s="374"/>
      <c r="E13" s="390">
        <v>309794</v>
      </c>
      <c r="F13" s="390">
        <v>329169</v>
      </c>
      <c r="G13" s="391">
        <v>399513</v>
      </c>
      <c r="H13" s="391">
        <v>421905</v>
      </c>
      <c r="I13" s="391">
        <v>404283</v>
      </c>
      <c r="J13" s="391">
        <v>367320</v>
      </c>
      <c r="K13" s="391">
        <v>415331</v>
      </c>
      <c r="L13" s="403">
        <v>432138</v>
      </c>
      <c r="M13" s="412">
        <v>419490</v>
      </c>
      <c r="N13" s="413">
        <f t="shared" si="1"/>
        <v>0.174161240423359</v>
      </c>
      <c r="O13" s="414">
        <f t="shared" si="2"/>
        <v>-2.92684281410105</v>
      </c>
      <c r="P13" s="40"/>
      <c r="Q13" s="422"/>
      <c r="R13" s="40"/>
      <c r="S13" s="40"/>
      <c r="T13" s="40"/>
      <c r="U13" s="40"/>
    </row>
    <row r="14" ht="12.75" customHeight="1" spans="1:21">
      <c r="A14" s="40"/>
      <c r="B14" s="373" t="s">
        <v>194</v>
      </c>
      <c r="C14" s="131"/>
      <c r="D14" s="374"/>
      <c r="E14" s="390">
        <v>3246770</v>
      </c>
      <c r="F14" s="390">
        <f>F10-SUM(F11:F13)</f>
        <v>3293729</v>
      </c>
      <c r="G14" s="391">
        <v>3340120</v>
      </c>
      <c r="H14" s="391">
        <v>3308788</v>
      </c>
      <c r="I14" s="391">
        <v>3381673</v>
      </c>
      <c r="J14" s="391">
        <v>3629080</v>
      </c>
      <c r="K14" s="391">
        <v>3684533</v>
      </c>
      <c r="L14" s="403">
        <v>3684634</v>
      </c>
      <c r="M14" s="412">
        <v>3587620</v>
      </c>
      <c r="N14" s="413">
        <f t="shared" si="1"/>
        <v>1.68334151824166</v>
      </c>
      <c r="O14" s="414">
        <f t="shared" si="2"/>
        <v>-2.63293450584237</v>
      </c>
      <c r="P14" s="40"/>
      <c r="Q14" s="422"/>
      <c r="R14" s="40"/>
      <c r="S14" s="40"/>
      <c r="T14" s="40"/>
      <c r="U14" s="40"/>
    </row>
    <row r="15" ht="12.75" customHeight="1" spans="1:21">
      <c r="A15" s="40"/>
      <c r="B15" s="373"/>
      <c r="C15" s="131"/>
      <c r="D15" s="374"/>
      <c r="E15" s="390"/>
      <c r="F15" s="390"/>
      <c r="G15" s="391"/>
      <c r="H15" s="391"/>
      <c r="I15" s="391"/>
      <c r="J15" s="391"/>
      <c r="K15" s="391"/>
      <c r="L15" s="403"/>
      <c r="M15" s="412"/>
      <c r="N15" s="413"/>
      <c r="O15" s="415"/>
      <c r="P15" s="40"/>
      <c r="Q15" s="40"/>
      <c r="R15" s="40"/>
      <c r="S15" s="40"/>
      <c r="T15" s="40"/>
      <c r="U15" s="40"/>
    </row>
    <row r="16" ht="12.75" customHeight="1" spans="1:21">
      <c r="A16" s="40"/>
      <c r="B16" s="375" t="s">
        <v>195</v>
      </c>
      <c r="C16" s="131"/>
      <c r="D16" s="374"/>
      <c r="E16" s="390">
        <v>249561</v>
      </c>
      <c r="F16" s="392">
        <v>279140</v>
      </c>
      <c r="G16" s="393">
        <v>316587</v>
      </c>
      <c r="H16" s="393">
        <v>304872</v>
      </c>
      <c r="I16" s="393">
        <v>302601</v>
      </c>
      <c r="J16" s="393">
        <v>302544</v>
      </c>
      <c r="K16" s="393">
        <v>343644</v>
      </c>
      <c r="L16" s="404">
        <v>337439</v>
      </c>
      <c r="M16" s="416">
        <v>350920</v>
      </c>
      <c r="N16" s="417">
        <f t="shared" ref="N16:N18" si="4">(I16/H16+J16/I16+K16/J16+L16/K16+M16/L16)/5*100-100</f>
        <v>3.00210123296338</v>
      </c>
      <c r="O16" s="415">
        <f t="shared" ref="O16:O18" si="5">(M16/L16)*100-100</f>
        <v>3.99509244633845</v>
      </c>
      <c r="P16" s="40"/>
      <c r="Q16" s="40"/>
      <c r="R16" s="40"/>
      <c r="S16" s="40"/>
      <c r="T16" s="40"/>
      <c r="U16" s="40"/>
    </row>
    <row r="17" ht="12.75" customHeight="1" spans="1:21">
      <c r="A17" s="40"/>
      <c r="B17" s="373" t="s">
        <v>196</v>
      </c>
      <c r="C17" s="131"/>
      <c r="D17" s="374"/>
      <c r="E17" s="390">
        <v>208539</v>
      </c>
      <c r="F17" s="390">
        <v>227164</v>
      </c>
      <c r="G17" s="391">
        <v>258976</v>
      </c>
      <c r="H17" s="391">
        <v>236922</v>
      </c>
      <c r="I17" s="391">
        <v>236870</v>
      </c>
      <c r="J17" s="391">
        <v>227326</v>
      </c>
      <c r="K17" s="391">
        <v>260618</v>
      </c>
      <c r="L17" s="403">
        <v>263032</v>
      </c>
      <c r="M17" s="412">
        <v>262020</v>
      </c>
      <c r="N17" s="413">
        <f t="shared" si="4"/>
        <v>2.22708010812806</v>
      </c>
      <c r="O17" s="414">
        <f t="shared" si="5"/>
        <v>-0.384744061559047</v>
      </c>
      <c r="P17" s="40"/>
      <c r="Q17" s="40">
        <f>38925+66644+0+0+40987+3596+98880</f>
        <v>249032</v>
      </c>
      <c r="R17" s="40">
        <f>36358+65269+43759+4490+113161</f>
        <v>263037</v>
      </c>
      <c r="S17" s="40">
        <f>33570+69508+38088+4758+95561</f>
        <v>241485</v>
      </c>
      <c r="T17" s="40">
        <f>34178+66501+34190+5348+100221</f>
        <v>240438</v>
      </c>
      <c r="U17" s="40">
        <f>38438+68699+2763+134+34533+5439+95907</f>
        <v>245913</v>
      </c>
    </row>
    <row r="18" ht="12.75" customHeight="1" spans="1:21">
      <c r="A18" s="40"/>
      <c r="B18" s="373" t="s">
        <v>197</v>
      </c>
      <c r="C18" s="131"/>
      <c r="D18" s="374"/>
      <c r="E18" s="394">
        <f t="shared" ref="E18:F18" si="6">E16-E17</f>
        <v>41022</v>
      </c>
      <c r="F18" s="390">
        <f t="shared" si="6"/>
        <v>51976</v>
      </c>
      <c r="G18" s="391">
        <v>57611</v>
      </c>
      <c r="H18" s="391">
        <v>67950</v>
      </c>
      <c r="I18" s="391">
        <v>65731</v>
      </c>
      <c r="J18" s="391">
        <v>75218</v>
      </c>
      <c r="K18" s="391">
        <v>83026</v>
      </c>
      <c r="L18" s="403">
        <v>74407</v>
      </c>
      <c r="M18" s="412">
        <v>88900</v>
      </c>
      <c r="N18" s="413">
        <f t="shared" si="4"/>
        <v>6.12896926053178</v>
      </c>
      <c r="O18" s="414">
        <f t="shared" si="5"/>
        <v>19.4780061015765</v>
      </c>
      <c r="P18" s="40"/>
      <c r="Q18" s="40"/>
      <c r="R18" s="40"/>
      <c r="S18" s="40"/>
      <c r="T18" s="40"/>
      <c r="U18" s="40"/>
    </row>
    <row r="19" ht="12.75" customHeight="1" spans="1:21">
      <c r="A19" s="40"/>
      <c r="B19" s="373" t="s">
        <v>198</v>
      </c>
      <c r="C19" s="131"/>
      <c r="D19" s="374"/>
      <c r="E19" s="390"/>
      <c r="F19" s="390"/>
      <c r="G19" s="391"/>
      <c r="H19" s="391"/>
      <c r="I19" s="405"/>
      <c r="J19" s="405"/>
      <c r="K19" s="405"/>
      <c r="L19" s="403"/>
      <c r="M19" s="418"/>
      <c r="N19" s="413"/>
      <c r="O19" s="415"/>
      <c r="P19" s="40"/>
      <c r="Q19" s="40"/>
      <c r="R19" s="40"/>
      <c r="S19" s="40"/>
      <c r="T19" s="40"/>
      <c r="U19" s="40"/>
    </row>
    <row r="20" ht="12.75" customHeight="1" spans="1:21">
      <c r="A20" s="40"/>
      <c r="B20" s="373"/>
      <c r="C20" s="131"/>
      <c r="D20" s="374"/>
      <c r="E20" s="390"/>
      <c r="F20" s="390"/>
      <c r="G20" s="391"/>
      <c r="H20" s="391"/>
      <c r="I20" s="405"/>
      <c r="J20" s="405"/>
      <c r="K20" s="405"/>
      <c r="L20" s="403"/>
      <c r="M20" s="418"/>
      <c r="N20" s="413"/>
      <c r="O20" s="415"/>
      <c r="P20" s="40"/>
      <c r="Q20" s="40"/>
      <c r="R20" s="40"/>
      <c r="S20" s="40"/>
      <c r="T20" s="40"/>
      <c r="U20" s="40"/>
    </row>
    <row r="21" ht="12.75" customHeight="1" spans="1:21">
      <c r="A21" s="40"/>
      <c r="B21" s="376" t="s">
        <v>199</v>
      </c>
      <c r="C21" s="377"/>
      <c r="D21" s="378"/>
      <c r="E21" s="395">
        <v>208020</v>
      </c>
      <c r="F21" s="396" t="e">
        <f t="shared" ref="F21:J21" si="7">F9-(F10+F16)</f>
        <v>#VALUE!</v>
      </c>
      <c r="G21" s="397">
        <f t="shared" si="7"/>
        <v>184971</v>
      </c>
      <c r="H21" s="397">
        <f t="shared" si="7"/>
        <v>175426</v>
      </c>
      <c r="I21" s="397">
        <f t="shared" si="7"/>
        <v>182375</v>
      </c>
      <c r="J21" s="397">
        <f t="shared" si="7"/>
        <v>196757</v>
      </c>
      <c r="K21" s="397">
        <v>288646</v>
      </c>
      <c r="L21" s="406">
        <v>276620</v>
      </c>
      <c r="M21" s="419">
        <v>494990</v>
      </c>
      <c r="N21" s="420">
        <f>(I21/H21+J21/I21+K21/J21+L21/K21+M21/L21)/5*100-100</f>
        <v>26.6649630021307</v>
      </c>
      <c r="O21" s="421">
        <f>(M21/L21)*100-100</f>
        <v>78.9422312197238</v>
      </c>
      <c r="P21" s="40"/>
      <c r="Q21" s="40"/>
      <c r="R21" s="40"/>
      <c r="S21" s="40"/>
      <c r="T21" s="40"/>
      <c r="U21" s="40"/>
    </row>
    <row r="22" ht="12.75" customHeight="1" spans="1:21">
      <c r="A22" s="40"/>
      <c r="B22" s="131" t="s">
        <v>169</v>
      </c>
      <c r="C22" s="379"/>
      <c r="D22" s="379"/>
      <c r="E22" s="379"/>
      <c r="F22" s="379"/>
      <c r="G22" s="379"/>
      <c r="H22" s="379"/>
      <c r="I22" s="131"/>
      <c r="J22" s="131"/>
      <c r="K22" s="131"/>
      <c r="L22" s="131"/>
      <c r="M22" s="131"/>
      <c r="N22" s="131"/>
      <c r="O22" s="131"/>
      <c r="P22" s="40"/>
      <c r="Q22" s="40"/>
      <c r="R22" s="40"/>
      <c r="S22" s="40"/>
      <c r="T22" s="40"/>
      <c r="U22" s="40"/>
    </row>
    <row r="23" ht="12.75" customHeight="1" spans="1:21">
      <c r="A23" s="380"/>
      <c r="B23" s="131" t="s">
        <v>200</v>
      </c>
      <c r="C23" s="379"/>
      <c r="D23" s="379"/>
      <c r="E23" s="398"/>
      <c r="F23" s="398"/>
      <c r="G23" s="398"/>
      <c r="H23" s="398"/>
      <c r="I23" s="407"/>
      <c r="J23" s="407"/>
      <c r="K23" s="407"/>
      <c r="L23" s="407"/>
      <c r="M23" s="407"/>
      <c r="N23" s="380"/>
      <c r="O23" s="380"/>
      <c r="P23" s="380"/>
      <c r="Q23" s="380"/>
      <c r="R23" s="380"/>
      <c r="S23" s="380"/>
      <c r="T23" s="380"/>
      <c r="U23" s="380"/>
    </row>
    <row r="24" ht="12.75" customHeight="1" spans="1:21">
      <c r="A24" s="40"/>
      <c r="B24" s="379"/>
      <c r="C24" s="379"/>
      <c r="D24" s="379"/>
      <c r="E24" s="379"/>
      <c r="F24" s="379"/>
      <c r="G24" s="379"/>
      <c r="H24" s="379"/>
      <c r="I24" s="131"/>
      <c r="J24" s="131"/>
      <c r="K24" s="131"/>
      <c r="L24" s="131"/>
      <c r="M24" s="131"/>
      <c r="N24" s="131"/>
      <c r="O24" s="131"/>
      <c r="P24" s="40"/>
      <c r="Q24" s="40"/>
      <c r="R24" s="40"/>
      <c r="S24" s="40"/>
      <c r="T24" s="40"/>
      <c r="U24" s="40"/>
    </row>
    <row r="25" ht="12.75" customHeight="1" spans="1:21">
      <c r="A25" s="40"/>
      <c r="B25" s="381"/>
      <c r="C25" s="379"/>
      <c r="D25" s="379"/>
      <c r="E25" s="379"/>
      <c r="F25" s="379"/>
      <c r="G25" s="379"/>
      <c r="H25" s="379"/>
      <c r="I25" s="131"/>
      <c r="J25" s="131"/>
      <c r="K25" s="131"/>
      <c r="L25" s="131"/>
      <c r="M25" s="131"/>
      <c r="N25" s="131"/>
      <c r="O25" s="131"/>
      <c r="P25" s="40"/>
      <c r="Q25" s="40"/>
      <c r="R25" s="40"/>
      <c r="S25" s="40"/>
      <c r="T25" s="40"/>
      <c r="U25" s="40"/>
    </row>
  </sheetData>
  <mergeCells count="7">
    <mergeCell ref="B1:O1"/>
    <mergeCell ref="N6:O6"/>
    <mergeCell ref="N7:O7"/>
    <mergeCell ref="B9:D9"/>
    <mergeCell ref="B10:D10"/>
    <mergeCell ref="B6:D8"/>
    <mergeCell ref="G6:M7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9"/>
  <sheetViews>
    <sheetView workbookViewId="0">
      <selection activeCell="A1" sqref="A1"/>
    </sheetView>
  </sheetViews>
  <sheetFormatPr defaultColWidth="17.2857142857143" defaultRowHeight="15" customHeight="1"/>
  <cols>
    <col min="1" max="1" width="1.14285714285714" customWidth="1"/>
    <col min="2" max="2" width="12.8571428571429" customWidth="1"/>
    <col min="3" max="4" width="1.28571428571429" customWidth="1"/>
    <col min="5" max="5" width="1.85714285714286" customWidth="1"/>
    <col min="6" max="6" width="25.8571428571429" customWidth="1"/>
    <col min="7" max="11" width="11.2857142857143" customWidth="1"/>
    <col min="12" max="12" width="9.57142857142857" customWidth="1"/>
    <col min="13" max="13" width="11.4285714285714" customWidth="1"/>
  </cols>
  <sheetData>
    <row r="1" ht="18" customHeight="1" spans="1:13">
      <c r="A1" s="40"/>
      <c r="B1" s="229" t="s">
        <v>201</v>
      </c>
      <c r="C1" s="40"/>
      <c r="D1" s="40"/>
      <c r="E1" s="40"/>
      <c r="F1" s="40"/>
      <c r="G1" s="40"/>
      <c r="H1" s="40"/>
      <c r="I1" s="40"/>
      <c r="J1" s="40"/>
      <c r="K1" s="63"/>
      <c r="L1" s="40"/>
      <c r="M1" s="40"/>
    </row>
    <row r="2" ht="18" customHeight="1" spans="1:13">
      <c r="A2" s="40"/>
      <c r="B2" s="229"/>
      <c r="C2" s="40"/>
      <c r="D2" s="40"/>
      <c r="E2" s="40"/>
      <c r="F2" s="40"/>
      <c r="G2" s="40"/>
      <c r="H2" s="40"/>
      <c r="I2" s="40"/>
      <c r="J2" s="40"/>
      <c r="K2" s="63"/>
      <c r="L2" s="40"/>
      <c r="M2" s="40"/>
    </row>
    <row r="3" ht="18" customHeight="1" spans="1:13">
      <c r="A3" s="40"/>
      <c r="B3" s="307" t="s">
        <v>202</v>
      </c>
      <c r="C3" s="40"/>
      <c r="D3" s="40"/>
      <c r="E3" s="40"/>
      <c r="F3" s="320"/>
      <c r="G3" s="320"/>
      <c r="H3" s="320"/>
      <c r="I3" s="320"/>
      <c r="J3" s="320"/>
      <c r="K3" s="63"/>
      <c r="L3" s="40"/>
      <c r="M3" s="40"/>
    </row>
    <row r="4" ht="18" customHeight="1" spans="1:13">
      <c r="A4" s="40"/>
      <c r="B4" s="40"/>
      <c r="C4" s="40"/>
      <c r="D4" s="40"/>
      <c r="E4" s="40"/>
      <c r="F4" s="40"/>
      <c r="G4" s="40"/>
      <c r="H4" s="40"/>
      <c r="I4" s="40"/>
      <c r="J4" s="40"/>
      <c r="K4" s="343"/>
      <c r="L4" s="40"/>
      <c r="M4" s="343" t="s">
        <v>203</v>
      </c>
    </row>
    <row r="5" ht="18" customHeight="1" spans="1:13">
      <c r="A5" s="40"/>
      <c r="B5" s="40"/>
      <c r="C5" s="40"/>
      <c r="D5" s="40"/>
      <c r="E5" s="40"/>
      <c r="F5" s="40"/>
      <c r="G5" s="40"/>
      <c r="H5" s="40"/>
      <c r="I5" s="40"/>
      <c r="J5" s="40"/>
      <c r="K5" s="344"/>
      <c r="L5" s="40"/>
      <c r="M5" s="344" t="s">
        <v>204</v>
      </c>
    </row>
    <row r="6" ht="18" customHeight="1" spans="1:12">
      <c r="A6" s="40"/>
      <c r="B6" s="308" t="s">
        <v>205</v>
      </c>
      <c r="C6" s="309"/>
      <c r="D6" s="309" t="s">
        <v>206</v>
      </c>
      <c r="E6" s="321"/>
      <c r="F6" s="322"/>
      <c r="G6" s="323" t="s">
        <v>71</v>
      </c>
      <c r="L6" s="345" t="s">
        <v>24</v>
      </c>
    </row>
    <row r="7" ht="18" customHeight="1" spans="1:13">
      <c r="A7" s="40"/>
      <c r="B7" s="310"/>
      <c r="C7" s="311"/>
      <c r="D7" s="311"/>
      <c r="E7" s="324"/>
      <c r="F7" s="325"/>
      <c r="G7" s="326">
        <v>2008</v>
      </c>
      <c r="H7" s="326">
        <v>2009</v>
      </c>
      <c r="I7" s="326">
        <v>2010</v>
      </c>
      <c r="J7" s="346">
        <v>2011</v>
      </c>
      <c r="K7" s="323" t="s">
        <v>207</v>
      </c>
      <c r="L7" s="347" t="s">
        <v>155</v>
      </c>
      <c r="M7" s="347" t="s">
        <v>156</v>
      </c>
    </row>
    <row r="8" ht="18" customHeight="1" spans="1:13">
      <c r="A8" s="40"/>
      <c r="B8" s="312" t="s">
        <v>208</v>
      </c>
      <c r="C8" s="313"/>
      <c r="D8" s="313"/>
      <c r="E8" s="327"/>
      <c r="F8" s="328"/>
      <c r="G8" s="329">
        <f t="shared" ref="G8:K8" si="0">G9+G16</f>
        <v>5003115</v>
      </c>
      <c r="H8" s="329">
        <f t="shared" si="0"/>
        <v>5107971</v>
      </c>
      <c r="I8" s="329">
        <f t="shared" si="0"/>
        <v>5384418</v>
      </c>
      <c r="J8" s="348">
        <f t="shared" si="0"/>
        <v>5714271</v>
      </c>
      <c r="K8" s="348">
        <f t="shared" si="0"/>
        <v>5811510</v>
      </c>
      <c r="L8" s="349">
        <f t="shared" ref="L8:L19" si="1">(H8/G8+I8/H8+J8/I8+K8/J8)/4*100-100</f>
        <v>3.83390946146305</v>
      </c>
      <c r="M8" s="363">
        <f t="shared" ref="M8:M19" si="2">K8/J8*100-100</f>
        <v>1.70168688184371</v>
      </c>
    </row>
    <row r="9" ht="18" customHeight="1" spans="1:13">
      <c r="A9" s="40"/>
      <c r="B9" s="314" t="s">
        <v>209</v>
      </c>
      <c r="C9" s="315"/>
      <c r="D9" s="316"/>
      <c r="E9" s="330"/>
      <c r="F9" s="331"/>
      <c r="G9" s="332">
        <v>4701933</v>
      </c>
      <c r="H9" s="333">
        <v>4812235</v>
      </c>
      <c r="I9" s="333">
        <v>5039446</v>
      </c>
      <c r="J9" s="350">
        <v>5345729</v>
      </c>
      <c r="K9" s="351">
        <v>5438150</v>
      </c>
      <c r="L9" s="352">
        <f t="shared" si="1"/>
        <v>3.71850025366108</v>
      </c>
      <c r="M9" s="364">
        <f t="shared" si="2"/>
        <v>1.72887551912939</v>
      </c>
    </row>
    <row r="10" ht="18" customHeight="1" spans="1:13">
      <c r="A10" s="40"/>
      <c r="B10" s="42" t="s">
        <v>210</v>
      </c>
      <c r="C10" s="43"/>
      <c r="D10" s="43"/>
      <c r="E10" s="334" t="s">
        <v>211</v>
      </c>
      <c r="F10" s="335" t="s">
        <v>212</v>
      </c>
      <c r="G10" s="336">
        <v>236922</v>
      </c>
      <c r="H10" s="336">
        <v>236870</v>
      </c>
      <c r="I10" s="336">
        <v>227326</v>
      </c>
      <c r="J10" s="353">
        <v>260618</v>
      </c>
      <c r="K10" s="354">
        <v>262590</v>
      </c>
      <c r="L10" s="355">
        <f t="shared" si="1"/>
        <v>2.83763693023506</v>
      </c>
      <c r="M10" s="365">
        <f t="shared" si="2"/>
        <v>0.75666300869473</v>
      </c>
    </row>
    <row r="11" ht="18" customHeight="1" spans="1:13">
      <c r="A11" s="40"/>
      <c r="B11" s="317" t="s">
        <v>213</v>
      </c>
      <c r="C11" s="40"/>
      <c r="D11" s="40"/>
      <c r="E11" s="337" t="s">
        <v>211</v>
      </c>
      <c r="F11" s="338" t="s">
        <v>214</v>
      </c>
      <c r="G11" s="336">
        <v>194173</v>
      </c>
      <c r="H11" s="336">
        <v>203269</v>
      </c>
      <c r="I11" s="336">
        <v>213796</v>
      </c>
      <c r="J11" s="353">
        <v>241364</v>
      </c>
      <c r="K11" s="356">
        <v>251410</v>
      </c>
      <c r="L11" s="357">
        <f t="shared" si="1"/>
        <v>6.73001183200834</v>
      </c>
      <c r="M11" s="366">
        <f t="shared" si="2"/>
        <v>4.16217828673705</v>
      </c>
    </row>
    <row r="12" ht="18" customHeight="1" spans="1:13">
      <c r="A12" s="40"/>
      <c r="B12" s="317" t="s">
        <v>215</v>
      </c>
      <c r="C12" s="40"/>
      <c r="D12" s="40"/>
      <c r="E12" s="339" t="s">
        <v>211</v>
      </c>
      <c r="F12" s="338" t="s">
        <v>216</v>
      </c>
      <c r="G12" s="336">
        <v>296769</v>
      </c>
      <c r="H12" s="336">
        <v>338034</v>
      </c>
      <c r="I12" s="336">
        <v>329949</v>
      </c>
      <c r="J12" s="353">
        <v>372211</v>
      </c>
      <c r="K12" s="356">
        <v>376160</v>
      </c>
      <c r="L12" s="357">
        <f t="shared" si="1"/>
        <v>6.34564662643452</v>
      </c>
      <c r="M12" s="366">
        <f t="shared" si="2"/>
        <v>1.06095736020697</v>
      </c>
    </row>
    <row r="13" ht="18" customHeight="1" spans="1:13">
      <c r="A13" s="40"/>
      <c r="B13" s="317" t="s">
        <v>217</v>
      </c>
      <c r="C13" s="40"/>
      <c r="D13" s="40"/>
      <c r="E13" s="339" t="s">
        <v>211</v>
      </c>
      <c r="F13" s="338" t="s">
        <v>218</v>
      </c>
      <c r="G13" s="336">
        <v>421905</v>
      </c>
      <c r="H13" s="336">
        <v>404283</v>
      </c>
      <c r="I13" s="336">
        <v>367320</v>
      </c>
      <c r="J13" s="353">
        <v>415331</v>
      </c>
      <c r="K13" s="356">
        <v>418840</v>
      </c>
      <c r="L13" s="357">
        <f t="shared" si="1"/>
        <v>0.148966344647249</v>
      </c>
      <c r="M13" s="366">
        <f t="shared" si="2"/>
        <v>0.844868309854064</v>
      </c>
    </row>
    <row r="14" ht="18" customHeight="1" spans="1:13">
      <c r="A14" s="40"/>
      <c r="B14" s="317" t="s">
        <v>219</v>
      </c>
      <c r="C14" s="40"/>
      <c r="D14" s="40"/>
      <c r="E14" s="339" t="s">
        <v>211</v>
      </c>
      <c r="F14" s="338" t="s">
        <v>220</v>
      </c>
      <c r="G14" s="336">
        <f t="shared" ref="G14:J14" si="3">G9-G10-G11-G12-G13-G15</f>
        <v>3551875</v>
      </c>
      <c r="H14" s="336">
        <f t="shared" si="3"/>
        <v>3627080</v>
      </c>
      <c r="I14" s="336">
        <f t="shared" si="3"/>
        <v>3898443</v>
      </c>
      <c r="J14" s="353">
        <f t="shared" si="3"/>
        <v>4053052</v>
      </c>
      <c r="K14" s="356">
        <v>3749470</v>
      </c>
      <c r="L14" s="357">
        <f t="shared" si="1"/>
        <v>1.51865616149396</v>
      </c>
      <c r="M14" s="367">
        <f t="shared" si="2"/>
        <v>-7.49020737952536</v>
      </c>
    </row>
    <row r="15" ht="18" customHeight="1" spans="1:13">
      <c r="A15" s="40"/>
      <c r="B15" s="45" t="s">
        <v>221</v>
      </c>
      <c r="C15" s="46"/>
      <c r="D15" s="46"/>
      <c r="E15" s="340" t="s">
        <v>211</v>
      </c>
      <c r="F15" s="341" t="s">
        <v>222</v>
      </c>
      <c r="G15" s="342">
        <v>289</v>
      </c>
      <c r="H15" s="342">
        <v>2699</v>
      </c>
      <c r="I15" s="342">
        <v>2612</v>
      </c>
      <c r="J15" s="358">
        <v>3153</v>
      </c>
      <c r="K15" s="359">
        <v>379680</v>
      </c>
      <c r="L15" s="360">
        <f t="shared" si="1"/>
        <v>3198.31590177791</v>
      </c>
      <c r="M15" s="368">
        <f t="shared" si="2"/>
        <v>11941.8648905804</v>
      </c>
    </row>
    <row r="16" ht="30" customHeight="1" spans="1:13">
      <c r="A16" s="40"/>
      <c r="B16" s="318" t="s">
        <v>223</v>
      </c>
      <c r="G16" s="332">
        <v>301182</v>
      </c>
      <c r="H16" s="333">
        <v>295736</v>
      </c>
      <c r="I16" s="333">
        <v>344972</v>
      </c>
      <c r="J16" s="350">
        <v>368542</v>
      </c>
      <c r="K16" s="351">
        <v>373360</v>
      </c>
      <c r="L16" s="361">
        <f t="shared" si="1"/>
        <v>5.74504395843167</v>
      </c>
      <c r="M16" s="369">
        <f t="shared" si="2"/>
        <v>1.30731368473607</v>
      </c>
    </row>
    <row r="17" ht="18" customHeight="1" spans="1:13">
      <c r="A17" s="40"/>
      <c r="B17" s="42" t="s">
        <v>210</v>
      </c>
      <c r="C17" s="43"/>
      <c r="D17" s="43"/>
      <c r="E17" s="334" t="s">
        <v>211</v>
      </c>
      <c r="F17" s="335" t="s">
        <v>212</v>
      </c>
      <c r="G17" s="336">
        <v>15352</v>
      </c>
      <c r="H17" s="336">
        <v>16715</v>
      </c>
      <c r="I17" s="336">
        <v>18336</v>
      </c>
      <c r="J17" s="353">
        <v>18437</v>
      </c>
      <c r="K17" s="354">
        <v>18720</v>
      </c>
      <c r="L17" s="355">
        <f t="shared" si="1"/>
        <v>5.16549601309681</v>
      </c>
      <c r="M17" s="365">
        <f t="shared" si="2"/>
        <v>1.53495688018658</v>
      </c>
    </row>
    <row r="18" ht="18" customHeight="1" spans="1:13">
      <c r="A18" s="40"/>
      <c r="B18" s="317" t="s">
        <v>224</v>
      </c>
      <c r="C18" s="40"/>
      <c r="D18" s="40"/>
      <c r="E18" s="339" t="s">
        <v>211</v>
      </c>
      <c r="F18" s="338" t="s">
        <v>225</v>
      </c>
      <c r="G18" s="336">
        <v>282233</v>
      </c>
      <c r="H18" s="336">
        <v>274730</v>
      </c>
      <c r="I18" s="336">
        <v>322374</v>
      </c>
      <c r="J18" s="353">
        <v>344971</v>
      </c>
      <c r="K18" s="356">
        <v>349090</v>
      </c>
      <c r="L18" s="357">
        <f t="shared" si="1"/>
        <v>5.72181241645646</v>
      </c>
      <c r="M18" s="366">
        <f t="shared" si="2"/>
        <v>1.19401340982286</v>
      </c>
    </row>
    <row r="19" ht="18" customHeight="1" spans="1:13">
      <c r="A19" s="40"/>
      <c r="B19" s="45" t="s">
        <v>221</v>
      </c>
      <c r="C19" s="46"/>
      <c r="D19" s="46"/>
      <c r="E19" s="340" t="s">
        <v>211</v>
      </c>
      <c r="F19" s="341" t="s">
        <v>222</v>
      </c>
      <c r="G19" s="342">
        <f t="shared" ref="G19:J19" si="4">G16-G17-G18</f>
        <v>3597</v>
      </c>
      <c r="H19" s="342">
        <f t="shared" si="4"/>
        <v>4291</v>
      </c>
      <c r="I19" s="342">
        <f t="shared" si="4"/>
        <v>4262</v>
      </c>
      <c r="J19" s="358">
        <f t="shared" si="4"/>
        <v>5134</v>
      </c>
      <c r="K19" s="359">
        <v>5550</v>
      </c>
      <c r="L19" s="362">
        <f t="shared" si="1"/>
        <v>11.7951861575124</v>
      </c>
      <c r="M19" s="370">
        <f t="shared" si="2"/>
        <v>8.10284378652125</v>
      </c>
    </row>
    <row r="20" ht="18" customHeight="1" spans="1:13">
      <c r="A20" s="40"/>
      <c r="B20" s="40" t="s">
        <v>226</v>
      </c>
      <c r="C20" s="40"/>
      <c r="D20" s="40"/>
      <c r="E20" s="40"/>
      <c r="F20" s="40"/>
      <c r="G20" s="40"/>
      <c r="H20" s="40"/>
      <c r="I20" s="40"/>
      <c r="J20" s="40"/>
      <c r="K20" s="63"/>
      <c r="L20" s="40"/>
      <c r="M20" s="40"/>
    </row>
    <row r="21" ht="18" hidden="1" customHeight="1" spans="1:13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63"/>
      <c r="L21" s="40"/>
      <c r="M21" s="40"/>
    </row>
    <row r="22" ht="12.75" hidden="1" customHeight="1" spans="1:13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63"/>
      <c r="L22" s="40"/>
      <c r="M22" s="40"/>
    </row>
    <row r="23" ht="12.75" customHeight="1" spans="1:13">
      <c r="A23" s="40"/>
      <c r="B23" s="319" t="s">
        <v>227</v>
      </c>
      <c r="C23" s="40"/>
      <c r="D23" s="40"/>
      <c r="E23" s="40"/>
      <c r="F23" s="40"/>
      <c r="G23" s="40"/>
      <c r="H23" s="40"/>
      <c r="I23" s="40"/>
      <c r="J23" s="40"/>
      <c r="K23" s="63"/>
      <c r="L23" s="40"/>
      <c r="M23" s="40"/>
    </row>
    <row r="24" ht="12.75" customHeight="1" spans="1:13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63"/>
      <c r="L24" s="40"/>
      <c r="M24" s="40"/>
    </row>
    <row r="25" ht="12.75" customHeight="1"/>
    <row r="26" ht="12.75" customHeight="1"/>
    <row r="27" ht="12.75" customHeight="1"/>
    <row r="28" ht="12.75" customHeight="1"/>
    <row r="29" ht="12.75" customHeight="1"/>
  </sheetData>
  <mergeCells count="3">
    <mergeCell ref="G6:K6"/>
    <mergeCell ref="L6:M6"/>
    <mergeCell ref="B16:F16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4"/>
  <sheetViews>
    <sheetView workbookViewId="0">
      <selection activeCell="A1" sqref="A1"/>
    </sheetView>
  </sheetViews>
  <sheetFormatPr defaultColWidth="17.2857142857143" defaultRowHeight="15" customHeight="1"/>
  <cols>
    <col min="1" max="1" width="2.42857142857143" customWidth="1"/>
    <col min="2" max="3" width="8.85714285714286" customWidth="1"/>
    <col min="4" max="4" width="32.4285714285714" customWidth="1"/>
    <col min="5" max="5" width="3.85714285714286" hidden="1" customWidth="1"/>
    <col min="6" max="6" width="11.2857142857143" hidden="1" customWidth="1"/>
    <col min="7" max="7" width="12" hidden="1" customWidth="1"/>
    <col min="8" max="11" width="10.2857142857143" customWidth="1"/>
    <col min="12" max="13" width="10.5714285714286" customWidth="1"/>
    <col min="14" max="14" width="10.8571428571429" customWidth="1"/>
    <col min="15" max="15" width="10" customWidth="1"/>
  </cols>
  <sheetData>
    <row r="1" ht="12.75" customHeight="1" spans="1:2">
      <c r="A1" s="40"/>
      <c r="B1" s="261" t="s">
        <v>228</v>
      </c>
    </row>
    <row r="2" ht="12.75" customHeight="1" spans="1:15">
      <c r="A2" s="40"/>
      <c r="B2" s="262" t="s">
        <v>229</v>
      </c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</row>
    <row r="3" ht="12.75" customHeight="1" spans="1:15">
      <c r="A3" s="40"/>
      <c r="B3" s="264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</row>
    <row r="4" ht="12.75" customHeight="1" spans="1:15">
      <c r="A4" s="40"/>
      <c r="B4" s="265"/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40"/>
      <c r="N4" s="131"/>
      <c r="O4" s="290" t="s">
        <v>152</v>
      </c>
    </row>
    <row r="5" ht="12.75" customHeight="1" spans="1:15">
      <c r="A5" s="40"/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40"/>
      <c r="N5" s="131"/>
      <c r="O5" s="291" t="s">
        <v>153</v>
      </c>
    </row>
    <row r="6" ht="12.75" customHeight="1" spans="1:14">
      <c r="A6" s="40"/>
      <c r="B6" s="266" t="s">
        <v>230</v>
      </c>
      <c r="E6" s="276"/>
      <c r="F6" s="277" t="s">
        <v>23</v>
      </c>
      <c r="N6" s="266" t="s">
        <v>24</v>
      </c>
    </row>
    <row r="7" ht="12.75" customHeight="1" spans="1:14">
      <c r="A7" s="40"/>
      <c r="B7" s="267" t="s">
        <v>231</v>
      </c>
      <c r="E7" s="278"/>
      <c r="N7" s="292" t="s">
        <v>25</v>
      </c>
    </row>
    <row r="8" ht="12.75" customHeight="1" spans="1:15">
      <c r="A8" s="40"/>
      <c r="B8" s="268"/>
      <c r="C8" s="269"/>
      <c r="D8" s="270"/>
      <c r="E8" s="279">
        <v>2005</v>
      </c>
      <c r="F8" s="279">
        <v>2006</v>
      </c>
      <c r="G8" s="279">
        <v>2007</v>
      </c>
      <c r="H8" s="279">
        <v>2008</v>
      </c>
      <c r="I8" s="279">
        <v>2009</v>
      </c>
      <c r="J8" s="279">
        <v>2010</v>
      </c>
      <c r="K8" s="279">
        <v>2011</v>
      </c>
      <c r="L8" s="288">
        <v>2012</v>
      </c>
      <c r="M8" s="293" t="s">
        <v>26</v>
      </c>
      <c r="N8" s="294" t="s">
        <v>187</v>
      </c>
      <c r="O8" s="293" t="s">
        <v>232</v>
      </c>
    </row>
    <row r="9" ht="19.5" customHeight="1" spans="1:15">
      <c r="A9" s="40"/>
      <c r="B9" s="271" t="s">
        <v>29</v>
      </c>
      <c r="E9" s="280">
        <f t="shared" ref="E9:J9" si="0">SUM(E10:E20)</f>
        <v>4408499</v>
      </c>
      <c r="F9" s="281">
        <f t="shared" si="0"/>
        <v>4512191</v>
      </c>
      <c r="G9" s="281">
        <f t="shared" si="0"/>
        <v>4734280</v>
      </c>
      <c r="H9" s="281">
        <f t="shared" si="0"/>
        <v>4701933</v>
      </c>
      <c r="I9" s="281">
        <f t="shared" si="0"/>
        <v>4811235.3</v>
      </c>
      <c r="J9" s="281">
        <f t="shared" si="0"/>
        <v>5039446</v>
      </c>
      <c r="K9" s="281">
        <v>5345729</v>
      </c>
      <c r="L9" s="289">
        <v>5438150</v>
      </c>
      <c r="M9" s="295">
        <v>5503620</v>
      </c>
      <c r="N9" s="296">
        <f t="shared" ref="N9:N20" si="1">(I9/H9+J9/I9+K9/J9+L9/K9+M9/L9)/5*100-100</f>
        <v>3.21568022322052</v>
      </c>
      <c r="O9" s="297">
        <f t="shared" ref="O9:O20" si="2">(M9/L9)*100-100</f>
        <v>1.2039020622822</v>
      </c>
    </row>
    <row r="10" ht="33.75" customHeight="1" spans="1:15">
      <c r="A10" s="40"/>
      <c r="B10" s="272" t="s">
        <v>233</v>
      </c>
      <c r="E10" s="282">
        <v>328226</v>
      </c>
      <c r="F10" s="283">
        <v>337289</v>
      </c>
      <c r="G10" s="283">
        <v>386404</v>
      </c>
      <c r="H10" s="283">
        <v>384276</v>
      </c>
      <c r="I10" s="283">
        <v>350130</v>
      </c>
      <c r="J10" s="283">
        <v>316833.1</v>
      </c>
      <c r="K10" s="283">
        <v>461848</v>
      </c>
      <c r="L10" s="283">
        <v>509171</v>
      </c>
      <c r="M10" s="298">
        <v>475489.103499261</v>
      </c>
      <c r="N10" s="299">
        <f t="shared" si="1"/>
        <v>6.20117062675585</v>
      </c>
      <c r="O10" s="300">
        <f t="shared" si="2"/>
        <v>-6.61504612413889</v>
      </c>
    </row>
    <row r="11" ht="40.5" customHeight="1" spans="1:15">
      <c r="A11" s="40"/>
      <c r="B11" s="273" t="s">
        <v>234</v>
      </c>
      <c r="E11" s="284">
        <v>390303</v>
      </c>
      <c r="F11" s="285">
        <v>424675</v>
      </c>
      <c r="G11" s="285">
        <v>497216</v>
      </c>
      <c r="H11" s="285">
        <v>510215</v>
      </c>
      <c r="I11" s="285">
        <v>545108</v>
      </c>
      <c r="J11" s="285">
        <v>541475.9</v>
      </c>
      <c r="K11" s="285">
        <v>558592</v>
      </c>
      <c r="L11" s="285">
        <v>576632</v>
      </c>
      <c r="M11" s="301">
        <v>575090.526107852</v>
      </c>
      <c r="N11" s="302">
        <f t="shared" si="1"/>
        <v>2.45916137217496</v>
      </c>
      <c r="O11" s="303">
        <f t="shared" si="2"/>
        <v>-0.26732368168058</v>
      </c>
    </row>
    <row r="12" ht="51.75" customHeight="1" spans="1:15">
      <c r="A12" s="40"/>
      <c r="B12" s="273" t="s">
        <v>235</v>
      </c>
      <c r="E12" s="284">
        <v>435498</v>
      </c>
      <c r="F12" s="285">
        <v>417539</v>
      </c>
      <c r="G12" s="285">
        <v>437998</v>
      </c>
      <c r="H12" s="285">
        <v>404192</v>
      </c>
      <c r="I12" s="285">
        <v>481361.3</v>
      </c>
      <c r="J12" s="285">
        <v>436613.2</v>
      </c>
      <c r="K12" s="285">
        <v>506882</v>
      </c>
      <c r="L12" s="285">
        <v>406224</v>
      </c>
      <c r="M12" s="301">
        <v>521853.223917636</v>
      </c>
      <c r="N12" s="302">
        <f t="shared" si="1"/>
        <v>6.89925463117311</v>
      </c>
      <c r="O12" s="303">
        <f t="shared" si="2"/>
        <v>28.4643999167051</v>
      </c>
    </row>
    <row r="13" ht="29.25" customHeight="1" spans="1:15">
      <c r="A13" s="40"/>
      <c r="B13" s="273" t="s">
        <v>236</v>
      </c>
      <c r="E13" s="284">
        <v>509667</v>
      </c>
      <c r="F13" s="285">
        <v>484871</v>
      </c>
      <c r="G13" s="285">
        <v>510605</v>
      </c>
      <c r="H13" s="285">
        <v>581037</v>
      </c>
      <c r="I13" s="285">
        <v>572617</v>
      </c>
      <c r="J13" s="285">
        <v>572208.957</v>
      </c>
      <c r="K13" s="285">
        <v>588711</v>
      </c>
      <c r="L13" s="285">
        <v>638190</v>
      </c>
      <c r="M13" s="301">
        <v>606099.118346628</v>
      </c>
      <c r="N13" s="302">
        <f t="shared" si="1"/>
        <v>0.947947685875533</v>
      </c>
      <c r="O13" s="303">
        <f t="shared" si="2"/>
        <v>-5.02842126222166</v>
      </c>
    </row>
    <row r="14" ht="16.5" customHeight="1" spans="1:15">
      <c r="A14" s="40"/>
      <c r="B14" s="273" t="s">
        <v>237</v>
      </c>
      <c r="E14" s="284">
        <v>782513</v>
      </c>
      <c r="F14" s="285">
        <v>788866</v>
      </c>
      <c r="G14" s="285">
        <v>778227</v>
      </c>
      <c r="H14" s="285">
        <v>802701</v>
      </c>
      <c r="I14" s="285">
        <v>793594</v>
      </c>
      <c r="J14" s="285">
        <v>806419.843</v>
      </c>
      <c r="K14" s="285">
        <v>823681</v>
      </c>
      <c r="L14" s="285">
        <v>893410</v>
      </c>
      <c r="M14" s="301">
        <v>848009.172410349</v>
      </c>
      <c r="N14" s="302">
        <f t="shared" si="1"/>
        <v>1.20117673787502</v>
      </c>
      <c r="O14" s="303">
        <f t="shared" si="2"/>
        <v>-5.08174607287263</v>
      </c>
    </row>
    <row r="15" ht="30" customHeight="1" spans="1:15">
      <c r="A15" s="40"/>
      <c r="B15" s="273" t="s">
        <v>238</v>
      </c>
      <c r="E15" s="284">
        <v>489396</v>
      </c>
      <c r="F15" s="285">
        <v>554735</v>
      </c>
      <c r="G15" s="285">
        <v>569262</v>
      </c>
      <c r="H15" s="285">
        <v>596852</v>
      </c>
      <c r="I15" s="285">
        <v>611453</v>
      </c>
      <c r="J15" s="285">
        <v>624736</v>
      </c>
      <c r="K15" s="285">
        <v>614341</v>
      </c>
      <c r="L15" s="285">
        <v>618508</v>
      </c>
      <c r="M15" s="301">
        <v>632486.123860749</v>
      </c>
      <c r="N15" s="302">
        <f t="shared" si="1"/>
        <v>1.17861223352797</v>
      </c>
      <c r="O15" s="303">
        <f t="shared" si="2"/>
        <v>2.25997462615672</v>
      </c>
    </row>
    <row r="16" ht="19.5" customHeight="1" spans="1:15">
      <c r="A16" s="40"/>
      <c r="B16" s="273" t="s">
        <v>239</v>
      </c>
      <c r="E16" s="284">
        <v>486019</v>
      </c>
      <c r="F16" s="285">
        <v>512831</v>
      </c>
      <c r="G16" s="285">
        <v>455145</v>
      </c>
      <c r="H16" s="285">
        <v>416752</v>
      </c>
      <c r="I16" s="285">
        <v>401691</v>
      </c>
      <c r="J16" s="285">
        <v>427580</v>
      </c>
      <c r="K16" s="285">
        <v>536992</v>
      </c>
      <c r="L16" s="285">
        <v>612188</v>
      </c>
      <c r="M16" s="301">
        <v>552852.550333173</v>
      </c>
      <c r="N16" s="302">
        <f t="shared" si="1"/>
        <v>6.54611925033524</v>
      </c>
      <c r="O16" s="303">
        <f t="shared" si="2"/>
        <v>-9.69235752200753</v>
      </c>
    </row>
    <row r="17" ht="42" customHeight="1" spans="1:15">
      <c r="A17" s="40"/>
      <c r="B17" s="273" t="s">
        <v>240</v>
      </c>
      <c r="E17" s="284">
        <v>330707</v>
      </c>
      <c r="F17" s="285">
        <v>325557</v>
      </c>
      <c r="G17" s="285">
        <v>396570</v>
      </c>
      <c r="H17" s="285">
        <v>404480</v>
      </c>
      <c r="I17" s="285">
        <v>390710</v>
      </c>
      <c r="J17" s="285">
        <v>418508</v>
      </c>
      <c r="K17" s="285">
        <v>443260</v>
      </c>
      <c r="L17" s="285">
        <v>546755</v>
      </c>
      <c r="M17" s="301">
        <v>456352.089902051</v>
      </c>
      <c r="N17" s="302">
        <f t="shared" si="1"/>
        <v>3.28777303245675</v>
      </c>
      <c r="O17" s="303">
        <f t="shared" si="2"/>
        <v>-16.5344459763421</v>
      </c>
    </row>
    <row r="18" ht="26.25" customHeight="1" spans="1:15">
      <c r="A18" s="40"/>
      <c r="B18" s="273" t="s">
        <v>241</v>
      </c>
      <c r="E18" s="284">
        <v>156847</v>
      </c>
      <c r="F18" s="285">
        <v>160429</v>
      </c>
      <c r="G18" s="285">
        <v>175329</v>
      </c>
      <c r="H18" s="285">
        <v>179900</v>
      </c>
      <c r="I18" s="285">
        <v>197252</v>
      </c>
      <c r="J18" s="285">
        <v>214272</v>
      </c>
      <c r="K18" s="285">
        <v>213294</v>
      </c>
      <c r="L18" s="285">
        <v>196502</v>
      </c>
      <c r="M18" s="301">
        <v>219593.833559464</v>
      </c>
      <c r="N18" s="302">
        <f t="shared" si="1"/>
        <v>4.33924675799584</v>
      </c>
      <c r="O18" s="303">
        <f t="shared" si="2"/>
        <v>11.7514496338276</v>
      </c>
    </row>
    <row r="19" ht="29.25" customHeight="1" spans="1:15">
      <c r="A19" s="40"/>
      <c r="B19" s="273" t="s">
        <v>242</v>
      </c>
      <c r="E19" s="284">
        <v>112228</v>
      </c>
      <c r="F19" s="285">
        <v>96284</v>
      </c>
      <c r="G19" s="285">
        <v>117181</v>
      </c>
      <c r="H19" s="285">
        <v>122993</v>
      </c>
      <c r="I19" s="285">
        <v>142753</v>
      </c>
      <c r="J19" s="285">
        <v>142835</v>
      </c>
      <c r="K19" s="285">
        <v>148942</v>
      </c>
      <c r="L19" s="285">
        <v>151661</v>
      </c>
      <c r="M19" s="301">
        <v>153341.138325568</v>
      </c>
      <c r="N19" s="302">
        <f t="shared" si="1"/>
        <v>4.66646545835405</v>
      </c>
      <c r="O19" s="303">
        <f t="shared" si="2"/>
        <v>1.10782490262358</v>
      </c>
    </row>
    <row r="20" ht="30" customHeight="1" spans="1:15">
      <c r="A20" s="40"/>
      <c r="B20" s="274" t="s">
        <v>243</v>
      </c>
      <c r="E20" s="286">
        <v>387095</v>
      </c>
      <c r="F20" s="287">
        <v>409115</v>
      </c>
      <c r="G20" s="287">
        <v>410343</v>
      </c>
      <c r="H20" s="287">
        <v>298535</v>
      </c>
      <c r="I20" s="287">
        <v>324566</v>
      </c>
      <c r="J20" s="287">
        <v>537964</v>
      </c>
      <c r="K20" s="287">
        <v>449186</v>
      </c>
      <c r="L20" s="287">
        <v>286392</v>
      </c>
      <c r="M20" s="304">
        <v>462453.119737271</v>
      </c>
      <c r="N20" s="305">
        <f t="shared" si="1"/>
        <v>16.6398563858571</v>
      </c>
      <c r="O20" s="306">
        <f t="shared" si="2"/>
        <v>61.4755718516127</v>
      </c>
    </row>
    <row r="21" ht="13.5" customHeight="1" spans="1:15">
      <c r="A21" s="40"/>
      <c r="B21" s="131" t="s">
        <v>244</v>
      </c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</row>
    <row r="22" ht="13.5" customHeight="1" spans="1:15">
      <c r="A22" s="40"/>
      <c r="B22" s="131" t="s">
        <v>245</v>
      </c>
      <c r="C22" s="131"/>
      <c r="D22" s="131"/>
      <c r="E22" s="130"/>
      <c r="F22" s="130"/>
      <c r="G22" s="130"/>
      <c r="H22" s="130"/>
      <c r="I22" s="130"/>
      <c r="J22" s="130"/>
      <c r="K22" s="130"/>
      <c r="L22" s="130"/>
      <c r="M22" s="130"/>
      <c r="N22" s="131"/>
      <c r="O22" s="131"/>
    </row>
    <row r="23" ht="12.75" customHeight="1" spans="1:15">
      <c r="A23" s="40"/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</row>
    <row r="24" ht="12.75" customHeight="1" spans="1:15">
      <c r="A24" s="40"/>
      <c r="B24" s="275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</row>
  </sheetData>
  <mergeCells count="18">
    <mergeCell ref="B1:O1"/>
    <mergeCell ref="B6:D6"/>
    <mergeCell ref="N6:O6"/>
    <mergeCell ref="B7:D7"/>
    <mergeCell ref="N7:O7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F6:M7"/>
  </mergeCell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8"/>
  <sheetViews>
    <sheetView workbookViewId="0">
      <selection activeCell="A1" sqref="A1"/>
    </sheetView>
  </sheetViews>
  <sheetFormatPr defaultColWidth="17.2857142857143" defaultRowHeight="15" customHeight="1"/>
  <cols>
    <col min="1" max="1" width="0.857142857142857" customWidth="1"/>
    <col min="2" max="2" width="24" customWidth="1"/>
    <col min="3" max="5" width="17.2857142857143" hidden="1" customWidth="1"/>
    <col min="6" max="11" width="9.14285714285714" customWidth="1"/>
  </cols>
  <sheetData>
    <row r="1" customHeight="1" spans="1:11">
      <c r="A1" s="39"/>
      <c r="B1" s="220" t="s">
        <v>246</v>
      </c>
      <c r="C1" s="64"/>
      <c r="D1" s="64"/>
      <c r="E1" s="64"/>
      <c r="F1" s="64"/>
      <c r="G1" s="64"/>
      <c r="H1" s="39"/>
      <c r="I1" s="39"/>
      <c r="J1" s="39"/>
      <c r="K1" s="39"/>
    </row>
    <row r="2" customHeight="1" spans="1:11">
      <c r="A2" s="39"/>
      <c r="B2" s="221" t="s">
        <v>247</v>
      </c>
      <c r="C2" s="64"/>
      <c r="D2" s="64"/>
      <c r="E2" s="64"/>
      <c r="F2" s="64"/>
      <c r="G2" s="64"/>
      <c r="H2" s="39"/>
      <c r="I2" s="39"/>
      <c r="J2" s="39"/>
      <c r="K2" s="39"/>
    </row>
    <row r="3" customHeight="1" spans="1:11">
      <c r="A3" s="39"/>
      <c r="B3" s="221"/>
      <c r="C3" s="64"/>
      <c r="D3" s="64"/>
      <c r="E3" s="64"/>
      <c r="F3" s="64"/>
      <c r="G3" s="64"/>
      <c r="H3" s="39"/>
      <c r="I3" s="39"/>
      <c r="J3" s="39"/>
      <c r="K3" s="65" t="s">
        <v>64</v>
      </c>
    </row>
    <row r="4" customHeight="1" spans="1:11">
      <c r="A4" s="39"/>
      <c r="B4" s="222"/>
      <c r="C4" s="64"/>
      <c r="D4" s="64"/>
      <c r="E4" s="64"/>
      <c r="F4" s="64"/>
      <c r="G4" s="64"/>
      <c r="H4" s="39"/>
      <c r="I4" s="39"/>
      <c r="J4" s="39"/>
      <c r="K4" s="260" t="s">
        <v>65</v>
      </c>
    </row>
    <row r="5" customHeight="1" spans="1:5">
      <c r="A5" s="40"/>
      <c r="B5" s="223" t="s">
        <v>248</v>
      </c>
      <c r="C5" s="224"/>
      <c r="D5" s="225"/>
      <c r="E5" s="251" t="s">
        <v>23</v>
      </c>
    </row>
    <row r="6" customHeight="1" spans="1:11">
      <c r="A6" s="40"/>
      <c r="C6" s="226">
        <v>2005</v>
      </c>
      <c r="D6" s="227">
        <v>2006</v>
      </c>
      <c r="E6" s="252">
        <v>2007</v>
      </c>
      <c r="F6" s="252">
        <v>2008</v>
      </c>
      <c r="G6" s="252">
        <v>2009</v>
      </c>
      <c r="H6" s="252">
        <v>2010</v>
      </c>
      <c r="I6" s="252">
        <v>2011</v>
      </c>
      <c r="J6" s="252">
        <v>2012</v>
      </c>
      <c r="K6" s="252" t="s">
        <v>26</v>
      </c>
    </row>
    <row r="7" customHeight="1" spans="1:3">
      <c r="A7" s="40"/>
      <c r="C7" s="228" t="s">
        <v>249</v>
      </c>
    </row>
    <row r="8" customHeight="1" spans="1:11">
      <c r="A8" s="229"/>
      <c r="B8" s="230" t="s">
        <v>29</v>
      </c>
      <c r="C8" s="231">
        <f t="shared" ref="C8:K8" si="0">+C9+C20+C27+C37+C42+C49</f>
        <v>3173</v>
      </c>
      <c r="D8" s="231">
        <f t="shared" si="0"/>
        <v>3177</v>
      </c>
      <c r="E8" s="253">
        <f t="shared" si="0"/>
        <v>3631</v>
      </c>
      <c r="F8" s="253">
        <f t="shared" si="0"/>
        <v>4370</v>
      </c>
      <c r="G8" s="253">
        <f t="shared" si="0"/>
        <v>3959</v>
      </c>
      <c r="H8" s="253">
        <f t="shared" si="0"/>
        <v>8785</v>
      </c>
      <c r="I8" s="253">
        <f t="shared" si="0"/>
        <v>8201</v>
      </c>
      <c r="J8" s="253">
        <f t="shared" si="0"/>
        <v>17699</v>
      </c>
      <c r="K8" s="253">
        <f t="shared" si="0"/>
        <v>18943</v>
      </c>
    </row>
    <row r="9" customHeight="1" spans="1:11">
      <c r="A9" s="40"/>
      <c r="B9" s="232" t="s">
        <v>250</v>
      </c>
      <c r="C9" s="233">
        <f t="shared" ref="C9:K9" si="1">SUM(C10:C19)</f>
        <v>748</v>
      </c>
      <c r="D9" s="233">
        <f t="shared" si="1"/>
        <v>959</v>
      </c>
      <c r="E9" s="254">
        <f t="shared" si="1"/>
        <v>1134</v>
      </c>
      <c r="F9" s="254">
        <f t="shared" si="1"/>
        <v>1424</v>
      </c>
      <c r="G9" s="254">
        <f t="shared" si="1"/>
        <v>1461</v>
      </c>
      <c r="H9" s="254">
        <f t="shared" si="1"/>
        <v>2415</v>
      </c>
      <c r="I9" s="254">
        <f t="shared" si="1"/>
        <v>2514</v>
      </c>
      <c r="J9" s="254">
        <f t="shared" si="1"/>
        <v>5240</v>
      </c>
      <c r="K9" s="254">
        <f t="shared" si="1"/>
        <v>5541</v>
      </c>
    </row>
    <row r="10" customHeight="1" spans="1:11">
      <c r="A10" s="40"/>
      <c r="B10" s="234" t="s">
        <v>251</v>
      </c>
      <c r="C10" s="235">
        <v>134</v>
      </c>
      <c r="D10" s="235">
        <v>328</v>
      </c>
      <c r="E10" s="255">
        <v>328</v>
      </c>
      <c r="F10" s="255">
        <v>460</v>
      </c>
      <c r="G10" s="255">
        <v>655</v>
      </c>
      <c r="H10" s="255">
        <v>503</v>
      </c>
      <c r="I10" s="255">
        <v>479</v>
      </c>
      <c r="J10" s="255">
        <v>887</v>
      </c>
      <c r="K10" s="255">
        <v>976</v>
      </c>
    </row>
    <row r="11" customHeight="1" spans="1:11">
      <c r="A11" s="40"/>
      <c r="B11" s="236" t="s">
        <v>252</v>
      </c>
      <c r="C11" s="237">
        <v>195</v>
      </c>
      <c r="D11" s="237">
        <v>195</v>
      </c>
      <c r="E11" s="256">
        <v>290</v>
      </c>
      <c r="F11" s="256">
        <v>375</v>
      </c>
      <c r="G11" s="256">
        <v>290</v>
      </c>
      <c r="H11" s="256">
        <v>576</v>
      </c>
      <c r="I11" s="256">
        <v>737</v>
      </c>
      <c r="J11" s="256">
        <v>983</v>
      </c>
      <c r="K11" s="256">
        <v>986</v>
      </c>
    </row>
    <row r="12" customHeight="1" spans="1:11">
      <c r="A12" s="40"/>
      <c r="B12" s="236" t="s">
        <v>253</v>
      </c>
      <c r="C12" s="237">
        <v>72</v>
      </c>
      <c r="D12" s="237">
        <v>68</v>
      </c>
      <c r="E12" s="256">
        <v>68</v>
      </c>
      <c r="F12" s="256">
        <v>70</v>
      </c>
      <c r="G12" s="256">
        <v>68</v>
      </c>
      <c r="H12" s="256">
        <v>75</v>
      </c>
      <c r="I12" s="256">
        <v>207</v>
      </c>
      <c r="J12" s="256">
        <v>416</v>
      </c>
      <c r="K12" s="256">
        <v>485</v>
      </c>
    </row>
    <row r="13" customHeight="1" spans="1:11">
      <c r="A13" s="40"/>
      <c r="B13" s="236" t="s">
        <v>254</v>
      </c>
      <c r="C13" s="237">
        <v>153</v>
      </c>
      <c r="D13" s="237">
        <v>116</v>
      </c>
      <c r="E13" s="256">
        <v>116</v>
      </c>
      <c r="F13" s="256">
        <v>116</v>
      </c>
      <c r="G13" s="256">
        <v>116</v>
      </c>
      <c r="H13" s="256">
        <v>443</v>
      </c>
      <c r="I13" s="256">
        <v>413</v>
      </c>
      <c r="J13" s="256">
        <v>661</v>
      </c>
      <c r="K13" s="256">
        <v>639</v>
      </c>
    </row>
    <row r="14" customHeight="1" spans="1:11">
      <c r="A14" s="40"/>
      <c r="B14" s="236" t="s">
        <v>255</v>
      </c>
      <c r="C14" s="237">
        <v>22</v>
      </c>
      <c r="D14" s="237">
        <v>4</v>
      </c>
      <c r="E14" s="256">
        <v>5</v>
      </c>
      <c r="F14" s="256">
        <v>5</v>
      </c>
      <c r="G14" s="256">
        <v>5</v>
      </c>
      <c r="H14" s="256">
        <v>113</v>
      </c>
      <c r="I14" s="256">
        <v>65</v>
      </c>
      <c r="J14" s="256">
        <v>202</v>
      </c>
      <c r="K14" s="256">
        <v>144</v>
      </c>
    </row>
    <row r="15" customHeight="1" spans="1:11">
      <c r="A15" s="40"/>
      <c r="B15" s="236" t="s">
        <v>256</v>
      </c>
      <c r="C15" s="237">
        <v>65</v>
      </c>
      <c r="D15" s="237">
        <v>38</v>
      </c>
      <c r="E15" s="256">
        <v>38</v>
      </c>
      <c r="F15" s="256">
        <v>45</v>
      </c>
      <c r="G15" s="256">
        <v>38</v>
      </c>
      <c r="H15" s="256">
        <v>77</v>
      </c>
      <c r="I15" s="256">
        <v>138</v>
      </c>
      <c r="J15" s="256">
        <v>132</v>
      </c>
      <c r="K15" s="256">
        <v>97</v>
      </c>
    </row>
    <row r="16" customHeight="1" spans="1:11">
      <c r="A16" s="40"/>
      <c r="B16" s="236" t="s">
        <v>257</v>
      </c>
      <c r="C16" s="237">
        <v>31</v>
      </c>
      <c r="D16" s="237">
        <v>53</v>
      </c>
      <c r="E16" s="256">
        <v>53</v>
      </c>
      <c r="F16" s="256">
        <v>51</v>
      </c>
      <c r="G16" s="256">
        <v>53</v>
      </c>
      <c r="H16" s="256">
        <v>140</v>
      </c>
      <c r="I16" s="256">
        <v>180</v>
      </c>
      <c r="J16" s="256">
        <v>415</v>
      </c>
      <c r="K16" s="256">
        <v>436</v>
      </c>
    </row>
    <row r="17" customHeight="1" spans="1:11">
      <c r="A17" s="40"/>
      <c r="B17" s="236" t="s">
        <v>258</v>
      </c>
      <c r="C17" s="237">
        <v>31</v>
      </c>
      <c r="D17" s="237">
        <v>15</v>
      </c>
      <c r="E17" s="256">
        <v>15</v>
      </c>
      <c r="F17" s="256">
        <v>74</v>
      </c>
      <c r="G17" s="256">
        <v>15</v>
      </c>
      <c r="H17" s="256">
        <v>157</v>
      </c>
      <c r="I17" s="256">
        <v>147</v>
      </c>
      <c r="J17" s="256">
        <v>418</v>
      </c>
      <c r="K17" s="256">
        <v>416</v>
      </c>
    </row>
    <row r="18" customHeight="1" spans="1:11">
      <c r="A18" s="40"/>
      <c r="B18" s="236" t="s">
        <v>259</v>
      </c>
      <c r="C18" s="237">
        <v>45</v>
      </c>
      <c r="D18" s="237">
        <v>38</v>
      </c>
      <c r="E18" s="256">
        <v>117</v>
      </c>
      <c r="F18" s="256">
        <v>101</v>
      </c>
      <c r="G18" s="256">
        <v>117</v>
      </c>
      <c r="H18" s="256">
        <v>101</v>
      </c>
      <c r="I18" s="256">
        <v>99</v>
      </c>
      <c r="J18" s="256">
        <v>464</v>
      </c>
      <c r="K18" s="256">
        <v>464</v>
      </c>
    </row>
    <row r="19" customHeight="1" spans="1:11">
      <c r="A19" s="40"/>
      <c r="B19" s="238" t="s">
        <v>260</v>
      </c>
      <c r="C19" s="239">
        <v>0</v>
      </c>
      <c r="D19" s="239">
        <v>104</v>
      </c>
      <c r="E19" s="257">
        <v>104</v>
      </c>
      <c r="F19" s="257">
        <v>127</v>
      </c>
      <c r="G19" s="257">
        <v>104</v>
      </c>
      <c r="H19" s="257">
        <v>230</v>
      </c>
      <c r="I19" s="257">
        <v>49</v>
      </c>
      <c r="J19" s="257">
        <v>662</v>
      </c>
      <c r="K19" s="257">
        <v>898</v>
      </c>
    </row>
    <row r="20" customHeight="1" spans="1:11">
      <c r="A20" s="40"/>
      <c r="B20" s="240" t="s">
        <v>261</v>
      </c>
      <c r="C20" s="233">
        <f t="shared" ref="C20:K20" si="2">SUM(C21:C26)</f>
        <v>977</v>
      </c>
      <c r="D20" s="233">
        <f t="shared" si="2"/>
        <v>728</v>
      </c>
      <c r="E20" s="254">
        <f t="shared" si="2"/>
        <v>731</v>
      </c>
      <c r="F20" s="254">
        <f t="shared" si="2"/>
        <v>971</v>
      </c>
      <c r="G20" s="254">
        <f t="shared" si="2"/>
        <v>732</v>
      </c>
      <c r="H20" s="254">
        <f t="shared" si="2"/>
        <v>2092</v>
      </c>
      <c r="I20" s="254">
        <f t="shared" si="2"/>
        <v>1574</v>
      </c>
      <c r="J20" s="254">
        <f t="shared" si="2"/>
        <v>3664</v>
      </c>
      <c r="K20" s="254">
        <f t="shared" si="2"/>
        <v>3814</v>
      </c>
    </row>
    <row r="21" customHeight="1" spans="1:11">
      <c r="A21" s="40"/>
      <c r="B21" s="234" t="s">
        <v>262</v>
      </c>
      <c r="C21" s="235">
        <v>3</v>
      </c>
      <c r="D21" s="235">
        <v>3</v>
      </c>
      <c r="E21" s="255">
        <v>3</v>
      </c>
      <c r="F21" s="255">
        <v>3</v>
      </c>
      <c r="G21" s="255">
        <v>3</v>
      </c>
      <c r="H21" s="255">
        <v>10</v>
      </c>
      <c r="I21" s="255">
        <v>29</v>
      </c>
      <c r="J21" s="255">
        <v>38</v>
      </c>
      <c r="K21" s="255">
        <v>39</v>
      </c>
    </row>
    <row r="22" customHeight="1" spans="1:11">
      <c r="A22" s="40"/>
      <c r="B22" s="236" t="s">
        <v>263</v>
      </c>
      <c r="C22" s="237">
        <v>135</v>
      </c>
      <c r="D22" s="237">
        <v>64</v>
      </c>
      <c r="E22" s="256">
        <v>64</v>
      </c>
      <c r="F22" s="256">
        <v>119</v>
      </c>
      <c r="G22" s="256">
        <v>64</v>
      </c>
      <c r="H22" s="256">
        <v>182</v>
      </c>
      <c r="I22" s="256">
        <v>286</v>
      </c>
      <c r="J22" s="256">
        <v>851</v>
      </c>
      <c r="K22" s="256">
        <v>888</v>
      </c>
    </row>
    <row r="23" customHeight="1" spans="1:11">
      <c r="A23" s="40"/>
      <c r="B23" s="236" t="s">
        <v>264</v>
      </c>
      <c r="C23" s="237">
        <v>29</v>
      </c>
      <c r="D23" s="237">
        <v>47</v>
      </c>
      <c r="E23" s="256">
        <v>50</v>
      </c>
      <c r="F23" s="256">
        <v>120</v>
      </c>
      <c r="G23" s="256">
        <v>50</v>
      </c>
      <c r="H23" s="256">
        <v>353</v>
      </c>
      <c r="I23" s="256">
        <v>620</v>
      </c>
      <c r="J23" s="256">
        <v>1130</v>
      </c>
      <c r="K23" s="256">
        <v>1183</v>
      </c>
    </row>
    <row r="24" customHeight="1" spans="1:11">
      <c r="A24" s="40"/>
      <c r="B24" s="236" t="s">
        <v>265</v>
      </c>
      <c r="C24" s="237">
        <v>44</v>
      </c>
      <c r="D24" s="237">
        <v>24</v>
      </c>
      <c r="E24" s="256">
        <v>24</v>
      </c>
      <c r="F24" s="256">
        <v>23</v>
      </c>
      <c r="G24" s="256">
        <v>24</v>
      </c>
      <c r="H24" s="256">
        <v>47</v>
      </c>
      <c r="I24" s="256">
        <v>47</v>
      </c>
      <c r="J24" s="256">
        <v>85</v>
      </c>
      <c r="K24" s="256">
        <v>85</v>
      </c>
    </row>
    <row r="25" customHeight="1" spans="1:11">
      <c r="A25" s="40"/>
      <c r="B25" s="236" t="s">
        <v>266</v>
      </c>
      <c r="C25" s="237">
        <v>696</v>
      </c>
      <c r="D25" s="237">
        <v>557</v>
      </c>
      <c r="E25" s="256">
        <v>557</v>
      </c>
      <c r="F25" s="256">
        <v>670</v>
      </c>
      <c r="G25" s="256">
        <v>557</v>
      </c>
      <c r="H25" s="256">
        <v>1464</v>
      </c>
      <c r="I25" s="256">
        <v>556</v>
      </c>
      <c r="J25" s="256">
        <v>1257</v>
      </c>
      <c r="K25" s="256">
        <v>1311</v>
      </c>
    </row>
    <row r="26" customHeight="1" spans="1:11">
      <c r="A26" s="40"/>
      <c r="B26" s="238" t="s">
        <v>267</v>
      </c>
      <c r="C26" s="239">
        <v>70</v>
      </c>
      <c r="D26" s="239">
        <v>33</v>
      </c>
      <c r="E26" s="257">
        <v>33</v>
      </c>
      <c r="F26" s="257">
        <v>36</v>
      </c>
      <c r="G26" s="257">
        <v>34</v>
      </c>
      <c r="H26" s="257">
        <v>36</v>
      </c>
      <c r="I26" s="257">
        <v>36</v>
      </c>
      <c r="J26" s="257">
        <v>303</v>
      </c>
      <c r="K26" s="257">
        <v>308</v>
      </c>
    </row>
    <row r="27" customHeight="1" spans="1:11">
      <c r="A27" s="40"/>
      <c r="B27" s="241" t="s">
        <v>268</v>
      </c>
      <c r="C27" s="242">
        <f t="shared" ref="C27:K27" si="3">SUM(C28:C30)</f>
        <v>780</v>
      </c>
      <c r="D27" s="242">
        <f t="shared" si="3"/>
        <v>694</v>
      </c>
      <c r="E27" s="258">
        <f t="shared" si="3"/>
        <v>846</v>
      </c>
      <c r="F27" s="258">
        <f t="shared" si="3"/>
        <v>846</v>
      </c>
      <c r="G27" s="258">
        <f t="shared" si="3"/>
        <v>846</v>
      </c>
      <c r="H27" s="258">
        <f t="shared" si="3"/>
        <v>2182</v>
      </c>
      <c r="I27" s="258">
        <f t="shared" si="3"/>
        <v>1917</v>
      </c>
      <c r="J27" s="258">
        <f t="shared" si="3"/>
        <v>1587</v>
      </c>
      <c r="K27" s="258">
        <f t="shared" si="3"/>
        <v>1739</v>
      </c>
    </row>
    <row r="28" customHeight="1" spans="1:11">
      <c r="A28" s="40"/>
      <c r="B28" s="234" t="s">
        <v>269</v>
      </c>
      <c r="C28" s="235">
        <v>333</v>
      </c>
      <c r="D28" s="235">
        <v>333</v>
      </c>
      <c r="E28" s="255">
        <v>485</v>
      </c>
      <c r="F28" s="255">
        <v>509</v>
      </c>
      <c r="G28" s="255">
        <v>485</v>
      </c>
      <c r="H28" s="255">
        <v>649</v>
      </c>
      <c r="I28" s="255">
        <v>551</v>
      </c>
      <c r="J28" s="255">
        <v>567</v>
      </c>
      <c r="K28" s="255">
        <v>581</v>
      </c>
    </row>
    <row r="29" customHeight="1" spans="1:11">
      <c r="A29" s="40"/>
      <c r="B29" s="236" t="s">
        <v>270</v>
      </c>
      <c r="C29" s="237">
        <v>233</v>
      </c>
      <c r="D29" s="237">
        <v>191</v>
      </c>
      <c r="E29" s="256">
        <v>191</v>
      </c>
      <c r="F29" s="256">
        <v>156</v>
      </c>
      <c r="G29" s="256">
        <v>191</v>
      </c>
      <c r="H29" s="256">
        <v>312</v>
      </c>
      <c r="I29" s="256">
        <v>361</v>
      </c>
      <c r="J29" s="256">
        <v>526</v>
      </c>
      <c r="K29" s="256">
        <v>573</v>
      </c>
    </row>
    <row r="30" customHeight="1" spans="1:11">
      <c r="A30" s="40"/>
      <c r="B30" s="238" t="s">
        <v>271</v>
      </c>
      <c r="C30" s="239">
        <v>214</v>
      </c>
      <c r="D30" s="239">
        <v>170</v>
      </c>
      <c r="E30" s="257">
        <v>170</v>
      </c>
      <c r="F30" s="257">
        <v>181</v>
      </c>
      <c r="G30" s="257">
        <v>170</v>
      </c>
      <c r="H30" s="257">
        <v>1221</v>
      </c>
      <c r="I30" s="257">
        <v>1005</v>
      </c>
      <c r="J30" s="257">
        <v>494</v>
      </c>
      <c r="K30" s="257">
        <v>585</v>
      </c>
    </row>
    <row r="31" hidden="1" customHeight="1" spans="1:11">
      <c r="A31" s="40"/>
      <c r="B31" s="220" t="s">
        <v>272</v>
      </c>
      <c r="C31" s="243"/>
      <c r="D31" s="243"/>
      <c r="E31" s="243"/>
      <c r="F31" s="243"/>
      <c r="G31" s="243"/>
      <c r="H31" s="40"/>
      <c r="I31" s="40"/>
      <c r="J31" s="40"/>
      <c r="K31" s="40"/>
    </row>
    <row r="32" hidden="1" customHeight="1" spans="1:11">
      <c r="A32" s="40"/>
      <c r="B32" s="221" t="s">
        <v>273</v>
      </c>
      <c r="C32" s="243"/>
      <c r="D32" s="243"/>
      <c r="E32" s="243"/>
      <c r="F32" s="243"/>
      <c r="G32" s="243"/>
      <c r="H32" s="40"/>
      <c r="I32" s="40"/>
      <c r="J32" s="40"/>
      <c r="K32" s="40"/>
    </row>
    <row r="33" hidden="1" customHeight="1" spans="1:11">
      <c r="A33" s="40"/>
      <c r="B33" s="244"/>
      <c r="C33" s="243"/>
      <c r="D33" s="243"/>
      <c r="E33" s="243"/>
      <c r="F33" s="243"/>
      <c r="G33" s="243"/>
      <c r="H33" s="40"/>
      <c r="I33" s="40"/>
      <c r="J33" s="40"/>
      <c r="K33" s="40"/>
    </row>
    <row r="34" hidden="1" customHeight="1" spans="1:5">
      <c r="A34" s="40"/>
      <c r="B34" s="245" t="s">
        <v>248</v>
      </c>
      <c r="C34" s="246"/>
      <c r="D34" s="247"/>
      <c r="E34" s="259" t="s">
        <v>23</v>
      </c>
    </row>
    <row r="35" hidden="1" customHeight="1" spans="1:11">
      <c r="A35" s="40"/>
      <c r="C35" s="248">
        <v>2005</v>
      </c>
      <c r="D35" s="249">
        <v>2006</v>
      </c>
      <c r="E35" s="249">
        <v>2007</v>
      </c>
      <c r="F35" s="249">
        <v>2008</v>
      </c>
      <c r="G35" s="249">
        <v>2009</v>
      </c>
      <c r="H35" s="249">
        <v>2010</v>
      </c>
      <c r="I35" s="249">
        <v>2011</v>
      </c>
      <c r="J35" s="249">
        <v>2012</v>
      </c>
      <c r="K35" s="249">
        <v>2013</v>
      </c>
    </row>
    <row r="36" hidden="1" customHeight="1" spans="1:3">
      <c r="A36" s="40"/>
      <c r="C36" s="250" t="s">
        <v>249</v>
      </c>
    </row>
    <row r="37" customHeight="1" spans="1:11">
      <c r="A37" s="40"/>
      <c r="B37" s="240" t="s">
        <v>274</v>
      </c>
      <c r="C37" s="233">
        <f t="shared" ref="C37:K37" si="4">SUM(C38:C41)</f>
        <v>85</v>
      </c>
      <c r="D37" s="233">
        <f t="shared" si="4"/>
        <v>157</v>
      </c>
      <c r="E37" s="254">
        <f t="shared" si="4"/>
        <v>254</v>
      </c>
      <c r="F37" s="254">
        <f t="shared" si="4"/>
        <v>339</v>
      </c>
      <c r="G37" s="254">
        <f t="shared" si="4"/>
        <v>254</v>
      </c>
      <c r="H37" s="254">
        <f t="shared" si="4"/>
        <v>686</v>
      </c>
      <c r="I37" s="254">
        <f t="shared" si="4"/>
        <v>856</v>
      </c>
      <c r="J37" s="254">
        <f t="shared" si="4"/>
        <v>2335</v>
      </c>
      <c r="K37" s="254">
        <f t="shared" si="4"/>
        <v>2375</v>
      </c>
    </row>
    <row r="38" customHeight="1" spans="1:11">
      <c r="A38" s="40"/>
      <c r="B38" s="234" t="s">
        <v>275</v>
      </c>
      <c r="C38" s="235">
        <v>39</v>
      </c>
      <c r="D38" s="235">
        <v>129</v>
      </c>
      <c r="E38" s="255">
        <v>129</v>
      </c>
      <c r="F38" s="255">
        <v>171</v>
      </c>
      <c r="G38" s="255">
        <v>129</v>
      </c>
      <c r="H38" s="255">
        <v>390</v>
      </c>
      <c r="I38" s="255">
        <v>352</v>
      </c>
      <c r="J38" s="255">
        <v>560</v>
      </c>
      <c r="K38" s="255">
        <v>551</v>
      </c>
    </row>
    <row r="39" customHeight="1" spans="1:11">
      <c r="A39" s="40"/>
      <c r="B39" s="236" t="s">
        <v>276</v>
      </c>
      <c r="C39" s="237">
        <v>1</v>
      </c>
      <c r="D39" s="237">
        <v>1</v>
      </c>
      <c r="E39" s="256">
        <v>98</v>
      </c>
      <c r="F39" s="256">
        <v>98</v>
      </c>
      <c r="G39" s="256">
        <v>98</v>
      </c>
      <c r="H39" s="256">
        <v>98</v>
      </c>
      <c r="I39" s="256">
        <v>88</v>
      </c>
      <c r="J39" s="256">
        <v>469</v>
      </c>
      <c r="K39" s="256">
        <v>475</v>
      </c>
    </row>
    <row r="40" customHeight="1" spans="1:11">
      <c r="A40" s="40"/>
      <c r="B40" s="236" t="s">
        <v>277</v>
      </c>
      <c r="C40" s="237">
        <v>45</v>
      </c>
      <c r="D40" s="237">
        <v>17</v>
      </c>
      <c r="E40" s="256">
        <v>17</v>
      </c>
      <c r="F40" s="256">
        <v>11</v>
      </c>
      <c r="G40" s="256">
        <v>17</v>
      </c>
      <c r="H40" s="256">
        <v>11</v>
      </c>
      <c r="I40" s="256">
        <v>146</v>
      </c>
      <c r="J40" s="256">
        <v>312</v>
      </c>
      <c r="K40" s="256">
        <v>258</v>
      </c>
    </row>
    <row r="41" customHeight="1" spans="1:11">
      <c r="A41" s="40"/>
      <c r="B41" s="238" t="s">
        <v>278</v>
      </c>
      <c r="C41" s="239">
        <v>0</v>
      </c>
      <c r="D41" s="239">
        <v>10</v>
      </c>
      <c r="E41" s="257">
        <v>10</v>
      </c>
      <c r="F41" s="257">
        <v>59</v>
      </c>
      <c r="G41" s="257">
        <v>10</v>
      </c>
      <c r="H41" s="257">
        <v>187</v>
      </c>
      <c r="I41" s="257">
        <v>270</v>
      </c>
      <c r="J41" s="257">
        <v>994</v>
      </c>
      <c r="K41" s="257">
        <v>1091</v>
      </c>
    </row>
    <row r="42" customHeight="1" spans="1:11">
      <c r="A42" s="40"/>
      <c r="B42" s="240" t="s">
        <v>279</v>
      </c>
      <c r="C42" s="233">
        <f t="shared" ref="C42:K42" si="5">SUM(C43:C48)</f>
        <v>329</v>
      </c>
      <c r="D42" s="233">
        <f t="shared" si="5"/>
        <v>337</v>
      </c>
      <c r="E42" s="254">
        <f t="shared" si="5"/>
        <v>365</v>
      </c>
      <c r="F42" s="254">
        <f t="shared" si="5"/>
        <v>442</v>
      </c>
      <c r="G42" s="254">
        <f t="shared" si="5"/>
        <v>365</v>
      </c>
      <c r="H42" s="254">
        <f t="shared" si="5"/>
        <v>940</v>
      </c>
      <c r="I42" s="254">
        <f t="shared" si="5"/>
        <v>1075</v>
      </c>
      <c r="J42" s="254">
        <f t="shared" si="5"/>
        <v>3791</v>
      </c>
      <c r="K42" s="254">
        <f t="shared" si="5"/>
        <v>4063</v>
      </c>
    </row>
    <row r="43" customHeight="1" spans="1:11">
      <c r="A43" s="40"/>
      <c r="B43" s="234" t="s">
        <v>280</v>
      </c>
      <c r="C43" s="235">
        <v>85</v>
      </c>
      <c r="D43" s="235">
        <v>85</v>
      </c>
      <c r="E43" s="255">
        <v>85</v>
      </c>
      <c r="F43" s="255">
        <v>92</v>
      </c>
      <c r="G43" s="255">
        <v>85</v>
      </c>
      <c r="H43" s="255">
        <v>92</v>
      </c>
      <c r="I43" s="255">
        <v>111</v>
      </c>
      <c r="J43" s="255">
        <v>806</v>
      </c>
      <c r="K43" s="255">
        <v>806</v>
      </c>
    </row>
    <row r="44" customHeight="1" spans="1:11">
      <c r="A44" s="40"/>
      <c r="B44" s="236" t="s">
        <v>281</v>
      </c>
      <c r="C44" s="237">
        <v>8</v>
      </c>
      <c r="D44" s="237">
        <v>167</v>
      </c>
      <c r="E44" s="256">
        <v>167</v>
      </c>
      <c r="F44" s="256">
        <v>192</v>
      </c>
      <c r="G44" s="256">
        <v>167</v>
      </c>
      <c r="H44" s="256">
        <v>396</v>
      </c>
      <c r="I44" s="256">
        <v>187</v>
      </c>
      <c r="J44" s="256">
        <v>722</v>
      </c>
      <c r="K44" s="256">
        <v>722</v>
      </c>
    </row>
    <row r="45" customHeight="1" spans="1:11">
      <c r="A45" s="40"/>
      <c r="B45" s="236" t="s">
        <v>282</v>
      </c>
      <c r="C45" s="237">
        <v>17</v>
      </c>
      <c r="D45" s="237">
        <v>6</v>
      </c>
      <c r="E45" s="256">
        <v>34</v>
      </c>
      <c r="F45" s="256">
        <v>64</v>
      </c>
      <c r="G45" s="256">
        <v>34</v>
      </c>
      <c r="H45" s="256">
        <v>261</v>
      </c>
      <c r="I45" s="256">
        <v>452</v>
      </c>
      <c r="J45" s="256">
        <v>1428</v>
      </c>
      <c r="K45" s="256">
        <v>1428</v>
      </c>
    </row>
    <row r="46" customHeight="1" spans="1:11">
      <c r="A46" s="40"/>
      <c r="B46" s="236" t="s">
        <v>283</v>
      </c>
      <c r="C46" s="237">
        <v>166</v>
      </c>
      <c r="D46" s="237">
        <v>43</v>
      </c>
      <c r="E46" s="256">
        <v>43</v>
      </c>
      <c r="F46" s="256">
        <v>47</v>
      </c>
      <c r="G46" s="256">
        <v>43</v>
      </c>
      <c r="H46" s="256">
        <v>47</v>
      </c>
      <c r="I46" s="256">
        <v>161</v>
      </c>
      <c r="J46" s="256">
        <v>450</v>
      </c>
      <c r="K46" s="256">
        <v>661</v>
      </c>
    </row>
    <row r="47" customHeight="1" spans="1:11">
      <c r="A47" s="40"/>
      <c r="B47" s="236" t="s">
        <v>284</v>
      </c>
      <c r="C47" s="237">
        <v>53</v>
      </c>
      <c r="D47" s="237">
        <v>33</v>
      </c>
      <c r="E47" s="256">
        <v>33</v>
      </c>
      <c r="F47" s="256">
        <v>33</v>
      </c>
      <c r="G47" s="256">
        <v>33</v>
      </c>
      <c r="H47" s="256">
        <v>70</v>
      </c>
      <c r="I47" s="256">
        <v>74</v>
      </c>
      <c r="J47" s="256">
        <v>237</v>
      </c>
      <c r="K47" s="256">
        <v>294</v>
      </c>
    </row>
    <row r="48" customHeight="1" spans="1:11">
      <c r="A48" s="40"/>
      <c r="B48" s="238" t="s">
        <v>285</v>
      </c>
      <c r="C48" s="239">
        <v>0</v>
      </c>
      <c r="D48" s="239">
        <v>3</v>
      </c>
      <c r="E48" s="257">
        <v>3</v>
      </c>
      <c r="F48" s="257">
        <v>14</v>
      </c>
      <c r="G48" s="257">
        <v>3</v>
      </c>
      <c r="H48" s="257">
        <v>74</v>
      </c>
      <c r="I48" s="257">
        <v>90</v>
      </c>
      <c r="J48" s="257">
        <v>148</v>
      </c>
      <c r="K48" s="257">
        <v>152</v>
      </c>
    </row>
    <row r="49" customHeight="1" spans="1:11">
      <c r="A49" s="40"/>
      <c r="B49" s="240" t="s">
        <v>286</v>
      </c>
      <c r="C49" s="233">
        <f t="shared" ref="C49:K49" si="6">SUM(C50:C53)</f>
        <v>254</v>
      </c>
      <c r="D49" s="233">
        <f t="shared" si="6"/>
        <v>302</v>
      </c>
      <c r="E49" s="254">
        <f t="shared" si="6"/>
        <v>301</v>
      </c>
      <c r="F49" s="254">
        <f t="shared" si="6"/>
        <v>348</v>
      </c>
      <c r="G49" s="254">
        <f t="shared" si="6"/>
        <v>301</v>
      </c>
      <c r="H49" s="254">
        <f t="shared" si="6"/>
        <v>470</v>
      </c>
      <c r="I49" s="254">
        <f t="shared" si="6"/>
        <v>265</v>
      </c>
      <c r="J49" s="254">
        <f t="shared" si="6"/>
        <v>1082</v>
      </c>
      <c r="K49" s="254">
        <f t="shared" si="6"/>
        <v>1411</v>
      </c>
    </row>
    <row r="50" customHeight="1" spans="1:11">
      <c r="A50" s="40"/>
      <c r="B50" s="234" t="s">
        <v>287</v>
      </c>
      <c r="C50" s="235">
        <v>18</v>
      </c>
      <c r="D50" s="235">
        <v>18</v>
      </c>
      <c r="E50" s="255">
        <v>17</v>
      </c>
      <c r="F50" s="255">
        <v>18</v>
      </c>
      <c r="G50" s="255">
        <v>17</v>
      </c>
      <c r="H50" s="255">
        <v>140</v>
      </c>
      <c r="I50" s="255">
        <v>153</v>
      </c>
      <c r="J50" s="255">
        <v>459</v>
      </c>
      <c r="K50" s="255">
        <v>554</v>
      </c>
    </row>
    <row r="51" customHeight="1" spans="1:11">
      <c r="A51" s="40"/>
      <c r="B51" s="236" t="s">
        <v>288</v>
      </c>
      <c r="C51" s="237">
        <v>210</v>
      </c>
      <c r="D51" s="237">
        <v>263</v>
      </c>
      <c r="E51" s="256">
        <v>263</v>
      </c>
      <c r="F51" s="256">
        <v>306</v>
      </c>
      <c r="G51" s="256">
        <v>263</v>
      </c>
      <c r="H51" s="256">
        <v>306</v>
      </c>
      <c r="I51" s="256">
        <v>72</v>
      </c>
      <c r="J51" s="256">
        <v>246</v>
      </c>
      <c r="K51" s="256">
        <v>406</v>
      </c>
    </row>
    <row r="52" customHeight="1" spans="1:11">
      <c r="A52" s="40"/>
      <c r="B52" s="236" t="s">
        <v>289</v>
      </c>
      <c r="C52" s="237">
        <v>3</v>
      </c>
      <c r="D52" s="237">
        <v>3</v>
      </c>
      <c r="E52" s="256">
        <v>3</v>
      </c>
      <c r="F52" s="256">
        <v>5</v>
      </c>
      <c r="G52" s="256">
        <v>3</v>
      </c>
      <c r="H52" s="256">
        <v>5</v>
      </c>
      <c r="I52" s="256">
        <v>18</v>
      </c>
      <c r="J52" s="256">
        <v>143</v>
      </c>
      <c r="K52" s="256">
        <v>148</v>
      </c>
    </row>
    <row r="53" customHeight="1" spans="1:11">
      <c r="A53" s="39"/>
      <c r="B53" s="238" t="s">
        <v>290</v>
      </c>
      <c r="C53" s="239">
        <v>23</v>
      </c>
      <c r="D53" s="239">
        <v>18</v>
      </c>
      <c r="E53" s="257">
        <v>18</v>
      </c>
      <c r="F53" s="257">
        <v>19</v>
      </c>
      <c r="G53" s="257">
        <v>18</v>
      </c>
      <c r="H53" s="257">
        <v>19</v>
      </c>
      <c r="I53" s="257">
        <v>22</v>
      </c>
      <c r="J53" s="257">
        <v>234</v>
      </c>
      <c r="K53" s="257">
        <v>303</v>
      </c>
    </row>
    <row r="54" customHeight="1" spans="1:11">
      <c r="A54" s="39"/>
      <c r="B54" s="40" t="s">
        <v>34</v>
      </c>
      <c r="C54" s="64"/>
      <c r="D54" s="64"/>
      <c r="E54" s="64"/>
      <c r="F54" s="64"/>
      <c r="G54" s="64"/>
      <c r="H54" s="39"/>
      <c r="I54" s="39"/>
      <c r="J54" s="39"/>
      <c r="K54" s="39"/>
    </row>
    <row r="55" hidden="1" customHeight="1" spans="1:11">
      <c r="A55" s="39"/>
      <c r="B55" s="244" t="s">
        <v>291</v>
      </c>
      <c r="C55" s="64"/>
      <c r="D55" s="64"/>
      <c r="E55" s="64"/>
      <c r="F55" s="64"/>
      <c r="G55" s="64"/>
      <c r="H55" s="39"/>
      <c r="I55" s="39"/>
      <c r="J55" s="39"/>
      <c r="K55" s="39"/>
    </row>
    <row r="56" hidden="1" customHeight="1" spans="1:11">
      <c r="A56" s="39"/>
      <c r="B56" s="244" t="s">
        <v>292</v>
      </c>
      <c r="C56" s="64"/>
      <c r="D56" s="64"/>
      <c r="E56" s="64"/>
      <c r="F56" s="64"/>
      <c r="G56" s="64"/>
      <c r="H56" s="39"/>
      <c r="I56" s="39"/>
      <c r="J56" s="39"/>
      <c r="K56" s="39"/>
    </row>
    <row r="57" customHeight="1" spans="1:11">
      <c r="A57" s="39"/>
      <c r="B57" s="131" t="s">
        <v>245</v>
      </c>
      <c r="C57" s="64"/>
      <c r="D57" s="64"/>
      <c r="E57" s="64"/>
      <c r="F57" s="64"/>
      <c r="G57" s="64"/>
      <c r="H57" s="39"/>
      <c r="I57" s="39"/>
      <c r="J57" s="39"/>
      <c r="K57" s="39"/>
    </row>
    <row r="58" customHeight="1" spans="1:11">
      <c r="A58" s="39"/>
      <c r="B58" s="39"/>
      <c r="C58" s="64"/>
      <c r="D58" s="64"/>
      <c r="E58" s="64"/>
      <c r="F58" s="64"/>
      <c r="G58" s="64"/>
      <c r="H58" s="39"/>
      <c r="I58" s="39"/>
      <c r="J58" s="39"/>
      <c r="K58" s="39"/>
    </row>
  </sheetData>
  <mergeCells count="20">
    <mergeCell ref="E5:K5"/>
    <mergeCell ref="E34:K34"/>
    <mergeCell ref="B5:B7"/>
    <mergeCell ref="B34:B36"/>
    <mergeCell ref="D6:D7"/>
    <mergeCell ref="D35:D36"/>
    <mergeCell ref="E6:E7"/>
    <mergeCell ref="E35:E36"/>
    <mergeCell ref="F6:F7"/>
    <mergeCell ref="F35:F36"/>
    <mergeCell ref="G6:G7"/>
    <mergeCell ref="G35:G36"/>
    <mergeCell ref="H6:H7"/>
    <mergeCell ref="H35:H36"/>
    <mergeCell ref="I6:I7"/>
    <mergeCell ref="I35:I36"/>
    <mergeCell ref="J6:J7"/>
    <mergeCell ref="J35:J36"/>
    <mergeCell ref="K6:K7"/>
    <mergeCell ref="K35:K36"/>
  </mergeCell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7"/>
  <sheetViews>
    <sheetView workbookViewId="0">
      <selection activeCell="A1" sqref="A1"/>
    </sheetView>
  </sheetViews>
  <sheetFormatPr defaultColWidth="17.2857142857143" defaultRowHeight="15" customHeight="1" outlineLevelCol="5"/>
  <cols>
    <col min="1" max="3" width="9.14285714285714" customWidth="1"/>
    <col min="4" max="4" width="79.5714285714286" customWidth="1"/>
    <col min="5" max="6" width="9.14285714285714" customWidth="1"/>
  </cols>
  <sheetData>
    <row r="1" ht="12" customHeight="1" spans="1:6">
      <c r="A1" s="59"/>
      <c r="B1" s="163" t="s">
        <v>293</v>
      </c>
      <c r="C1" s="164"/>
      <c r="D1" s="164"/>
      <c r="E1" s="204"/>
      <c r="F1" s="59"/>
    </row>
    <row r="2" ht="12" customHeight="1" spans="1:6">
      <c r="A2" s="59"/>
      <c r="B2" s="165" t="s">
        <v>294</v>
      </c>
      <c r="C2" s="164"/>
      <c r="D2" s="166"/>
      <c r="E2" s="166"/>
      <c r="F2" s="59"/>
    </row>
    <row r="3" ht="12" customHeight="1" spans="1:6">
      <c r="A3" s="59"/>
      <c r="B3" s="167"/>
      <c r="C3" s="164"/>
      <c r="D3" s="166"/>
      <c r="E3" s="166"/>
      <c r="F3" s="59"/>
    </row>
    <row r="4" ht="12" customHeight="1" spans="1:6">
      <c r="A4" s="59"/>
      <c r="B4" s="168"/>
      <c r="C4" s="164"/>
      <c r="D4" s="164"/>
      <c r="E4" s="205"/>
      <c r="F4" s="206" t="s">
        <v>295</v>
      </c>
    </row>
    <row r="5" ht="12" customHeight="1" spans="1:6">
      <c r="A5" s="59"/>
      <c r="B5" s="169" t="s">
        <v>296</v>
      </c>
      <c r="E5" s="207" t="s">
        <v>297</v>
      </c>
      <c r="F5" s="207" t="s">
        <v>297</v>
      </c>
    </row>
    <row r="6" ht="12" customHeight="1" spans="1:6">
      <c r="A6" s="59"/>
      <c r="B6" s="170"/>
      <c r="C6" s="171"/>
      <c r="D6" s="172"/>
      <c r="E6" s="208" t="s">
        <v>298</v>
      </c>
      <c r="F6" s="208" t="s">
        <v>298</v>
      </c>
    </row>
    <row r="7" ht="12" customHeight="1" spans="1:6">
      <c r="A7" s="59"/>
      <c r="B7" s="173" t="s">
        <v>29</v>
      </c>
      <c r="E7" s="209">
        <f>E8+E9+E10+E15+E19+E22+E24+E29+E33+E39</f>
        <v>126</v>
      </c>
      <c r="F7" s="210"/>
    </row>
    <row r="8" ht="12" customHeight="1" spans="1:6">
      <c r="A8" s="59"/>
      <c r="B8" s="174" t="s">
        <v>299</v>
      </c>
      <c r="C8" s="175" t="s">
        <v>300</v>
      </c>
      <c r="D8" s="176"/>
      <c r="E8" s="211">
        <v>0</v>
      </c>
      <c r="F8" s="210"/>
    </row>
    <row r="9" ht="12" customHeight="1" spans="1:6">
      <c r="A9" s="59"/>
      <c r="B9" s="177" t="s">
        <v>301</v>
      </c>
      <c r="C9" s="178" t="s">
        <v>302</v>
      </c>
      <c r="D9" s="179"/>
      <c r="E9" s="211">
        <v>0</v>
      </c>
      <c r="F9" s="210"/>
    </row>
    <row r="10" ht="12" customHeight="1" spans="1:6">
      <c r="A10" s="59"/>
      <c r="B10" s="177" t="s">
        <v>303</v>
      </c>
      <c r="C10" s="178" t="s">
        <v>304</v>
      </c>
      <c r="D10" s="179"/>
      <c r="E10" s="212">
        <f>SUM(E11:E14)</f>
        <v>23</v>
      </c>
      <c r="F10" s="210"/>
    </row>
    <row r="11" ht="12" customHeight="1" spans="1:6">
      <c r="A11" s="59"/>
      <c r="B11" s="180"/>
      <c r="C11" s="181" t="s">
        <v>305</v>
      </c>
      <c r="D11" s="182" t="s">
        <v>306</v>
      </c>
      <c r="E11" s="213">
        <v>6</v>
      </c>
      <c r="F11" s="214"/>
    </row>
    <row r="12" ht="12" customHeight="1" spans="1:6">
      <c r="A12" s="59"/>
      <c r="B12" s="183"/>
      <c r="C12" s="164" t="s">
        <v>307</v>
      </c>
      <c r="D12" s="184" t="s">
        <v>308</v>
      </c>
      <c r="E12" s="213">
        <v>14</v>
      </c>
      <c r="F12" s="214"/>
    </row>
    <row r="13" ht="12" customHeight="1" spans="1:6">
      <c r="A13" s="59"/>
      <c r="B13" s="183"/>
      <c r="C13" s="164" t="s">
        <v>309</v>
      </c>
      <c r="D13" s="184" t="s">
        <v>310</v>
      </c>
      <c r="E13" s="213">
        <v>2</v>
      </c>
      <c r="F13" s="214"/>
    </row>
    <row r="14" ht="12" customHeight="1" spans="1:6">
      <c r="A14" s="59"/>
      <c r="B14" s="185"/>
      <c r="C14" s="186" t="s">
        <v>311</v>
      </c>
      <c r="D14" s="187" t="s">
        <v>312</v>
      </c>
      <c r="E14" s="213">
        <v>1</v>
      </c>
      <c r="F14" s="214"/>
    </row>
    <row r="15" ht="12" customHeight="1" spans="1:6">
      <c r="A15" s="59"/>
      <c r="B15" s="188" t="s">
        <v>148</v>
      </c>
      <c r="C15" s="189" t="s">
        <v>313</v>
      </c>
      <c r="D15" s="190"/>
      <c r="E15" s="212">
        <f>SUM(E16:E18)</f>
        <v>13</v>
      </c>
      <c r="F15" s="210"/>
    </row>
    <row r="16" ht="12" customHeight="1" spans="1:6">
      <c r="A16" s="59"/>
      <c r="B16" s="180"/>
      <c r="C16" s="181" t="s">
        <v>305</v>
      </c>
      <c r="D16" s="182" t="s">
        <v>314</v>
      </c>
      <c r="E16" s="215">
        <v>3</v>
      </c>
      <c r="F16" s="214"/>
    </row>
    <row r="17" ht="12" customHeight="1" spans="1:6">
      <c r="A17" s="59"/>
      <c r="B17" s="183"/>
      <c r="C17" s="164" t="s">
        <v>307</v>
      </c>
      <c r="D17" s="184" t="s">
        <v>315</v>
      </c>
      <c r="E17" s="213">
        <v>9</v>
      </c>
      <c r="F17" s="214"/>
    </row>
    <row r="18" ht="12" customHeight="1" spans="1:6">
      <c r="A18" s="59"/>
      <c r="B18" s="185"/>
      <c r="C18" s="186" t="s">
        <v>309</v>
      </c>
      <c r="D18" s="187" t="s">
        <v>316</v>
      </c>
      <c r="E18" s="216">
        <v>1</v>
      </c>
      <c r="F18" s="214"/>
    </row>
    <row r="19" ht="12" customHeight="1" spans="1:6">
      <c r="A19" s="59"/>
      <c r="B19" s="174" t="s">
        <v>317</v>
      </c>
      <c r="C19" s="175" t="s">
        <v>318</v>
      </c>
      <c r="E19" s="212">
        <f>SUM(E20:E21)</f>
        <v>5</v>
      </c>
      <c r="F19" s="210"/>
    </row>
    <row r="20" ht="12" customHeight="1" spans="1:6">
      <c r="A20" s="59"/>
      <c r="B20" s="180"/>
      <c r="C20" s="164" t="s">
        <v>305</v>
      </c>
      <c r="D20" s="191" t="s">
        <v>319</v>
      </c>
      <c r="E20" s="213">
        <v>2</v>
      </c>
      <c r="F20" s="214"/>
    </row>
    <row r="21" ht="12" customHeight="1" spans="1:6">
      <c r="A21" s="59"/>
      <c r="B21" s="183"/>
      <c r="C21" s="164" t="s">
        <v>307</v>
      </c>
      <c r="D21" s="184" t="s">
        <v>320</v>
      </c>
      <c r="E21" s="213">
        <v>3</v>
      </c>
      <c r="F21" s="214"/>
    </row>
    <row r="22" ht="12" customHeight="1" spans="1:6">
      <c r="A22" s="59"/>
      <c r="B22" s="174" t="s">
        <v>321</v>
      </c>
      <c r="C22" s="175" t="s">
        <v>322</v>
      </c>
      <c r="D22" s="192"/>
      <c r="E22" s="212">
        <v>1</v>
      </c>
      <c r="F22" s="210"/>
    </row>
    <row r="23" ht="12" customHeight="1" spans="1:6">
      <c r="A23" s="59"/>
      <c r="B23" s="180"/>
      <c r="C23" s="181" t="s">
        <v>305</v>
      </c>
      <c r="D23" s="193" t="s">
        <v>323</v>
      </c>
      <c r="E23" s="215">
        <v>1</v>
      </c>
      <c r="F23" s="214"/>
    </row>
    <row r="24" ht="12" customHeight="1" spans="1:6">
      <c r="A24" s="59"/>
      <c r="B24" s="174" t="s">
        <v>324</v>
      </c>
      <c r="C24" s="175" t="s">
        <v>325</v>
      </c>
      <c r="D24" s="192"/>
      <c r="E24" s="212">
        <f>SUM(E25:E28)</f>
        <v>8</v>
      </c>
      <c r="F24" s="210"/>
    </row>
    <row r="25" ht="12" customHeight="1" spans="1:6">
      <c r="A25" s="59"/>
      <c r="B25" s="194"/>
      <c r="C25" s="191" t="s">
        <v>305</v>
      </c>
      <c r="D25" s="184" t="s">
        <v>326</v>
      </c>
      <c r="E25" s="215">
        <v>4</v>
      </c>
      <c r="F25" s="214"/>
    </row>
    <row r="26" ht="12" customHeight="1" spans="1:6">
      <c r="A26" s="59"/>
      <c r="B26" s="194"/>
      <c r="C26" s="191" t="s">
        <v>307</v>
      </c>
      <c r="D26" s="184" t="s">
        <v>327</v>
      </c>
      <c r="E26" s="213">
        <v>1</v>
      </c>
      <c r="F26" s="214"/>
    </row>
    <row r="27" ht="12" customHeight="1" spans="1:6">
      <c r="A27" s="59"/>
      <c r="B27" s="194"/>
      <c r="C27" s="191" t="s">
        <v>309</v>
      </c>
      <c r="D27" s="184" t="s">
        <v>328</v>
      </c>
      <c r="E27" s="213">
        <v>2</v>
      </c>
      <c r="F27" s="214"/>
    </row>
    <row r="28" ht="12" customHeight="1" spans="1:6">
      <c r="A28" s="59"/>
      <c r="B28" s="195"/>
      <c r="C28" s="196" t="s">
        <v>311</v>
      </c>
      <c r="D28" s="187" t="s">
        <v>329</v>
      </c>
      <c r="E28" s="216">
        <v>1</v>
      </c>
      <c r="F28" s="214"/>
    </row>
    <row r="29" ht="12" customHeight="1" spans="1:6">
      <c r="A29" s="59"/>
      <c r="B29" s="174" t="s">
        <v>330</v>
      </c>
      <c r="C29" s="175" t="s">
        <v>331</v>
      </c>
      <c r="D29" s="192"/>
      <c r="E29" s="217">
        <f>SUM(E30:E32)</f>
        <v>11</v>
      </c>
      <c r="F29" s="210"/>
    </row>
    <row r="30" ht="12" customHeight="1" spans="1:6">
      <c r="A30" s="59"/>
      <c r="B30" s="180"/>
      <c r="C30" s="181" t="s">
        <v>305</v>
      </c>
      <c r="D30" s="182" t="s">
        <v>332</v>
      </c>
      <c r="E30" s="215">
        <v>3</v>
      </c>
      <c r="F30" s="214"/>
    </row>
    <row r="31" ht="12" customHeight="1" spans="1:6">
      <c r="A31" s="59"/>
      <c r="B31" s="183"/>
      <c r="C31" s="164" t="s">
        <v>307</v>
      </c>
      <c r="D31" s="184" t="s">
        <v>333</v>
      </c>
      <c r="E31" s="213">
        <v>5</v>
      </c>
      <c r="F31" s="214"/>
    </row>
    <row r="32" ht="12" customHeight="1" spans="1:6">
      <c r="A32" s="59"/>
      <c r="B32" s="185"/>
      <c r="C32" s="186" t="s">
        <v>309</v>
      </c>
      <c r="D32" s="187" t="s">
        <v>334</v>
      </c>
      <c r="E32" s="216">
        <v>3</v>
      </c>
      <c r="F32" s="214"/>
    </row>
    <row r="33" ht="12" customHeight="1" spans="1:6">
      <c r="A33" s="59"/>
      <c r="B33" s="188" t="s">
        <v>335</v>
      </c>
      <c r="C33" s="189" t="s">
        <v>336</v>
      </c>
      <c r="D33" s="190"/>
      <c r="E33" s="218">
        <f>SUM(E34:E38)</f>
        <v>18</v>
      </c>
      <c r="F33" s="210"/>
    </row>
    <row r="34" ht="12" customHeight="1" spans="1:6">
      <c r="A34" s="59"/>
      <c r="B34" s="180"/>
      <c r="C34" s="181" t="s">
        <v>305</v>
      </c>
      <c r="D34" s="182" t="s">
        <v>337</v>
      </c>
      <c r="E34" s="213">
        <v>1</v>
      </c>
      <c r="F34" s="214"/>
    </row>
    <row r="35" ht="12" customHeight="1" spans="1:6">
      <c r="A35" s="59"/>
      <c r="B35" s="183"/>
      <c r="C35" s="164" t="s">
        <v>307</v>
      </c>
      <c r="D35" s="184" t="s">
        <v>338</v>
      </c>
      <c r="E35" s="213">
        <v>3</v>
      </c>
      <c r="F35" s="214"/>
    </row>
    <row r="36" ht="12" customHeight="1" spans="1:6">
      <c r="A36" s="59"/>
      <c r="B36" s="183"/>
      <c r="C36" s="164" t="s">
        <v>309</v>
      </c>
      <c r="D36" s="184" t="s">
        <v>339</v>
      </c>
      <c r="E36" s="213">
        <v>8</v>
      </c>
      <c r="F36" s="214"/>
    </row>
    <row r="37" ht="12" customHeight="1" spans="1:6">
      <c r="A37" s="59"/>
      <c r="B37" s="183"/>
      <c r="C37" s="164" t="s">
        <v>311</v>
      </c>
      <c r="D37" s="184" t="s">
        <v>340</v>
      </c>
      <c r="E37" s="213">
        <v>5</v>
      </c>
      <c r="F37" s="214"/>
    </row>
    <row r="38" ht="12" customHeight="1" spans="1:6">
      <c r="A38" s="59"/>
      <c r="B38" s="185"/>
      <c r="C38" s="186" t="s">
        <v>341</v>
      </c>
      <c r="D38" s="187" t="s">
        <v>342</v>
      </c>
      <c r="E38" s="216">
        <v>1</v>
      </c>
      <c r="F38" s="214"/>
    </row>
    <row r="39" ht="12" customHeight="1" spans="1:6">
      <c r="A39" s="59"/>
      <c r="B39" s="174" t="s">
        <v>343</v>
      </c>
      <c r="C39" s="197" t="s">
        <v>344</v>
      </c>
      <c r="D39" s="198"/>
      <c r="E39" s="212">
        <f>SUM(E40:E45)</f>
        <v>47</v>
      </c>
      <c r="F39" s="210"/>
    </row>
    <row r="40" ht="12" customHeight="1" spans="1:6">
      <c r="A40" s="59"/>
      <c r="B40" s="183"/>
      <c r="C40" s="164" t="s">
        <v>305</v>
      </c>
      <c r="D40" s="164" t="s">
        <v>345</v>
      </c>
      <c r="E40" s="213">
        <v>2</v>
      </c>
      <c r="F40" s="214"/>
    </row>
    <row r="41" ht="12" customHeight="1" spans="1:6">
      <c r="A41" s="59"/>
      <c r="B41" s="183"/>
      <c r="C41" s="164" t="s">
        <v>307</v>
      </c>
      <c r="D41" s="164" t="s">
        <v>346</v>
      </c>
      <c r="E41" s="213">
        <v>7</v>
      </c>
      <c r="F41" s="214"/>
    </row>
    <row r="42" ht="12" customHeight="1" spans="1:6">
      <c r="A42" s="59"/>
      <c r="B42" s="183"/>
      <c r="C42" s="164" t="s">
        <v>309</v>
      </c>
      <c r="D42" s="164" t="s">
        <v>347</v>
      </c>
      <c r="E42" s="213">
        <v>5</v>
      </c>
      <c r="F42" s="214"/>
    </row>
    <row r="43" ht="12" customHeight="1" spans="1:6">
      <c r="A43" s="59"/>
      <c r="B43" s="183"/>
      <c r="C43" s="164" t="s">
        <v>311</v>
      </c>
      <c r="D43" s="164" t="s">
        <v>348</v>
      </c>
      <c r="E43" s="213">
        <v>1</v>
      </c>
      <c r="F43" s="214"/>
    </row>
    <row r="44" ht="24" customHeight="1" spans="1:6">
      <c r="A44" s="59"/>
      <c r="B44" s="183"/>
      <c r="C44" s="164" t="s">
        <v>349</v>
      </c>
      <c r="D44" s="199" t="s">
        <v>350</v>
      </c>
      <c r="E44" s="213">
        <v>18</v>
      </c>
      <c r="F44" s="214"/>
    </row>
    <row r="45" ht="24" customHeight="1" spans="1:6">
      <c r="A45" s="59"/>
      <c r="B45" s="185"/>
      <c r="C45" s="186" t="s">
        <v>341</v>
      </c>
      <c r="D45" s="200" t="s">
        <v>351</v>
      </c>
      <c r="E45" s="216">
        <v>14</v>
      </c>
      <c r="F45" s="219"/>
    </row>
    <row r="46" ht="11.25" customHeight="1" spans="1:6">
      <c r="A46" s="59"/>
      <c r="B46" s="59"/>
      <c r="C46" s="59"/>
      <c r="D46" s="59"/>
      <c r="E46" s="59"/>
      <c r="F46" s="59"/>
    </row>
    <row r="47" ht="11.25" customHeight="1" spans="1:6">
      <c r="A47" s="59"/>
      <c r="B47" s="59"/>
      <c r="C47" s="59"/>
      <c r="D47" s="59"/>
      <c r="E47" s="59"/>
      <c r="F47" s="59"/>
    </row>
    <row r="48" ht="11.25" customHeight="1" spans="1:6">
      <c r="A48" s="59"/>
      <c r="B48" s="59"/>
      <c r="C48" s="59"/>
      <c r="D48" s="59"/>
      <c r="E48" s="59"/>
      <c r="F48" s="59"/>
    </row>
    <row r="49" ht="11.25" customHeight="1" spans="1:6">
      <c r="A49" s="59"/>
      <c r="B49" s="59"/>
      <c r="C49" s="59"/>
      <c r="D49" s="59"/>
      <c r="E49" s="59"/>
      <c r="F49" s="59"/>
    </row>
    <row r="50" ht="12" customHeight="1" spans="1:6">
      <c r="A50" s="59"/>
      <c r="B50" s="201"/>
      <c r="C50" s="164"/>
      <c r="D50" s="191"/>
      <c r="E50" s="201"/>
      <c r="F50" s="59"/>
    </row>
    <row r="51" ht="12" customHeight="1" spans="1:6">
      <c r="A51" s="59"/>
      <c r="B51" s="168"/>
      <c r="C51" s="164"/>
      <c r="D51" s="164"/>
      <c r="E51" s="164"/>
      <c r="F51" s="59"/>
    </row>
    <row r="52" ht="12" customHeight="1" spans="1:6">
      <c r="A52" s="59"/>
      <c r="B52" s="168"/>
      <c r="C52" s="164"/>
      <c r="D52" s="164"/>
      <c r="E52" s="164"/>
      <c r="F52" s="59"/>
    </row>
    <row r="53" ht="12" customHeight="1" spans="1:6">
      <c r="A53" s="59"/>
      <c r="B53" s="168"/>
      <c r="C53" s="164"/>
      <c r="D53" s="164"/>
      <c r="E53" s="164"/>
      <c r="F53" s="59"/>
    </row>
    <row r="54" ht="12" customHeight="1" spans="1:6">
      <c r="A54" s="59"/>
      <c r="B54" s="168"/>
      <c r="C54" s="164"/>
      <c r="D54" s="164"/>
      <c r="E54" s="164"/>
      <c r="F54" s="59"/>
    </row>
    <row r="55" ht="12" customHeight="1" spans="1:6">
      <c r="A55" s="59"/>
      <c r="B55" s="168"/>
      <c r="C55" s="164"/>
      <c r="D55" s="164"/>
      <c r="E55" s="164"/>
      <c r="F55" s="59"/>
    </row>
    <row r="56" ht="12" customHeight="1" spans="1:6">
      <c r="A56" s="59"/>
      <c r="B56" s="168"/>
      <c r="C56" s="164"/>
      <c r="D56" s="164"/>
      <c r="E56" s="164"/>
      <c r="F56" s="59"/>
    </row>
    <row r="57" ht="11.25" customHeight="1" spans="1:6">
      <c r="A57" s="59"/>
      <c r="B57" s="202"/>
      <c r="C57" s="203"/>
      <c r="D57" s="203"/>
      <c r="E57" s="203"/>
      <c r="F57" s="59"/>
    </row>
  </sheetData>
  <mergeCells count="3">
    <mergeCell ref="B5:D5"/>
    <mergeCell ref="B7:D7"/>
    <mergeCell ref="C19:D19"/>
  </mergeCell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3"/>
  <sheetViews>
    <sheetView workbookViewId="0">
      <selection activeCell="A1" sqref="A1"/>
    </sheetView>
  </sheetViews>
  <sheetFormatPr defaultColWidth="17.2857142857143" defaultRowHeight="15" customHeight="1"/>
  <cols>
    <col min="1" max="1" width="1.42857142857143" customWidth="1"/>
    <col min="2" max="2" width="12.7142857142857" customWidth="1"/>
    <col min="3" max="3" width="8.28571428571429" customWidth="1"/>
    <col min="4" max="4" width="5" customWidth="1"/>
    <col min="5" max="5" width="2" customWidth="1"/>
    <col min="6" max="6" width="14.8571428571429" customWidth="1"/>
    <col min="7" max="7" width="10.8571428571429" customWidth="1"/>
    <col min="8" max="14" width="11.2857142857143" hidden="1" customWidth="1"/>
    <col min="15" max="20" width="11.2857142857143" customWidth="1"/>
    <col min="21" max="21" width="3.42857142857143" customWidth="1"/>
    <col min="22" max="22" width="10.5714285714286" customWidth="1"/>
    <col min="23" max="23" width="10.7142857142857" customWidth="1"/>
    <col min="24" max="24" width="3.71428571428571" customWidth="1"/>
  </cols>
  <sheetData>
    <row r="1" ht="12.75" customHeight="1" spans="1:24">
      <c r="A1" s="39"/>
      <c r="B1" s="40"/>
      <c r="C1" s="40"/>
      <c r="D1" s="40"/>
      <c r="E1" s="62"/>
      <c r="F1" s="40"/>
      <c r="G1" s="40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130"/>
      <c r="W1" s="131"/>
      <c r="X1" s="39"/>
    </row>
    <row r="2" ht="12.75" customHeight="1" spans="1:24">
      <c r="A2" s="39"/>
      <c r="B2" s="41" t="s">
        <v>352</v>
      </c>
      <c r="C2" s="39"/>
      <c r="D2" s="39"/>
      <c r="E2" s="64"/>
      <c r="F2" s="65"/>
      <c r="G2" s="66"/>
      <c r="H2" s="39"/>
      <c r="I2" s="39"/>
      <c r="J2" s="39"/>
      <c r="K2" s="39"/>
      <c r="L2" s="39"/>
      <c r="M2" s="112"/>
      <c r="N2" s="39"/>
      <c r="O2" s="39"/>
      <c r="P2" s="63"/>
      <c r="Q2" s="63"/>
      <c r="R2" s="63"/>
      <c r="S2" s="63"/>
      <c r="T2" s="63"/>
      <c r="U2" s="63"/>
      <c r="V2" s="130"/>
      <c r="W2" s="131"/>
      <c r="X2" s="39"/>
    </row>
    <row r="3" ht="12.75" hidden="1" customHeight="1" spans="1:24">
      <c r="A3" s="39"/>
      <c r="B3" s="39"/>
      <c r="C3" s="39"/>
      <c r="D3" s="39"/>
      <c r="E3" s="64"/>
      <c r="F3" s="67" t="s">
        <v>353</v>
      </c>
      <c r="G3" s="66"/>
      <c r="H3" s="39"/>
      <c r="I3" s="39"/>
      <c r="J3" s="39"/>
      <c r="K3" s="39"/>
      <c r="L3" s="39"/>
      <c r="M3" s="113"/>
      <c r="N3" s="113" t="s">
        <v>354</v>
      </c>
      <c r="O3" s="63"/>
      <c r="P3" s="63"/>
      <c r="Q3" s="63"/>
      <c r="R3" s="63"/>
      <c r="S3" s="63"/>
      <c r="T3" s="63"/>
      <c r="U3" s="63"/>
      <c r="V3" s="130"/>
      <c r="W3" s="131"/>
      <c r="X3" s="39"/>
    </row>
    <row r="4" ht="12.75" customHeight="1" spans="1:24">
      <c r="A4" s="39"/>
      <c r="B4" s="39"/>
      <c r="C4" s="39"/>
      <c r="D4" s="39"/>
      <c r="E4" s="64"/>
      <c r="F4" s="67"/>
      <c r="G4" s="62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130"/>
      <c r="W4" s="131"/>
      <c r="X4" s="39"/>
    </row>
    <row r="5" ht="12.75" customHeight="1" spans="1:24">
      <c r="A5" s="39"/>
      <c r="B5" s="40"/>
      <c r="C5" s="40"/>
      <c r="D5" s="40"/>
      <c r="E5" s="62"/>
      <c r="F5" s="68"/>
      <c r="G5" s="68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39"/>
      <c r="U5" s="69"/>
      <c r="V5" s="132"/>
      <c r="W5" s="133" t="s">
        <v>40</v>
      </c>
      <c r="X5" s="39"/>
    </row>
    <row r="6" ht="12.75" customHeight="1" spans="1:24">
      <c r="A6" s="39"/>
      <c r="B6" s="40"/>
      <c r="C6" s="40"/>
      <c r="D6" s="40"/>
      <c r="E6" s="62"/>
      <c r="F6" s="68"/>
      <c r="G6" s="68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39"/>
      <c r="U6" s="69"/>
      <c r="V6" s="132"/>
      <c r="W6" s="134" t="s">
        <v>41</v>
      </c>
      <c r="X6" s="39"/>
    </row>
    <row r="7" ht="17.25" customHeight="1" spans="1:24">
      <c r="A7" s="39"/>
      <c r="B7" s="42"/>
      <c r="C7" s="43"/>
      <c r="D7" s="43"/>
      <c r="E7" s="70"/>
      <c r="F7" s="71"/>
      <c r="G7" s="72"/>
      <c r="H7" s="73"/>
      <c r="I7" s="106"/>
      <c r="J7" s="106"/>
      <c r="K7" s="106"/>
      <c r="L7" s="106"/>
      <c r="M7" s="39"/>
      <c r="N7" s="106"/>
      <c r="O7" s="114" t="s">
        <v>355</v>
      </c>
      <c r="V7" s="135" t="s">
        <v>356</v>
      </c>
      <c r="X7" s="39"/>
    </row>
    <row r="8" ht="17.25" customHeight="1" spans="1:24">
      <c r="A8" s="39"/>
      <c r="B8" s="44"/>
      <c r="H8" s="74"/>
      <c r="I8" s="107"/>
      <c r="J8" s="107"/>
      <c r="K8" s="107"/>
      <c r="L8" s="107"/>
      <c r="M8" s="74"/>
      <c r="N8" s="107"/>
      <c r="V8" s="136" t="s">
        <v>357</v>
      </c>
      <c r="X8" s="39"/>
    </row>
    <row r="9" ht="22.5" customHeight="1" spans="1:24">
      <c r="A9" s="39"/>
      <c r="B9" s="45"/>
      <c r="C9" s="46"/>
      <c r="D9" s="46"/>
      <c r="E9" s="75"/>
      <c r="F9" s="76"/>
      <c r="G9" s="77"/>
      <c r="H9" s="78">
        <v>2001</v>
      </c>
      <c r="I9" s="78">
        <v>2002</v>
      </c>
      <c r="J9" s="78">
        <v>2003</v>
      </c>
      <c r="K9" s="78">
        <v>2004</v>
      </c>
      <c r="L9" s="78">
        <v>2005</v>
      </c>
      <c r="M9" s="78">
        <v>2006</v>
      </c>
      <c r="N9" s="115">
        <v>2007</v>
      </c>
      <c r="O9" s="115">
        <v>2008</v>
      </c>
      <c r="P9" s="78">
        <v>2009</v>
      </c>
      <c r="Q9" s="78">
        <v>2010</v>
      </c>
      <c r="R9" s="78">
        <v>2011</v>
      </c>
      <c r="S9" s="115">
        <v>2012</v>
      </c>
      <c r="T9" s="115">
        <v>2013</v>
      </c>
      <c r="U9" s="137" t="s">
        <v>154</v>
      </c>
      <c r="V9" s="138" t="s">
        <v>27</v>
      </c>
      <c r="W9" s="139" t="s">
        <v>28</v>
      </c>
      <c r="X9" s="39"/>
    </row>
    <row r="10" ht="22.5" customHeight="1" spans="1:24">
      <c r="A10" s="40"/>
      <c r="B10" s="47" t="s">
        <v>358</v>
      </c>
      <c r="D10" s="48"/>
      <c r="E10" s="48" t="s">
        <v>211</v>
      </c>
      <c r="F10" s="79" t="s">
        <v>359</v>
      </c>
      <c r="G10" s="80"/>
      <c r="H10" s="81">
        <v>5477420.29874315</v>
      </c>
      <c r="I10" s="81">
        <f t="shared" ref="I10:R10" si="0">I11+I14</f>
        <v>5316637</v>
      </c>
      <c r="J10" s="81">
        <f t="shared" si="0"/>
        <v>6241807</v>
      </c>
      <c r="K10" s="81">
        <f t="shared" si="0"/>
        <v>5394645</v>
      </c>
      <c r="L10" s="81">
        <f t="shared" si="0"/>
        <v>5096978</v>
      </c>
      <c r="M10" s="81">
        <f t="shared" si="0"/>
        <v>4975481</v>
      </c>
      <c r="N10" s="116">
        <f t="shared" si="0"/>
        <v>5112857</v>
      </c>
      <c r="O10" s="116">
        <f t="shared" si="0"/>
        <v>5323028</v>
      </c>
      <c r="P10" s="116">
        <f t="shared" si="0"/>
        <v>5135160</v>
      </c>
      <c r="Q10" s="116">
        <f t="shared" si="0"/>
        <v>5971725</v>
      </c>
      <c r="R10" s="116">
        <f t="shared" si="0"/>
        <v>6099112</v>
      </c>
      <c r="S10" s="124"/>
      <c r="T10" s="124"/>
      <c r="U10" s="140" t="s">
        <v>154</v>
      </c>
      <c r="V10" s="141" t="e">
        <f t="shared" ref="V10:V22" si="1">(P10/O10+Q10/P10+R10/Q10+S10/R10+T10/S10)/5*100-100</f>
        <v>#DIV/0!</v>
      </c>
      <c r="W10" s="142" t="e">
        <f t="shared" ref="W10:W22" si="2">(T10/S10)*100-100</f>
        <v>#DIV/0!</v>
      </c>
      <c r="X10" s="40"/>
    </row>
    <row r="11" ht="32.25" customHeight="1" spans="1:24">
      <c r="A11" s="40"/>
      <c r="B11" s="49" t="s">
        <v>360</v>
      </c>
      <c r="C11" s="50" t="s">
        <v>159</v>
      </c>
      <c r="E11" s="82" t="s">
        <v>211</v>
      </c>
      <c r="F11" s="83" t="s">
        <v>361</v>
      </c>
      <c r="G11" s="84"/>
      <c r="H11" s="85">
        <v>3286500.29874315</v>
      </c>
      <c r="I11" s="85">
        <f t="shared" ref="I11:T11" si="3">SUM(I12:I13)</f>
        <v>3046473</v>
      </c>
      <c r="J11" s="85">
        <f t="shared" si="3"/>
        <v>3857597</v>
      </c>
      <c r="K11" s="85">
        <f t="shared" si="3"/>
        <v>2935289</v>
      </c>
      <c r="L11" s="85">
        <f t="shared" si="3"/>
        <v>2590364</v>
      </c>
      <c r="M11" s="85">
        <f t="shared" si="3"/>
        <v>2700174</v>
      </c>
      <c r="N11" s="117">
        <f t="shared" si="3"/>
        <v>2755794</v>
      </c>
      <c r="O11" s="117">
        <f t="shared" si="3"/>
        <v>2736566</v>
      </c>
      <c r="P11" s="117">
        <f t="shared" si="3"/>
        <v>2641967</v>
      </c>
      <c r="Q11" s="117">
        <f t="shared" si="3"/>
        <v>2620277</v>
      </c>
      <c r="R11" s="117">
        <f t="shared" si="3"/>
        <v>2755178</v>
      </c>
      <c r="S11" s="125">
        <f t="shared" si="3"/>
        <v>2741943</v>
      </c>
      <c r="T11" s="125">
        <f t="shared" si="3"/>
        <v>2857627</v>
      </c>
      <c r="U11" s="143" t="s">
        <v>154</v>
      </c>
      <c r="V11" s="141">
        <f t="shared" si="1"/>
        <v>0.921840532559727</v>
      </c>
      <c r="W11" s="142">
        <f t="shared" si="2"/>
        <v>4.21905196424579</v>
      </c>
      <c r="X11" s="40"/>
    </row>
    <row r="12" ht="22.5" customHeight="1" spans="1:24">
      <c r="A12" s="40"/>
      <c r="C12" s="51" t="s">
        <v>362</v>
      </c>
      <c r="D12" s="52"/>
      <c r="E12" s="86" t="s">
        <v>211</v>
      </c>
      <c r="F12" s="87" t="s">
        <v>363</v>
      </c>
      <c r="G12" s="88"/>
      <c r="H12" s="89">
        <v>2562945</v>
      </c>
      <c r="I12" s="89">
        <v>2572042</v>
      </c>
      <c r="J12" s="89">
        <v>3311821</v>
      </c>
      <c r="K12" s="89">
        <v>2346782</v>
      </c>
      <c r="L12" s="89">
        <v>2057986</v>
      </c>
      <c r="M12" s="89">
        <v>2203412</v>
      </c>
      <c r="N12" s="118">
        <v>2231967</v>
      </c>
      <c r="O12" s="118">
        <v>2240067</v>
      </c>
      <c r="P12" s="118">
        <v>2169279</v>
      </c>
      <c r="Q12" s="118">
        <v>2162442</v>
      </c>
      <c r="R12" s="118">
        <v>2265213</v>
      </c>
      <c r="S12" s="118">
        <v>2271423</v>
      </c>
      <c r="T12" s="118">
        <v>2353447</v>
      </c>
      <c r="U12" s="144" t="s">
        <v>154</v>
      </c>
      <c r="V12" s="145">
        <f t="shared" si="1"/>
        <v>1.03251210332409</v>
      </c>
      <c r="W12" s="146">
        <f t="shared" si="2"/>
        <v>3.61112835433998</v>
      </c>
      <c r="X12" s="40"/>
    </row>
    <row r="13" ht="22.5" customHeight="1" spans="1:24">
      <c r="A13" s="40"/>
      <c r="C13" s="53" t="s">
        <v>364</v>
      </c>
      <c r="D13" s="54"/>
      <c r="E13" s="90" t="s">
        <v>211</v>
      </c>
      <c r="F13" s="91" t="s">
        <v>365</v>
      </c>
      <c r="G13" s="92"/>
      <c r="H13" s="93">
        <v>723555.298743152</v>
      </c>
      <c r="I13" s="93">
        <v>474431</v>
      </c>
      <c r="J13" s="93">
        <v>545776</v>
      </c>
      <c r="K13" s="93">
        <v>588507</v>
      </c>
      <c r="L13" s="93">
        <v>532378</v>
      </c>
      <c r="M13" s="93">
        <v>496762</v>
      </c>
      <c r="N13" s="119">
        <v>523827</v>
      </c>
      <c r="O13" s="119">
        <v>496499</v>
      </c>
      <c r="P13" s="119">
        <v>472688</v>
      </c>
      <c r="Q13" s="119">
        <v>457835</v>
      </c>
      <c r="R13" s="119">
        <v>489965</v>
      </c>
      <c r="S13" s="119">
        <v>470520</v>
      </c>
      <c r="T13" s="119">
        <v>504180</v>
      </c>
      <c r="U13" s="147" t="s">
        <v>154</v>
      </c>
      <c r="V13" s="148">
        <f t="shared" si="1"/>
        <v>0.452985340420284</v>
      </c>
      <c r="W13" s="149">
        <f t="shared" si="2"/>
        <v>7.15378729915838</v>
      </c>
      <c r="X13" s="40"/>
    </row>
    <row r="14" ht="22.5" customHeight="1" spans="1:24">
      <c r="A14" s="40"/>
      <c r="B14" s="49" t="s">
        <v>366</v>
      </c>
      <c r="C14" s="50" t="s">
        <v>159</v>
      </c>
      <c r="E14" s="82" t="s">
        <v>211</v>
      </c>
      <c r="F14" s="83" t="s">
        <v>361</v>
      </c>
      <c r="G14" s="84"/>
      <c r="H14" s="85">
        <v>2190920</v>
      </c>
      <c r="I14" s="85">
        <f t="shared" ref="I14:R14" si="4">SUM(I15:I20)</f>
        <v>2270164</v>
      </c>
      <c r="J14" s="85">
        <f t="shared" si="4"/>
        <v>2384210</v>
      </c>
      <c r="K14" s="85">
        <f t="shared" si="4"/>
        <v>2459356</v>
      </c>
      <c r="L14" s="85">
        <f t="shared" si="4"/>
        <v>2506614</v>
      </c>
      <c r="M14" s="85">
        <f t="shared" si="4"/>
        <v>2275307</v>
      </c>
      <c r="N14" s="117">
        <f t="shared" si="4"/>
        <v>2357063</v>
      </c>
      <c r="O14" s="117">
        <f t="shared" si="4"/>
        <v>2586462</v>
      </c>
      <c r="P14" s="117">
        <f t="shared" si="4"/>
        <v>2493193</v>
      </c>
      <c r="Q14" s="117">
        <f t="shared" si="4"/>
        <v>3351448</v>
      </c>
      <c r="R14" s="117">
        <f t="shared" si="4"/>
        <v>3343934</v>
      </c>
      <c r="S14" s="125"/>
      <c r="T14" s="125"/>
      <c r="U14" s="143"/>
      <c r="V14" s="141" t="e">
        <f t="shared" si="1"/>
        <v>#DIV/0!</v>
      </c>
      <c r="W14" s="142" t="e">
        <f t="shared" si="2"/>
        <v>#DIV/0!</v>
      </c>
      <c r="X14" s="40"/>
    </row>
    <row r="15" ht="22.5" customHeight="1" spans="1:24">
      <c r="A15" s="40"/>
      <c r="C15" s="51" t="s">
        <v>367</v>
      </c>
      <c r="D15" s="52"/>
      <c r="E15" s="86" t="s">
        <v>211</v>
      </c>
      <c r="F15" s="87" t="s">
        <v>368</v>
      </c>
      <c r="G15" s="88"/>
      <c r="H15" s="94">
        <v>39880</v>
      </c>
      <c r="I15" s="94">
        <v>65624</v>
      </c>
      <c r="J15" s="94">
        <v>67735</v>
      </c>
      <c r="K15" s="94">
        <v>81377</v>
      </c>
      <c r="L15" s="94">
        <v>101400</v>
      </c>
      <c r="M15" s="94">
        <v>134419</v>
      </c>
      <c r="N15" s="118">
        <v>232274</v>
      </c>
      <c r="O15" s="118">
        <v>282607</v>
      </c>
      <c r="P15" s="118">
        <v>278613</v>
      </c>
      <c r="Q15" s="118">
        <v>498001</v>
      </c>
      <c r="R15" s="118">
        <v>517340</v>
      </c>
      <c r="S15" s="118"/>
      <c r="T15" s="118"/>
      <c r="U15" s="144"/>
      <c r="V15" s="145" t="e">
        <f t="shared" si="1"/>
        <v>#DIV/0!</v>
      </c>
      <c r="W15" s="146" t="e">
        <f t="shared" si="2"/>
        <v>#DIV/0!</v>
      </c>
      <c r="X15" s="40"/>
    </row>
    <row r="16" ht="22.5" customHeight="1" spans="1:24">
      <c r="A16" s="40"/>
      <c r="C16" s="55" t="s">
        <v>369</v>
      </c>
      <c r="D16" s="56"/>
      <c r="E16" s="95" t="s">
        <v>211</v>
      </c>
      <c r="F16" s="96" t="s">
        <v>370</v>
      </c>
      <c r="G16" s="97"/>
      <c r="H16" s="98">
        <v>324380</v>
      </c>
      <c r="I16" s="99">
        <v>352875</v>
      </c>
      <c r="J16" s="99">
        <v>376835</v>
      </c>
      <c r="K16" s="99">
        <v>440545</v>
      </c>
      <c r="L16" s="99">
        <v>445643</v>
      </c>
      <c r="M16" s="99">
        <v>482161</v>
      </c>
      <c r="N16" s="120">
        <v>481980</v>
      </c>
      <c r="O16" s="120">
        <v>469201</v>
      </c>
      <c r="P16" s="120">
        <v>470828</v>
      </c>
      <c r="Q16" s="120">
        <v>553325</v>
      </c>
      <c r="R16" s="120">
        <v>586495</v>
      </c>
      <c r="S16" s="120"/>
      <c r="T16" s="126"/>
      <c r="U16" s="150"/>
      <c r="V16" s="151" t="e">
        <f t="shared" si="1"/>
        <v>#DIV/0!</v>
      </c>
      <c r="W16" s="152" t="e">
        <f t="shared" si="2"/>
        <v>#DIV/0!</v>
      </c>
      <c r="X16" s="40"/>
    </row>
    <row r="17" ht="22.5" customHeight="1" spans="1:24">
      <c r="A17" s="40"/>
      <c r="C17" s="55" t="s">
        <v>371</v>
      </c>
      <c r="D17" s="56"/>
      <c r="E17" s="95" t="s">
        <v>211</v>
      </c>
      <c r="F17" s="96" t="s">
        <v>372</v>
      </c>
      <c r="G17" s="97"/>
      <c r="H17" s="98">
        <v>1266740</v>
      </c>
      <c r="I17" s="99">
        <v>1248903</v>
      </c>
      <c r="J17" s="99">
        <v>1310451</v>
      </c>
      <c r="K17" s="99">
        <v>1131078</v>
      </c>
      <c r="L17" s="99">
        <v>1162590</v>
      </c>
      <c r="M17" s="99">
        <v>1144557</v>
      </c>
      <c r="N17" s="120">
        <v>1166138</v>
      </c>
      <c r="O17" s="120">
        <v>1362649</v>
      </c>
      <c r="P17" s="120">
        <v>1332782</v>
      </c>
      <c r="Q17" s="120">
        <v>1725283</v>
      </c>
      <c r="R17" s="120">
        <v>1623700</v>
      </c>
      <c r="S17" s="120"/>
      <c r="T17" s="126"/>
      <c r="U17" s="150"/>
      <c r="V17" s="151" t="e">
        <f t="shared" si="1"/>
        <v>#DIV/0!</v>
      </c>
      <c r="W17" s="152" t="e">
        <f t="shared" si="2"/>
        <v>#DIV/0!</v>
      </c>
      <c r="X17" s="40"/>
    </row>
    <row r="18" ht="22.5" customHeight="1" spans="1:24">
      <c r="A18" s="40"/>
      <c r="C18" s="55" t="s">
        <v>373</v>
      </c>
      <c r="D18" s="56"/>
      <c r="E18" s="95" t="s">
        <v>211</v>
      </c>
      <c r="F18" s="96" t="s">
        <v>374</v>
      </c>
      <c r="G18" s="97"/>
      <c r="H18" s="98">
        <v>54890</v>
      </c>
      <c r="I18" s="99">
        <v>55210</v>
      </c>
      <c r="J18" s="99">
        <v>60742</v>
      </c>
      <c r="K18" s="99">
        <v>58565</v>
      </c>
      <c r="L18" s="99">
        <v>68949</v>
      </c>
      <c r="M18" s="99">
        <v>53491</v>
      </c>
      <c r="N18" s="120">
        <v>72113</v>
      </c>
      <c r="O18" s="120">
        <v>79325</v>
      </c>
      <c r="P18" s="120">
        <v>87766</v>
      </c>
      <c r="Q18" s="120">
        <v>104917</v>
      </c>
      <c r="R18" s="120">
        <v>119719</v>
      </c>
      <c r="S18" s="120"/>
      <c r="T18" s="126"/>
      <c r="U18" s="150"/>
      <c r="V18" s="151" t="e">
        <f t="shared" si="1"/>
        <v>#DIV/0!</v>
      </c>
      <c r="W18" s="152" t="e">
        <f t="shared" si="2"/>
        <v>#DIV/0!</v>
      </c>
      <c r="X18" s="40"/>
    </row>
    <row r="19" ht="22.5" customHeight="1" spans="1:24">
      <c r="A19" s="40"/>
      <c r="C19" s="55" t="s">
        <v>375</v>
      </c>
      <c r="D19" s="56"/>
      <c r="E19" s="95" t="s">
        <v>211</v>
      </c>
      <c r="F19" s="96" t="s">
        <v>376</v>
      </c>
      <c r="G19" s="97"/>
      <c r="H19" s="99">
        <v>15600</v>
      </c>
      <c r="I19" s="99">
        <v>8700</v>
      </c>
      <c r="J19" s="99">
        <v>18446</v>
      </c>
      <c r="K19" s="99">
        <v>51439</v>
      </c>
      <c r="L19" s="99">
        <v>52344</v>
      </c>
      <c r="M19" s="99">
        <v>38908</v>
      </c>
      <c r="N19" s="120">
        <v>41335</v>
      </c>
      <c r="O19" s="120">
        <v>43204</v>
      </c>
      <c r="P19" s="120">
        <v>39958</v>
      </c>
      <c r="Q19" s="120">
        <v>62692</v>
      </c>
      <c r="R19" s="120">
        <v>79310</v>
      </c>
      <c r="S19" s="120"/>
      <c r="T19" s="126"/>
      <c r="U19" s="150"/>
      <c r="V19" s="151" t="e">
        <f t="shared" si="1"/>
        <v>#DIV/0!</v>
      </c>
      <c r="W19" s="152" t="e">
        <f t="shared" si="2"/>
        <v>#DIV/0!</v>
      </c>
      <c r="X19" s="40"/>
    </row>
    <row r="20" ht="22.5" customHeight="1" spans="1:24">
      <c r="A20" s="40"/>
      <c r="C20" s="53" t="s">
        <v>377</v>
      </c>
      <c r="D20" s="54"/>
      <c r="E20" s="90" t="s">
        <v>211</v>
      </c>
      <c r="F20" s="91" t="s">
        <v>378</v>
      </c>
      <c r="G20" s="92"/>
      <c r="H20" s="100">
        <v>489430</v>
      </c>
      <c r="I20" s="108">
        <v>538852</v>
      </c>
      <c r="J20" s="108">
        <v>550001</v>
      </c>
      <c r="K20" s="108">
        <v>696352</v>
      </c>
      <c r="L20" s="100">
        <v>675688</v>
      </c>
      <c r="M20" s="100">
        <v>421771</v>
      </c>
      <c r="N20" s="119">
        <v>363223</v>
      </c>
      <c r="O20" s="119">
        <v>349476</v>
      </c>
      <c r="P20" s="119">
        <v>283246</v>
      </c>
      <c r="Q20" s="119">
        <v>407230</v>
      </c>
      <c r="R20" s="119">
        <v>417370</v>
      </c>
      <c r="S20" s="119"/>
      <c r="T20" s="127"/>
      <c r="U20" s="153"/>
      <c r="V20" s="154" t="e">
        <f t="shared" si="1"/>
        <v>#DIV/0!</v>
      </c>
      <c r="W20" s="155" t="e">
        <f t="shared" si="2"/>
        <v>#DIV/0!</v>
      </c>
      <c r="X20" s="40"/>
    </row>
    <row r="21" ht="43.5" customHeight="1" spans="1:24">
      <c r="A21" s="40"/>
      <c r="B21" s="57" t="s">
        <v>379</v>
      </c>
      <c r="H21" s="101"/>
      <c r="I21" s="101"/>
      <c r="J21" s="101"/>
      <c r="K21" s="101"/>
      <c r="L21" s="109"/>
      <c r="M21" s="121">
        <v>345799</v>
      </c>
      <c r="N21" s="122">
        <v>1115202</v>
      </c>
      <c r="O21" s="122">
        <v>1198842</v>
      </c>
      <c r="P21" s="122">
        <v>1278640</v>
      </c>
      <c r="Q21" s="122">
        <v>1283457</v>
      </c>
      <c r="R21" s="122">
        <v>1353551</v>
      </c>
      <c r="S21" s="128"/>
      <c r="T21" s="128"/>
      <c r="U21" s="156"/>
      <c r="V21" s="157" t="e">
        <f t="shared" si="1"/>
        <v>#DIV/0!</v>
      </c>
      <c r="W21" s="158" t="e">
        <f t="shared" si="2"/>
        <v>#DIV/0!</v>
      </c>
      <c r="X21" s="40"/>
    </row>
    <row r="22" ht="44.25" customHeight="1" spans="1:24">
      <c r="A22" s="40"/>
      <c r="B22" s="58" t="s">
        <v>380</v>
      </c>
      <c r="H22" s="102"/>
      <c r="I22" s="102"/>
      <c r="J22" s="102"/>
      <c r="K22" s="102"/>
      <c r="L22" s="110"/>
      <c r="M22" s="123">
        <v>207479</v>
      </c>
      <c r="N22" s="122">
        <v>2676480</v>
      </c>
      <c r="O22" s="122">
        <v>2997216</v>
      </c>
      <c r="P22" s="122">
        <v>4760239</v>
      </c>
      <c r="Q22" s="122">
        <v>4810952</v>
      </c>
      <c r="R22" s="122">
        <v>4845433</v>
      </c>
      <c r="S22" s="129"/>
      <c r="T22" s="129"/>
      <c r="U22" s="159"/>
      <c r="V22" s="160" t="e">
        <f t="shared" si="1"/>
        <v>#DIV/0!</v>
      </c>
      <c r="W22" s="161" t="e">
        <f t="shared" si="2"/>
        <v>#DIV/0!</v>
      </c>
      <c r="X22" s="40"/>
    </row>
    <row r="23" ht="16.5" customHeight="1" spans="1:24">
      <c r="A23" s="59"/>
      <c r="B23" s="60" t="s">
        <v>381</v>
      </c>
      <c r="C23" s="59"/>
      <c r="D23" s="61"/>
      <c r="E23" s="103"/>
      <c r="F23" s="103"/>
      <c r="G23" s="104"/>
      <c r="H23" s="105"/>
      <c r="I23" s="111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62"/>
      <c r="W23" s="162"/>
      <c r="X23" s="59"/>
    </row>
  </sheetData>
  <mergeCells count="11">
    <mergeCell ref="V7:W7"/>
    <mergeCell ref="B8:G8"/>
    <mergeCell ref="V8:W8"/>
    <mergeCell ref="B10:C10"/>
    <mergeCell ref="C11:D11"/>
    <mergeCell ref="C14:D14"/>
    <mergeCell ref="B21:G21"/>
    <mergeCell ref="B22:G22"/>
    <mergeCell ref="B11:B13"/>
    <mergeCell ref="B14:B20"/>
    <mergeCell ref="O7:U8"/>
  </mergeCells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N49"/>
  <sheetViews>
    <sheetView tabSelected="1" workbookViewId="0">
      <selection activeCell="D4" sqref="D4"/>
    </sheetView>
  </sheetViews>
  <sheetFormatPr defaultColWidth="9" defaultRowHeight="13.5"/>
  <cols>
    <col min="1" max="1" width="2.42857142857143" style="2" customWidth="1"/>
    <col min="2" max="2" width="13.1428571428571" style="2" customWidth="1"/>
    <col min="3" max="3" width="10" style="2" customWidth="1"/>
    <col min="4" max="4" width="18.2857142857143" style="2" customWidth="1"/>
    <col min="5" max="5" width="14.2857142857143" style="2" customWidth="1"/>
    <col min="6" max="6" width="14.1428571428571" style="2" customWidth="1"/>
    <col min="7" max="7" width="14.5714285714286" style="2" customWidth="1"/>
    <col min="8" max="8" width="12.7142857142857" style="2" customWidth="1"/>
    <col min="9" max="9" width="15.2857142857143" style="2" customWidth="1"/>
    <col min="10" max="10" width="10.4285714285714" style="2" customWidth="1"/>
    <col min="11" max="12" width="11.5714285714286" style="2" customWidth="1"/>
    <col min="13" max="13" width="12.7142857142857" style="2" customWidth="1"/>
    <col min="14" max="14" width="14.5714285714286" style="2" customWidth="1"/>
    <col min="15" max="16384" width="9.14285714285714" style="2"/>
  </cols>
  <sheetData>
    <row r="2" spans="2:2">
      <c r="B2" s="3" t="s">
        <v>382</v>
      </c>
    </row>
    <row r="3" spans="2:2">
      <c r="B3" s="4" t="s">
        <v>383</v>
      </c>
    </row>
    <row r="5" ht="12.75" customHeight="1" spans="2:14">
      <c r="B5" s="5"/>
      <c r="C5" s="6"/>
      <c r="D5" s="7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2:14">
      <c r="B6" s="8"/>
      <c r="C6" s="9"/>
      <c r="D6" s="10"/>
      <c r="E6" s="27"/>
      <c r="F6" s="27"/>
      <c r="G6" s="27"/>
      <c r="H6" s="27"/>
      <c r="I6" s="27"/>
      <c r="J6" s="27"/>
      <c r="K6" s="27"/>
      <c r="L6" s="27"/>
      <c r="M6" s="27"/>
      <c r="N6" s="27"/>
    </row>
    <row r="7" s="1" customFormat="1" spans="1:14">
      <c r="A7" s="11"/>
      <c r="B7" s="12"/>
      <c r="C7" s="13"/>
      <c r="D7" s="14"/>
      <c r="E7" s="28"/>
      <c r="F7" s="28"/>
      <c r="G7" s="28"/>
      <c r="H7" s="28"/>
      <c r="I7" s="28"/>
      <c r="J7" s="28"/>
      <c r="K7" s="28"/>
      <c r="L7" s="28"/>
      <c r="M7" s="28"/>
      <c r="N7" s="35"/>
    </row>
    <row r="8" spans="1:14">
      <c r="A8" s="11"/>
      <c r="B8" s="15"/>
      <c r="C8" s="16"/>
      <c r="D8" s="17"/>
      <c r="E8" s="29"/>
      <c r="F8" s="30"/>
      <c r="G8" s="29"/>
      <c r="H8" s="29"/>
      <c r="I8" s="29"/>
      <c r="J8" s="29"/>
      <c r="K8" s="29"/>
      <c r="L8" s="29"/>
      <c r="M8" s="29"/>
      <c r="N8" s="17"/>
    </row>
    <row r="9" spans="1:14">
      <c r="A9" s="11"/>
      <c r="B9" s="15"/>
      <c r="C9" s="16"/>
      <c r="D9" s="18"/>
      <c r="E9" s="31"/>
      <c r="F9" s="31"/>
      <c r="G9" s="31"/>
      <c r="H9" s="31"/>
      <c r="I9" s="31"/>
      <c r="J9" s="31"/>
      <c r="K9" s="31"/>
      <c r="L9" s="31"/>
      <c r="M9" s="36"/>
      <c r="N9" s="18"/>
    </row>
    <row r="10" s="1" customFormat="1" spans="1:14">
      <c r="A10" s="11"/>
      <c r="B10" s="12"/>
      <c r="C10" s="13"/>
      <c r="D10" s="14"/>
      <c r="E10" s="28"/>
      <c r="F10" s="28"/>
      <c r="G10" s="28"/>
      <c r="H10" s="28"/>
      <c r="I10" s="28"/>
      <c r="J10" s="28"/>
      <c r="K10" s="28"/>
      <c r="L10" s="28"/>
      <c r="M10" s="28"/>
      <c r="N10" s="35"/>
    </row>
    <row r="11" spans="2:14">
      <c r="B11" s="15"/>
      <c r="C11" s="16"/>
      <c r="D11" s="17"/>
      <c r="E11" s="29"/>
      <c r="F11" s="29"/>
      <c r="G11" s="29"/>
      <c r="H11" s="29"/>
      <c r="I11" s="29"/>
      <c r="J11" s="29"/>
      <c r="K11" s="29"/>
      <c r="L11" s="29"/>
      <c r="M11" s="29"/>
      <c r="N11" s="17"/>
    </row>
    <row r="12" spans="2:14">
      <c r="B12" s="15"/>
      <c r="C12" s="16"/>
      <c r="D12" s="18"/>
      <c r="E12" s="31"/>
      <c r="F12" s="31"/>
      <c r="G12" s="31"/>
      <c r="H12" s="31"/>
      <c r="I12" s="31"/>
      <c r="J12" s="31"/>
      <c r="K12" s="31"/>
      <c r="L12" s="31"/>
      <c r="M12" s="31"/>
      <c r="N12" s="18"/>
    </row>
    <row r="13" spans="2:14">
      <c r="B13" s="15"/>
      <c r="C13" s="16"/>
      <c r="D13" s="19"/>
      <c r="E13" s="32"/>
      <c r="F13" s="32"/>
      <c r="G13" s="32"/>
      <c r="H13" s="32"/>
      <c r="I13" s="32"/>
      <c r="J13" s="32"/>
      <c r="K13" s="32"/>
      <c r="L13" s="32"/>
      <c r="M13" s="32"/>
      <c r="N13" s="37"/>
    </row>
    <row r="14" spans="2:14">
      <c r="B14" s="15"/>
      <c r="C14" s="16"/>
      <c r="D14" s="17"/>
      <c r="E14" s="29"/>
      <c r="F14" s="29"/>
      <c r="G14" s="29"/>
      <c r="H14" s="29"/>
      <c r="I14" s="29"/>
      <c r="J14" s="29"/>
      <c r="K14" s="29"/>
      <c r="L14" s="29"/>
      <c r="M14" s="29"/>
      <c r="N14" s="17"/>
    </row>
    <row r="15" spans="2:14">
      <c r="B15" s="15"/>
      <c r="C15" s="16"/>
      <c r="D15" s="18"/>
      <c r="E15" s="31"/>
      <c r="F15" s="31"/>
      <c r="G15" s="31"/>
      <c r="H15" s="31"/>
      <c r="I15" s="31"/>
      <c r="J15" s="31"/>
      <c r="K15" s="31"/>
      <c r="L15" s="31"/>
      <c r="M15" s="31"/>
      <c r="N15" s="18"/>
    </row>
    <row r="16" spans="2:14">
      <c r="B16" s="15"/>
      <c r="C16" s="16"/>
      <c r="D16" s="19"/>
      <c r="E16" s="32"/>
      <c r="F16" s="32"/>
      <c r="G16" s="32"/>
      <c r="H16" s="32"/>
      <c r="I16" s="32"/>
      <c r="J16" s="32"/>
      <c r="K16" s="32"/>
      <c r="L16" s="32"/>
      <c r="M16" s="32"/>
      <c r="N16" s="37"/>
    </row>
    <row r="17" spans="2:14">
      <c r="B17" s="15"/>
      <c r="C17" s="16"/>
      <c r="D17" s="17"/>
      <c r="E17" s="29"/>
      <c r="F17" s="29"/>
      <c r="G17" s="29"/>
      <c r="H17" s="29"/>
      <c r="I17" s="29"/>
      <c r="J17" s="29"/>
      <c r="K17" s="29"/>
      <c r="L17" s="29"/>
      <c r="M17" s="29"/>
      <c r="N17" s="17"/>
    </row>
    <row r="18" spans="2:14">
      <c r="B18" s="15"/>
      <c r="C18" s="16"/>
      <c r="D18" s="18"/>
      <c r="E18" s="31"/>
      <c r="F18" s="31"/>
      <c r="G18" s="31"/>
      <c r="H18" s="31"/>
      <c r="I18" s="31"/>
      <c r="J18" s="31"/>
      <c r="K18" s="31"/>
      <c r="L18" s="31"/>
      <c r="M18" s="31"/>
      <c r="N18" s="18"/>
    </row>
    <row r="19" spans="2:14">
      <c r="B19" s="15"/>
      <c r="C19" s="16"/>
      <c r="D19" s="19"/>
      <c r="E19" s="32"/>
      <c r="F19" s="32"/>
      <c r="G19" s="32"/>
      <c r="H19" s="32"/>
      <c r="I19" s="32"/>
      <c r="J19" s="32"/>
      <c r="K19" s="32"/>
      <c r="L19" s="32"/>
      <c r="M19" s="32"/>
      <c r="N19" s="37"/>
    </row>
    <row r="20" spans="2:14">
      <c r="B20" s="15"/>
      <c r="C20" s="16"/>
      <c r="D20" s="17"/>
      <c r="E20" s="29"/>
      <c r="F20" s="29"/>
      <c r="G20" s="29"/>
      <c r="H20" s="29"/>
      <c r="I20" s="29"/>
      <c r="J20" s="29"/>
      <c r="K20" s="29"/>
      <c r="L20" s="29"/>
      <c r="M20" s="29"/>
      <c r="N20" s="17"/>
    </row>
    <row r="21" spans="2:14">
      <c r="B21" s="15"/>
      <c r="C21" s="16"/>
      <c r="D21" s="18"/>
      <c r="E21" s="31"/>
      <c r="F21" s="31"/>
      <c r="G21" s="31"/>
      <c r="H21" s="31"/>
      <c r="I21" s="31"/>
      <c r="J21" s="31"/>
      <c r="K21" s="31"/>
      <c r="L21" s="31"/>
      <c r="M21" s="31"/>
      <c r="N21" s="18"/>
    </row>
    <row r="22" spans="2:14">
      <c r="B22" s="15"/>
      <c r="C22" s="16"/>
      <c r="D22" s="19"/>
      <c r="E22" s="32"/>
      <c r="F22" s="32"/>
      <c r="G22" s="32"/>
      <c r="H22" s="32"/>
      <c r="I22" s="32"/>
      <c r="J22" s="32"/>
      <c r="K22" s="32"/>
      <c r="L22" s="32"/>
      <c r="M22" s="32"/>
      <c r="N22" s="37"/>
    </row>
    <row r="23" spans="2:14">
      <c r="B23" s="15"/>
      <c r="C23" s="16"/>
      <c r="D23" s="17"/>
      <c r="E23" s="29"/>
      <c r="F23" s="29"/>
      <c r="G23" s="29"/>
      <c r="H23" s="29"/>
      <c r="I23" s="29"/>
      <c r="J23" s="29"/>
      <c r="K23" s="29"/>
      <c r="L23" s="29"/>
      <c r="M23" s="29"/>
      <c r="N23" s="17"/>
    </row>
    <row r="24" spans="2:14">
      <c r="B24" s="15"/>
      <c r="C24" s="16"/>
      <c r="D24" s="18"/>
      <c r="E24" s="31"/>
      <c r="F24" s="31"/>
      <c r="G24" s="31"/>
      <c r="H24" s="31"/>
      <c r="I24" s="31"/>
      <c r="J24" s="31"/>
      <c r="K24" s="31"/>
      <c r="L24" s="31"/>
      <c r="M24" s="31"/>
      <c r="N24" s="18"/>
    </row>
    <row r="25" spans="2:14">
      <c r="B25" s="15"/>
      <c r="C25" s="16"/>
      <c r="D25" s="19"/>
      <c r="E25" s="32"/>
      <c r="F25" s="32"/>
      <c r="G25" s="32"/>
      <c r="H25" s="32"/>
      <c r="I25" s="32"/>
      <c r="J25" s="32"/>
      <c r="K25" s="32"/>
      <c r="L25" s="32"/>
      <c r="M25" s="32"/>
      <c r="N25" s="37"/>
    </row>
    <row r="26" spans="2:14">
      <c r="B26" s="15"/>
      <c r="C26" s="16"/>
      <c r="D26" s="17"/>
      <c r="E26" s="29"/>
      <c r="F26" s="29"/>
      <c r="G26" s="29"/>
      <c r="H26" s="29"/>
      <c r="I26" s="29"/>
      <c r="J26" s="29"/>
      <c r="K26" s="29"/>
      <c r="L26" s="29"/>
      <c r="M26" s="29"/>
      <c r="N26" s="17"/>
    </row>
    <row r="27" spans="2:14">
      <c r="B27" s="15"/>
      <c r="C27" s="16"/>
      <c r="D27" s="18"/>
      <c r="E27" s="31"/>
      <c r="F27" s="31"/>
      <c r="G27" s="31"/>
      <c r="H27" s="31"/>
      <c r="I27" s="31"/>
      <c r="J27" s="31"/>
      <c r="K27" s="31"/>
      <c r="L27" s="31"/>
      <c r="M27" s="31"/>
      <c r="N27" s="18"/>
    </row>
    <row r="28" spans="2:14">
      <c r="B28" s="15"/>
      <c r="C28" s="16"/>
      <c r="D28" s="19"/>
      <c r="E28" s="32"/>
      <c r="F28" s="32"/>
      <c r="G28" s="32"/>
      <c r="H28" s="32"/>
      <c r="I28" s="32"/>
      <c r="J28" s="32"/>
      <c r="K28" s="32"/>
      <c r="L28" s="32"/>
      <c r="M28" s="32"/>
      <c r="N28" s="37"/>
    </row>
    <row r="29" spans="2:14">
      <c r="B29" s="15"/>
      <c r="C29" s="16"/>
      <c r="D29" s="17"/>
      <c r="E29" s="29"/>
      <c r="F29" s="29"/>
      <c r="G29" s="29"/>
      <c r="H29" s="29"/>
      <c r="I29" s="29"/>
      <c r="J29" s="29"/>
      <c r="K29" s="29"/>
      <c r="L29" s="29"/>
      <c r="M29" s="29"/>
      <c r="N29" s="17"/>
    </row>
    <row r="30" spans="2:14">
      <c r="B30" s="15"/>
      <c r="C30" s="16"/>
      <c r="D30" s="18"/>
      <c r="E30" s="31"/>
      <c r="F30" s="31"/>
      <c r="G30" s="31"/>
      <c r="H30" s="31"/>
      <c r="I30" s="31"/>
      <c r="J30" s="31"/>
      <c r="K30" s="31"/>
      <c r="L30" s="31"/>
      <c r="M30" s="31"/>
      <c r="N30" s="18"/>
    </row>
    <row r="31" spans="2:14">
      <c r="B31" s="15"/>
      <c r="C31" s="16"/>
      <c r="D31" s="19"/>
      <c r="E31" s="32"/>
      <c r="F31" s="32"/>
      <c r="G31" s="32"/>
      <c r="H31" s="32"/>
      <c r="I31" s="32"/>
      <c r="J31" s="32"/>
      <c r="K31" s="32"/>
      <c r="L31" s="32"/>
      <c r="M31" s="32"/>
      <c r="N31" s="37"/>
    </row>
    <row r="32" spans="2:14">
      <c r="B32" s="15"/>
      <c r="C32" s="16"/>
      <c r="D32" s="17"/>
      <c r="E32" s="29"/>
      <c r="F32" s="29"/>
      <c r="G32" s="29"/>
      <c r="H32" s="29"/>
      <c r="I32" s="29"/>
      <c r="J32" s="29"/>
      <c r="K32" s="29"/>
      <c r="L32" s="29"/>
      <c r="M32" s="29"/>
      <c r="N32" s="17"/>
    </row>
    <row r="33" spans="2:14">
      <c r="B33" s="15"/>
      <c r="C33" s="16"/>
      <c r="D33" s="18"/>
      <c r="E33" s="31"/>
      <c r="F33" s="31"/>
      <c r="G33" s="31"/>
      <c r="H33" s="31"/>
      <c r="I33" s="31"/>
      <c r="J33" s="31"/>
      <c r="K33" s="31"/>
      <c r="L33" s="31"/>
      <c r="M33" s="31"/>
      <c r="N33" s="18"/>
    </row>
    <row r="34" spans="2:14">
      <c r="B34" s="15"/>
      <c r="C34" s="16"/>
      <c r="D34" s="19"/>
      <c r="E34" s="32"/>
      <c r="F34" s="32"/>
      <c r="G34" s="32"/>
      <c r="H34" s="32"/>
      <c r="I34" s="32"/>
      <c r="J34" s="32"/>
      <c r="K34" s="32"/>
      <c r="L34" s="32"/>
      <c r="M34" s="32"/>
      <c r="N34" s="37"/>
    </row>
    <row r="35" spans="2:14">
      <c r="B35" s="15"/>
      <c r="C35" s="16"/>
      <c r="D35" s="17"/>
      <c r="E35" s="29"/>
      <c r="F35" s="29"/>
      <c r="G35" s="29"/>
      <c r="H35" s="29"/>
      <c r="I35" s="29"/>
      <c r="J35" s="29"/>
      <c r="K35" s="29"/>
      <c r="L35" s="29"/>
      <c r="M35" s="29"/>
      <c r="N35" s="17"/>
    </row>
    <row r="36" spans="2:14">
      <c r="B36" s="15"/>
      <c r="C36" s="16"/>
      <c r="D36" s="18"/>
      <c r="E36" s="31"/>
      <c r="F36" s="31"/>
      <c r="G36" s="31"/>
      <c r="H36" s="31"/>
      <c r="I36" s="31"/>
      <c r="J36" s="31"/>
      <c r="K36" s="31"/>
      <c r="L36" s="31"/>
      <c r="M36" s="31"/>
      <c r="N36" s="18"/>
    </row>
    <row r="37" spans="2:14">
      <c r="B37" s="15"/>
      <c r="C37" s="16"/>
      <c r="D37" s="19"/>
      <c r="E37" s="32"/>
      <c r="F37" s="32"/>
      <c r="G37" s="32"/>
      <c r="H37" s="32"/>
      <c r="I37" s="32"/>
      <c r="J37" s="32"/>
      <c r="K37" s="32"/>
      <c r="L37" s="32"/>
      <c r="M37" s="32"/>
      <c r="N37" s="37"/>
    </row>
    <row r="38" spans="2:14">
      <c r="B38" s="15"/>
      <c r="C38" s="16"/>
      <c r="D38" s="17"/>
      <c r="E38" s="29"/>
      <c r="F38" s="29"/>
      <c r="G38" s="29"/>
      <c r="H38" s="29"/>
      <c r="I38" s="29"/>
      <c r="J38" s="29"/>
      <c r="K38" s="29"/>
      <c r="L38" s="29"/>
      <c r="M38" s="29"/>
      <c r="N38" s="38"/>
    </row>
    <row r="39" spans="2:14">
      <c r="B39" s="15"/>
      <c r="C39" s="16"/>
      <c r="D39" s="18"/>
      <c r="E39" s="31"/>
      <c r="F39" s="31"/>
      <c r="G39" s="31"/>
      <c r="H39" s="31"/>
      <c r="I39" s="31"/>
      <c r="J39" s="31"/>
      <c r="K39" s="31"/>
      <c r="L39" s="31"/>
      <c r="M39" s="31"/>
      <c r="N39" s="18"/>
    </row>
    <row r="40" ht="5.25" hidden="1" customHeight="1" spans="2:14">
      <c r="B40" s="20"/>
      <c r="C40" s="21"/>
      <c r="D40" s="22"/>
      <c r="E40" s="33"/>
      <c r="F40" s="33"/>
      <c r="G40" s="33"/>
      <c r="H40" s="33"/>
      <c r="I40" s="33"/>
      <c r="J40" s="33"/>
      <c r="K40" s="33"/>
      <c r="L40" s="33"/>
      <c r="M40" s="33"/>
      <c r="N40" s="22"/>
    </row>
    <row r="41" ht="18.75" hidden="1" customHeight="1" spans="2:14">
      <c r="B41" s="23" t="s">
        <v>384</v>
      </c>
      <c r="C41" s="24"/>
      <c r="D41" s="25"/>
      <c r="E41" s="34">
        <f t="shared" ref="E41:N41" si="0">E7+E10+E13+E16+E19+E22+E25+E28+E31+E34+E37</f>
        <v>0</v>
      </c>
      <c r="F41" s="34">
        <f t="shared" si="0"/>
        <v>0</v>
      </c>
      <c r="G41" s="34">
        <f t="shared" si="0"/>
        <v>0</v>
      </c>
      <c r="H41" s="34">
        <f t="shared" si="0"/>
        <v>0</v>
      </c>
      <c r="I41" s="34">
        <f t="shared" si="0"/>
        <v>0</v>
      </c>
      <c r="J41" s="34">
        <f t="shared" si="0"/>
        <v>0</v>
      </c>
      <c r="K41" s="34">
        <f t="shared" si="0"/>
        <v>0</v>
      </c>
      <c r="L41" s="34">
        <f t="shared" si="0"/>
        <v>0</v>
      </c>
      <c r="M41" s="34">
        <f t="shared" si="0"/>
        <v>0</v>
      </c>
      <c r="N41" s="34">
        <f t="shared" si="0"/>
        <v>0</v>
      </c>
    </row>
    <row r="43" spans="2:2">
      <c r="B43" s="2" t="s">
        <v>385</v>
      </c>
    </row>
    <row r="44" spans="2:2">
      <c r="B44" s="2" t="s">
        <v>244</v>
      </c>
    </row>
    <row r="45" spans="2:2">
      <c r="B45" s="2" t="s">
        <v>386</v>
      </c>
    </row>
    <row r="46" spans="2:2">
      <c r="B46" s="2" t="s">
        <v>387</v>
      </c>
    </row>
    <row r="47" spans="2:3">
      <c r="B47" s="2" t="s">
        <v>388</v>
      </c>
      <c r="C47" s="2" t="s">
        <v>389</v>
      </c>
    </row>
    <row r="48" spans="2:3">
      <c r="B48" s="2" t="s">
        <v>390</v>
      </c>
      <c r="C48" s="2" t="s">
        <v>391</v>
      </c>
    </row>
    <row r="49" spans="2:3">
      <c r="B49" s="2" t="s">
        <v>392</v>
      </c>
      <c r="C49" s="2" t="s">
        <v>393</v>
      </c>
    </row>
  </sheetData>
  <mergeCells count="34">
    <mergeCell ref="B41:D41"/>
    <mergeCell ref="B7:B9"/>
    <mergeCell ref="B10:B15"/>
    <mergeCell ref="B16:B18"/>
    <mergeCell ref="B19:B21"/>
    <mergeCell ref="B22:B24"/>
    <mergeCell ref="B25:B27"/>
    <mergeCell ref="B28:B30"/>
    <mergeCell ref="B31:B33"/>
    <mergeCell ref="B34:B36"/>
    <mergeCell ref="B37:B39"/>
    <mergeCell ref="C7:C9"/>
    <mergeCell ref="C10:C12"/>
    <mergeCell ref="C13:C15"/>
    <mergeCell ref="C16:C18"/>
    <mergeCell ref="C19:C21"/>
    <mergeCell ref="C22:C24"/>
    <mergeCell ref="C25:C27"/>
    <mergeCell ref="C28:C30"/>
    <mergeCell ref="C31:C33"/>
    <mergeCell ref="C34:C36"/>
    <mergeCell ref="C37:C39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B5:C6"/>
  </mergeCells>
  <pageMargins left="0.329166666666667" right="0.16875" top="0.388888888888889" bottom="0.36875" header="0.3" footer="0.3"/>
  <pageSetup paperSize="13" scale="7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0"/>
  <sheetViews>
    <sheetView showGridLines="0" workbookViewId="0">
      <selection activeCell="A1" sqref="A1"/>
    </sheetView>
  </sheetViews>
  <sheetFormatPr defaultColWidth="17.2857142857143" defaultRowHeight="15" customHeight="1"/>
  <cols>
    <col min="1" max="1" width="1.42857142857143" customWidth="1"/>
    <col min="2" max="3" width="9.14285714285714" customWidth="1"/>
    <col min="4" max="4" width="17.1428571428571" customWidth="1"/>
    <col min="5" max="5" width="12.7142857142857" hidden="1" customWidth="1"/>
    <col min="6" max="6" width="14.1428571428571" hidden="1" customWidth="1"/>
    <col min="7" max="7" width="13.8571428571429" hidden="1" customWidth="1"/>
    <col min="8" max="13" width="8.71428571428571" customWidth="1"/>
    <col min="14" max="15" width="12.1428571428571" customWidth="1"/>
    <col min="16" max="16" width="1.85714285714286" customWidth="1"/>
    <col min="17" max="17" width="1.71428571428571" customWidth="1"/>
  </cols>
  <sheetData>
    <row r="1" ht="12.75" customHeight="1" spans="1:17">
      <c r="A1" s="40"/>
      <c r="B1" s="423" t="s">
        <v>18</v>
      </c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3"/>
      <c r="O1" s="423"/>
      <c r="P1" s="40"/>
      <c r="Q1" s="40"/>
    </row>
    <row r="2" ht="12.75" customHeight="1" spans="1:17">
      <c r="A2" s="40"/>
      <c r="B2" s="716" t="s">
        <v>19</v>
      </c>
      <c r="C2" s="229"/>
      <c r="D2" s="229"/>
      <c r="E2" s="69"/>
      <c r="F2" s="69"/>
      <c r="G2" s="69"/>
      <c r="H2" s="69"/>
      <c r="I2" s="69"/>
      <c r="J2" s="69"/>
      <c r="K2" s="69"/>
      <c r="L2" s="69"/>
      <c r="M2" s="69"/>
      <c r="N2" s="229"/>
      <c r="O2" s="229"/>
      <c r="P2" s="40"/>
      <c r="Q2" s="40"/>
    </row>
    <row r="3" customHeight="1" spans="1:17">
      <c r="A3" s="40"/>
      <c r="B3" s="40"/>
      <c r="C3" s="40"/>
      <c r="D3" s="40"/>
      <c r="E3" s="69"/>
      <c r="F3" s="63"/>
      <c r="G3" s="63"/>
      <c r="H3" s="63"/>
      <c r="I3" s="63"/>
      <c r="J3" s="63"/>
      <c r="K3" s="63"/>
      <c r="L3" s="63"/>
      <c r="M3" s="40"/>
      <c r="N3" s="40"/>
      <c r="O3" s="475" t="s">
        <v>20</v>
      </c>
      <c r="P3" s="40"/>
      <c r="Q3" s="40"/>
    </row>
    <row r="4" customHeight="1" spans="1:17">
      <c r="A4" s="40"/>
      <c r="B4" s="40"/>
      <c r="C4" s="40"/>
      <c r="D4" s="40"/>
      <c r="E4" s="69"/>
      <c r="F4" s="63"/>
      <c r="G4" s="63"/>
      <c r="H4" s="63"/>
      <c r="I4" s="63"/>
      <c r="J4" s="63"/>
      <c r="K4" s="63"/>
      <c r="L4" s="63"/>
      <c r="M4" s="40"/>
      <c r="N4" s="40"/>
      <c r="O4" s="260" t="s">
        <v>21</v>
      </c>
      <c r="P4" s="40"/>
      <c r="Q4" s="40"/>
    </row>
    <row r="5" customHeight="1" spans="1:17">
      <c r="A5" s="40"/>
      <c r="B5" s="476" t="s">
        <v>22</v>
      </c>
      <c r="E5" s="629"/>
      <c r="F5" s="629"/>
      <c r="G5" s="441" t="s">
        <v>23</v>
      </c>
      <c r="N5" s="476" t="s">
        <v>24</v>
      </c>
      <c r="P5" s="40"/>
      <c r="Q5" s="40"/>
    </row>
    <row r="6" customHeight="1" spans="1:17">
      <c r="A6" s="40"/>
      <c r="E6" s="426"/>
      <c r="F6" s="311"/>
      <c r="N6" s="682" t="s">
        <v>25</v>
      </c>
      <c r="P6" s="40"/>
      <c r="Q6" s="40"/>
    </row>
    <row r="7" customHeight="1" spans="1:17">
      <c r="A7" s="40"/>
      <c r="E7" s="345">
        <v>2005</v>
      </c>
      <c r="F7" s="345">
        <v>2006</v>
      </c>
      <c r="G7" s="345">
        <v>2007</v>
      </c>
      <c r="H7" s="345">
        <v>2008</v>
      </c>
      <c r="I7" s="345">
        <v>2009</v>
      </c>
      <c r="J7" s="345">
        <v>2010</v>
      </c>
      <c r="K7" s="345">
        <v>2011</v>
      </c>
      <c r="L7" s="345">
        <v>2012</v>
      </c>
      <c r="M7" s="345" t="s">
        <v>26</v>
      </c>
      <c r="N7" s="345" t="s">
        <v>27</v>
      </c>
      <c r="O7" s="345" t="s">
        <v>28</v>
      </c>
      <c r="P7" s="40"/>
      <c r="Q7" s="40"/>
    </row>
    <row r="8" customHeight="1" spans="1:17">
      <c r="A8" s="40"/>
      <c r="B8" s="230" t="s">
        <v>29</v>
      </c>
      <c r="E8" s="231">
        <f t="shared" ref="E8:M8" si="0">SUM(E9:E11)</f>
        <v>930946</v>
      </c>
      <c r="F8" s="231">
        <f t="shared" si="0"/>
        <v>958034</v>
      </c>
      <c r="G8" s="253">
        <f t="shared" si="0"/>
        <v>958499</v>
      </c>
      <c r="H8" s="718">
        <f t="shared" si="0"/>
        <v>939016</v>
      </c>
      <c r="I8" s="718">
        <f t="shared" si="0"/>
        <v>911070</v>
      </c>
      <c r="J8" s="688">
        <f t="shared" si="0"/>
        <v>889157</v>
      </c>
      <c r="K8" s="688">
        <f t="shared" si="0"/>
        <v>920129</v>
      </c>
      <c r="L8" s="688">
        <f t="shared" si="0"/>
        <v>948484</v>
      </c>
      <c r="M8" s="718">
        <f t="shared" si="0"/>
        <v>949620</v>
      </c>
      <c r="N8" s="652">
        <f t="shared" ref="N8:N9" si="1">(I8/H8+J8/I8+K8/J8+L8/K8+M8/L8)/5*100-100</f>
        <v>0.260682905380946</v>
      </c>
      <c r="O8" s="653">
        <f t="shared" ref="O8:O9" si="2">(M8/L8)*100-100</f>
        <v>0.119770075193685</v>
      </c>
      <c r="P8" s="40"/>
      <c r="Q8" s="40"/>
    </row>
    <row r="9" customHeight="1" spans="1:17">
      <c r="A9" s="40"/>
      <c r="B9" s="42" t="s">
        <v>30</v>
      </c>
      <c r="C9" s="717"/>
      <c r="D9" s="717"/>
      <c r="E9" s="634">
        <v>566597</v>
      </c>
      <c r="F9" s="689">
        <v>616300</v>
      </c>
      <c r="G9" s="719">
        <v>604937</v>
      </c>
      <c r="H9" s="720">
        <v>604847</v>
      </c>
      <c r="I9" s="720">
        <v>601138</v>
      </c>
      <c r="J9" s="720">
        <v>575308</v>
      </c>
      <c r="K9" s="720">
        <v>595201</v>
      </c>
      <c r="L9" s="720">
        <v>627416</v>
      </c>
      <c r="M9" s="726">
        <v>627980</v>
      </c>
      <c r="N9" s="654">
        <f t="shared" si="1"/>
        <v>0.810017315239264</v>
      </c>
      <c r="O9" s="655">
        <f t="shared" si="2"/>
        <v>0.0898925115075002</v>
      </c>
      <c r="P9" s="40"/>
      <c r="Q9" s="40"/>
    </row>
    <row r="10" customHeight="1" spans="1:17">
      <c r="A10" s="40"/>
      <c r="B10" s="600" t="s">
        <v>31</v>
      </c>
      <c r="C10" s="601"/>
      <c r="D10" s="626"/>
      <c r="E10" s="638"/>
      <c r="F10" s="692"/>
      <c r="G10" s="721"/>
      <c r="H10" s="722"/>
      <c r="I10" s="722"/>
      <c r="J10" s="722"/>
      <c r="K10" s="722"/>
      <c r="L10" s="722"/>
      <c r="M10" s="727"/>
      <c r="N10" s="707"/>
      <c r="O10" s="708"/>
      <c r="P10" s="40"/>
      <c r="Q10" s="40"/>
    </row>
    <row r="11" customHeight="1" spans="1:17">
      <c r="A11" s="40"/>
      <c r="B11" s="317" t="s">
        <v>32</v>
      </c>
      <c r="C11" s="666"/>
      <c r="D11" s="627"/>
      <c r="E11" s="432">
        <v>364349</v>
      </c>
      <c r="F11" s="695">
        <v>341734</v>
      </c>
      <c r="G11" s="696">
        <v>353562</v>
      </c>
      <c r="H11" s="723">
        <v>334169</v>
      </c>
      <c r="I11" s="723">
        <v>309932</v>
      </c>
      <c r="J11" s="723">
        <v>313849</v>
      </c>
      <c r="K11" s="723">
        <v>324928</v>
      </c>
      <c r="L11" s="723">
        <v>321068</v>
      </c>
      <c r="M11" s="728">
        <v>321640</v>
      </c>
      <c r="N11" s="710">
        <f>(I11/H11+J11/I11+K11/J11+L11/K11+M11/L11)/5*100-100</f>
        <v>-0.693769977257858</v>
      </c>
      <c r="O11" s="711">
        <f>(M11/L11)*100-100</f>
        <v>0.178155406331371</v>
      </c>
      <c r="P11" s="40"/>
      <c r="Q11" s="40"/>
    </row>
    <row r="12" customHeight="1" spans="1:17">
      <c r="A12" s="40"/>
      <c r="B12" s="45" t="s">
        <v>33</v>
      </c>
      <c r="C12" s="671"/>
      <c r="D12" s="628"/>
      <c r="E12" s="643"/>
      <c r="F12" s="698"/>
      <c r="G12" s="699"/>
      <c r="H12" s="551"/>
      <c r="I12" s="551"/>
      <c r="J12" s="724"/>
      <c r="K12" s="725"/>
      <c r="L12" s="725"/>
      <c r="M12" s="729"/>
      <c r="N12" s="712"/>
      <c r="O12" s="713"/>
      <c r="P12" s="40"/>
      <c r="Q12" s="40"/>
    </row>
    <row r="13" customHeight="1" spans="1:17">
      <c r="A13" s="40"/>
      <c r="B13" s="40" t="s">
        <v>34</v>
      </c>
      <c r="C13" s="40"/>
      <c r="D13" s="40"/>
      <c r="E13" s="63"/>
      <c r="F13" s="63"/>
      <c r="G13" s="63"/>
      <c r="H13" s="63"/>
      <c r="I13" s="63"/>
      <c r="J13" s="63"/>
      <c r="K13" s="63"/>
      <c r="L13" s="63"/>
      <c r="M13" s="63"/>
      <c r="N13" s="730"/>
      <c r="O13" s="730"/>
      <c r="P13" s="40"/>
      <c r="Q13" s="40"/>
    </row>
    <row r="14" customHeight="1" spans="1:17">
      <c r="A14" s="380"/>
      <c r="B14" s="131" t="s">
        <v>35</v>
      </c>
      <c r="C14" s="380"/>
      <c r="D14" s="380"/>
      <c r="E14" s="407"/>
      <c r="F14" s="407"/>
      <c r="G14" s="407"/>
      <c r="H14" s="407"/>
      <c r="I14" s="407"/>
      <c r="J14" s="407"/>
      <c r="K14" s="407"/>
      <c r="L14" s="407"/>
      <c r="M14" s="407"/>
      <c r="N14" s="715"/>
      <c r="O14" s="715"/>
      <c r="P14" s="380"/>
      <c r="Q14" s="380"/>
    </row>
    <row r="15" customHeight="1" spans="1:17">
      <c r="A15" s="380"/>
      <c r="B15" s="380" t="s">
        <v>36</v>
      </c>
      <c r="C15" s="380"/>
      <c r="D15" s="380"/>
      <c r="E15" s="380"/>
      <c r="F15" s="380"/>
      <c r="G15" s="380"/>
      <c r="H15" s="380"/>
      <c r="I15" s="380"/>
      <c r="J15" s="380"/>
      <c r="K15" s="380"/>
      <c r="L15" s="380"/>
      <c r="M15" s="380"/>
      <c r="N15" s="380"/>
      <c r="O15" s="380"/>
      <c r="P15" s="380"/>
      <c r="Q15" s="380"/>
    </row>
    <row r="16" ht="14.25" customHeight="1" spans="1:17">
      <c r="A16" s="380"/>
      <c r="B16" s="380" t="s">
        <v>37</v>
      </c>
      <c r="C16" s="380"/>
      <c r="D16" s="380"/>
      <c r="E16" s="407"/>
      <c r="F16" s="407"/>
      <c r="G16" s="407"/>
      <c r="H16" s="407"/>
      <c r="I16" s="407"/>
      <c r="J16" s="407"/>
      <c r="K16" s="407"/>
      <c r="L16" s="407"/>
      <c r="M16" s="407"/>
      <c r="N16" s="715"/>
      <c r="O16" s="715"/>
      <c r="P16" s="380"/>
      <c r="Q16" s="380"/>
    </row>
    <row r="17" ht="13.5" customHeight="1" spans="1:17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</row>
    <row r="18" ht="13.5" customHeight="1" spans="1:17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</row>
    <row r="19" ht="13.5" customHeight="1" spans="1:17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</row>
    <row r="20" ht="13.5" customHeight="1" spans="1:17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</row>
  </sheetData>
  <mergeCells count="5">
    <mergeCell ref="N5:O5"/>
    <mergeCell ref="N6:O6"/>
    <mergeCell ref="B8:D8"/>
    <mergeCell ref="G5:M6"/>
    <mergeCell ref="B5:D7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1"/>
  <sheetViews>
    <sheetView showGridLines="0" workbookViewId="0">
      <selection activeCell="A1" sqref="A1"/>
    </sheetView>
  </sheetViews>
  <sheetFormatPr defaultColWidth="17.2857142857143" defaultRowHeight="15" customHeight="1"/>
  <cols>
    <col min="1" max="1" width="1.42857142857143" customWidth="1"/>
    <col min="2" max="2" width="9.85714285714286" customWidth="1"/>
    <col min="3" max="3" width="9.42857142857143" customWidth="1"/>
    <col min="4" max="4" width="14" customWidth="1"/>
    <col min="5" max="5" width="11.7142857142857" hidden="1" customWidth="1"/>
    <col min="6" max="7" width="10.8571428571429" hidden="1" customWidth="1"/>
    <col min="8" max="13" width="10.4285714285714" customWidth="1"/>
    <col min="14" max="14" width="12" customWidth="1"/>
    <col min="15" max="15" width="11" customWidth="1"/>
    <col min="16" max="16" width="1.71428571428571" customWidth="1"/>
    <col min="17" max="17" width="2.42857142857143" customWidth="1"/>
  </cols>
  <sheetData>
    <row r="1" ht="12.75" customHeight="1" spans="1:17">
      <c r="A1" s="40"/>
      <c r="B1" s="423" t="s">
        <v>38</v>
      </c>
      <c r="C1" s="40"/>
      <c r="D1" s="40"/>
      <c r="E1" s="69"/>
      <c r="F1" s="69"/>
      <c r="G1" s="69"/>
      <c r="H1" s="69"/>
      <c r="I1" s="69"/>
      <c r="J1" s="69"/>
      <c r="K1" s="69"/>
      <c r="L1" s="69"/>
      <c r="M1" s="69"/>
      <c r="N1" s="40"/>
      <c r="O1" s="40"/>
      <c r="P1" s="40"/>
      <c r="Q1" s="40"/>
    </row>
    <row r="2" ht="12.75" customHeight="1" spans="1:17">
      <c r="A2" s="40"/>
      <c r="B2" s="581" t="s">
        <v>39</v>
      </c>
      <c r="C2" s="40"/>
      <c r="D2" s="40"/>
      <c r="E2" s="69"/>
      <c r="F2" s="69"/>
      <c r="G2" s="69"/>
      <c r="H2" s="69"/>
      <c r="I2" s="69"/>
      <c r="J2" s="69"/>
      <c r="K2" s="69"/>
      <c r="L2" s="69"/>
      <c r="M2" s="69"/>
      <c r="N2" s="40"/>
      <c r="O2" s="40"/>
      <c r="P2" s="40"/>
      <c r="Q2" s="40"/>
    </row>
    <row r="3" ht="12.75" customHeight="1" spans="1:17">
      <c r="A3" s="40"/>
      <c r="B3" s="40"/>
      <c r="C3" s="40"/>
      <c r="D3" s="40"/>
      <c r="E3" s="69"/>
      <c r="F3" s="69"/>
      <c r="G3" s="69"/>
      <c r="H3" s="69"/>
      <c r="I3" s="69"/>
      <c r="J3" s="69"/>
      <c r="K3" s="69"/>
      <c r="L3" s="69"/>
      <c r="M3" s="63"/>
      <c r="N3" s="40"/>
      <c r="O3" s="475" t="s">
        <v>40</v>
      </c>
      <c r="P3" s="40"/>
      <c r="Q3" s="40"/>
    </row>
    <row r="4" ht="12.75" customHeight="1" spans="1:17">
      <c r="A4" s="40"/>
      <c r="B4" s="40"/>
      <c r="C4" s="40"/>
      <c r="D4" s="40"/>
      <c r="E4" s="69"/>
      <c r="F4" s="69"/>
      <c r="G4" s="69"/>
      <c r="H4" s="69"/>
      <c r="I4" s="69"/>
      <c r="J4" s="69"/>
      <c r="K4" s="69"/>
      <c r="L4" s="69"/>
      <c r="M4" s="63"/>
      <c r="N4" s="40"/>
      <c r="O4" s="260" t="s">
        <v>41</v>
      </c>
      <c r="P4" s="40"/>
      <c r="Q4" s="40"/>
    </row>
    <row r="5" customHeight="1" spans="1:17">
      <c r="A5" s="40"/>
      <c r="B5" s="476" t="s">
        <v>22</v>
      </c>
      <c r="E5" s="685"/>
      <c r="F5" s="685"/>
      <c r="G5" s="441" t="s">
        <v>23</v>
      </c>
      <c r="N5" s="476" t="s">
        <v>24</v>
      </c>
      <c r="P5" s="40"/>
      <c r="Q5" s="40"/>
    </row>
    <row r="6" customHeight="1" spans="1:17">
      <c r="A6" s="40"/>
      <c r="E6" s="630"/>
      <c r="F6" s="311"/>
      <c r="N6" s="682" t="s">
        <v>25</v>
      </c>
      <c r="P6" s="40"/>
      <c r="Q6" s="40"/>
    </row>
    <row r="7" customHeight="1" spans="1:17">
      <c r="A7" s="40"/>
      <c r="E7" s="345">
        <v>2005</v>
      </c>
      <c r="F7" s="345">
        <v>2006</v>
      </c>
      <c r="G7" s="345">
        <v>2007</v>
      </c>
      <c r="H7" s="345">
        <v>2008</v>
      </c>
      <c r="I7" s="345">
        <v>2009</v>
      </c>
      <c r="J7" s="345">
        <v>2010</v>
      </c>
      <c r="K7" s="345">
        <v>2011</v>
      </c>
      <c r="L7" s="345">
        <v>2012</v>
      </c>
      <c r="M7" s="345" t="s">
        <v>26</v>
      </c>
      <c r="N7" s="345" t="s">
        <v>27</v>
      </c>
      <c r="O7" s="345" t="s">
        <v>28</v>
      </c>
      <c r="P7" s="40"/>
      <c r="Q7" s="40"/>
    </row>
    <row r="8" customHeight="1" spans="1:17">
      <c r="A8" s="40"/>
      <c r="B8" s="230" t="s">
        <v>29</v>
      </c>
      <c r="E8" s="231">
        <v>2590364</v>
      </c>
      <c r="F8" s="686">
        <f t="shared" ref="F8:G8" si="0">SUM(F9:F11)</f>
        <v>2700174</v>
      </c>
      <c r="G8" s="687">
        <f t="shared" si="0"/>
        <v>2755794</v>
      </c>
      <c r="H8" s="688">
        <v>2736566</v>
      </c>
      <c r="I8" s="688">
        <v>2641967</v>
      </c>
      <c r="J8" s="701">
        <v>2620277</v>
      </c>
      <c r="K8" s="701">
        <v>2755178</v>
      </c>
      <c r="L8" s="701">
        <v>2741943</v>
      </c>
      <c r="M8" s="688">
        <v>2857627</v>
      </c>
      <c r="N8" s="652">
        <f t="shared" ref="N8:N9" si="1">(I8/H8+J8/I8+K8/J8+L8/K8+M8/L8)/5*100-100</f>
        <v>0.921840532559727</v>
      </c>
      <c r="O8" s="653">
        <f t="shared" ref="O8:O9" si="2">(M8/L8)*100-100</f>
        <v>4.21905196424579</v>
      </c>
      <c r="P8" s="704"/>
      <c r="Q8" s="704"/>
    </row>
    <row r="9" customHeight="1" spans="1:17">
      <c r="A9" s="40"/>
      <c r="B9" s="42" t="s">
        <v>30</v>
      </c>
      <c r="C9" s="43"/>
      <c r="D9" s="625"/>
      <c r="E9" s="634">
        <v>2057986</v>
      </c>
      <c r="F9" s="689">
        <v>2203412</v>
      </c>
      <c r="G9" s="690">
        <v>2231967</v>
      </c>
      <c r="H9" s="691">
        <v>2240067</v>
      </c>
      <c r="I9" s="691">
        <v>2169279</v>
      </c>
      <c r="J9" s="691">
        <v>2162442</v>
      </c>
      <c r="K9" s="691">
        <v>2265213</v>
      </c>
      <c r="L9" s="691">
        <v>2271423</v>
      </c>
      <c r="M9" s="705">
        <v>2353447</v>
      </c>
      <c r="N9" s="654">
        <f t="shared" si="1"/>
        <v>1.03251210332409</v>
      </c>
      <c r="O9" s="655">
        <f t="shared" si="2"/>
        <v>3.61112835433998</v>
      </c>
      <c r="P9" s="40"/>
      <c r="Q9" s="40"/>
    </row>
    <row r="10" customHeight="1" spans="1:17">
      <c r="A10" s="40"/>
      <c r="B10" s="683" t="s">
        <v>31</v>
      </c>
      <c r="C10" s="601"/>
      <c r="D10" s="626"/>
      <c r="E10" s="638"/>
      <c r="F10" s="692"/>
      <c r="G10" s="693"/>
      <c r="H10" s="694"/>
      <c r="I10" s="694"/>
      <c r="J10" s="694"/>
      <c r="K10" s="694"/>
      <c r="L10" s="694"/>
      <c r="M10" s="706"/>
      <c r="N10" s="707"/>
      <c r="O10" s="708"/>
      <c r="P10" s="40"/>
      <c r="Q10" s="40"/>
    </row>
    <row r="11" customHeight="1" spans="1:17">
      <c r="A11" s="40"/>
      <c r="B11" s="317" t="s">
        <v>32</v>
      </c>
      <c r="C11" s="40"/>
      <c r="D11" s="627"/>
      <c r="E11" s="432">
        <v>532378</v>
      </c>
      <c r="F11" s="695">
        <v>496762</v>
      </c>
      <c r="G11" s="696">
        <v>523827</v>
      </c>
      <c r="H11" s="697">
        <v>496499</v>
      </c>
      <c r="I11" s="697">
        <v>472688</v>
      </c>
      <c r="J11" s="697">
        <v>457835</v>
      </c>
      <c r="K11" s="697">
        <v>489965</v>
      </c>
      <c r="L11" s="697">
        <v>470520</v>
      </c>
      <c r="M11" s="709">
        <v>504180</v>
      </c>
      <c r="N11" s="710">
        <f>(I11/H11+J11/I11+K11/J11+L11/K11+M11/L11)/5*100-100</f>
        <v>0.452985340420284</v>
      </c>
      <c r="O11" s="711">
        <f>(M11/L11)*100-100</f>
        <v>7.15378729915838</v>
      </c>
      <c r="P11" s="40"/>
      <c r="Q11" s="40"/>
    </row>
    <row r="12" customHeight="1" spans="1:17">
      <c r="A12" s="40"/>
      <c r="B12" s="684" t="s">
        <v>33</v>
      </c>
      <c r="C12" s="46"/>
      <c r="D12" s="628"/>
      <c r="E12" s="643"/>
      <c r="F12" s="698"/>
      <c r="G12" s="699"/>
      <c r="H12" s="700"/>
      <c r="I12" s="700"/>
      <c r="J12" s="702"/>
      <c r="K12" s="703"/>
      <c r="L12" s="551"/>
      <c r="M12" s="703"/>
      <c r="N12" s="712"/>
      <c r="O12" s="713"/>
      <c r="P12" s="40"/>
      <c r="Q12" s="40"/>
    </row>
    <row r="13" customHeight="1" spans="1:17">
      <c r="A13" s="40"/>
      <c r="B13" s="40" t="s">
        <v>34</v>
      </c>
      <c r="C13" s="40"/>
      <c r="D13" s="40"/>
      <c r="E13" s="63"/>
      <c r="F13" s="63"/>
      <c r="G13" s="63"/>
      <c r="H13" s="63"/>
      <c r="I13" s="63"/>
      <c r="J13" s="63"/>
      <c r="K13" s="63"/>
      <c r="L13" s="63"/>
      <c r="M13" s="63"/>
      <c r="N13" s="714"/>
      <c r="O13" s="714"/>
      <c r="P13" s="40"/>
      <c r="Q13" s="40"/>
    </row>
    <row r="14" customHeight="1" spans="1:17">
      <c r="A14" s="380"/>
      <c r="B14" s="131" t="s">
        <v>35</v>
      </c>
      <c r="C14" s="380"/>
      <c r="D14" s="380"/>
      <c r="E14" s="407"/>
      <c r="F14" s="407"/>
      <c r="G14" s="407"/>
      <c r="H14" s="407"/>
      <c r="I14" s="407"/>
      <c r="J14" s="380"/>
      <c r="K14" s="380"/>
      <c r="L14" s="380"/>
      <c r="M14" s="380"/>
      <c r="N14" s="715"/>
      <c r="O14" s="715"/>
      <c r="P14" s="380"/>
      <c r="Q14" s="380"/>
    </row>
    <row r="15" customHeight="1" spans="1:17">
      <c r="A15" s="40"/>
      <c r="B15" s="40"/>
      <c r="C15" s="40"/>
      <c r="D15" s="40"/>
      <c r="E15" s="63"/>
      <c r="F15" s="63"/>
      <c r="G15" s="63"/>
      <c r="H15" s="63"/>
      <c r="I15" s="63"/>
      <c r="J15" s="63"/>
      <c r="K15" s="63"/>
      <c r="L15" s="63"/>
      <c r="M15" s="63"/>
      <c r="N15" s="714"/>
      <c r="O15" s="714"/>
      <c r="P15" s="40"/>
      <c r="Q15" s="40"/>
    </row>
    <row r="16" ht="13.5" customHeight="1" spans="1:17">
      <c r="A16" s="40"/>
      <c r="B16" s="40"/>
      <c r="C16" s="40"/>
      <c r="D16" s="40"/>
      <c r="E16" s="63"/>
      <c r="F16" s="63"/>
      <c r="G16" s="63"/>
      <c r="H16" s="63"/>
      <c r="I16" s="63"/>
      <c r="J16" s="63"/>
      <c r="K16" s="63"/>
      <c r="L16" s="63"/>
      <c r="M16" s="63"/>
      <c r="N16" s="40"/>
      <c r="O16" s="40"/>
      <c r="P16" s="40"/>
      <c r="Q16" s="40"/>
    </row>
    <row r="17" ht="12" customHeight="1" spans="1:17">
      <c r="A17" s="40"/>
      <c r="B17" s="40"/>
      <c r="C17" s="40"/>
      <c r="D17" s="40"/>
      <c r="E17" s="63"/>
      <c r="F17" s="63"/>
      <c r="G17" s="63"/>
      <c r="H17" s="63"/>
      <c r="I17" s="63"/>
      <c r="J17" s="63"/>
      <c r="K17" s="63"/>
      <c r="L17" s="63"/>
      <c r="M17" s="63"/>
      <c r="N17" s="40"/>
      <c r="O17" s="40"/>
      <c r="P17" s="40"/>
      <c r="Q17" s="40"/>
    </row>
    <row r="18" ht="12" customHeight="1" spans="1:17">
      <c r="A18" s="40"/>
      <c r="B18" s="40"/>
      <c r="C18" s="40"/>
      <c r="D18" s="40"/>
      <c r="E18" s="63"/>
      <c r="F18" s="63"/>
      <c r="G18" s="63"/>
      <c r="H18" s="63"/>
      <c r="I18" s="63"/>
      <c r="J18" s="63"/>
      <c r="K18" s="63"/>
      <c r="L18" s="63"/>
      <c r="M18" s="63"/>
      <c r="N18" s="40"/>
      <c r="O18" s="40"/>
      <c r="P18" s="40"/>
      <c r="Q18" s="40"/>
    </row>
    <row r="19" ht="12" customHeight="1" spans="1:17">
      <c r="A19" s="40"/>
      <c r="B19" s="40"/>
      <c r="C19" s="40"/>
      <c r="D19" s="40"/>
      <c r="E19" s="63"/>
      <c r="F19" s="63"/>
      <c r="G19" s="63"/>
      <c r="H19" s="63"/>
      <c r="I19" s="63"/>
      <c r="J19" s="63"/>
      <c r="K19" s="63"/>
      <c r="L19" s="63"/>
      <c r="M19" s="63"/>
      <c r="N19" s="40"/>
      <c r="O19" s="40"/>
      <c r="P19" s="40"/>
      <c r="Q19" s="40"/>
    </row>
    <row r="20" ht="12" customHeight="1" spans="1:17">
      <c r="A20" s="40"/>
      <c r="B20" s="40"/>
      <c r="C20" s="40"/>
      <c r="D20" s="40"/>
      <c r="E20" s="63"/>
      <c r="F20" s="63"/>
      <c r="G20" s="63"/>
      <c r="H20" s="63"/>
      <c r="I20" s="63"/>
      <c r="J20" s="63"/>
      <c r="K20" s="63"/>
      <c r="L20" s="63"/>
      <c r="M20" s="63"/>
      <c r="N20" s="40"/>
      <c r="O20" s="40"/>
      <c r="P20" s="40"/>
      <c r="Q20" s="40"/>
    </row>
    <row r="21" ht="12" customHeight="1" spans="1:17">
      <c r="A21" s="40"/>
      <c r="B21" s="40"/>
      <c r="C21" s="40"/>
      <c r="D21" s="40"/>
      <c r="E21" s="63"/>
      <c r="F21" s="63"/>
      <c r="G21" s="63"/>
      <c r="H21" s="63"/>
      <c r="I21" s="63"/>
      <c r="J21" s="63"/>
      <c r="K21" s="63"/>
      <c r="L21" s="63"/>
      <c r="M21" s="63"/>
      <c r="N21" s="40"/>
      <c r="O21" s="40"/>
      <c r="P21" s="40"/>
      <c r="Q21" s="40"/>
    </row>
  </sheetData>
  <mergeCells count="5">
    <mergeCell ref="N5:O5"/>
    <mergeCell ref="N6:O6"/>
    <mergeCell ref="B8:D8"/>
    <mergeCell ref="G5:M6"/>
    <mergeCell ref="B5:D7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6"/>
  <sheetViews>
    <sheetView workbookViewId="0">
      <selection activeCell="A1" sqref="A1"/>
    </sheetView>
  </sheetViews>
  <sheetFormatPr defaultColWidth="17.2857142857143" defaultRowHeight="15" customHeight="1"/>
  <cols>
    <col min="1" max="1" width="1.42857142857143" customWidth="1"/>
    <col min="2" max="2" width="14.8571428571429" customWidth="1"/>
    <col min="3" max="3" width="11.2857142857143" customWidth="1"/>
    <col min="4" max="4" width="3.14285714285714" customWidth="1"/>
    <col min="5" max="5" width="10.4285714285714" hidden="1" customWidth="1"/>
    <col min="6" max="7" width="9.28571428571429" hidden="1" customWidth="1"/>
    <col min="8" max="13" width="9.28571428571429" customWidth="1"/>
    <col min="14" max="14" width="12.1428571428571" customWidth="1"/>
    <col min="15" max="15" width="11.1428571428571" customWidth="1"/>
  </cols>
  <sheetData>
    <row r="1" customHeight="1" spans="1:15">
      <c r="A1" s="229"/>
      <c r="B1" s="229" t="s">
        <v>42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customHeight="1" spans="1:15">
      <c r="A2" s="40"/>
      <c r="B2" s="423" t="s">
        <v>43</v>
      </c>
      <c r="C2" s="475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customHeight="1" spans="1:15">
      <c r="A3" s="40"/>
      <c r="B3" s="68" t="s">
        <v>44</v>
      </c>
      <c r="C3" s="475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customHeight="1" spans="1:1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343" t="s">
        <v>20</v>
      </c>
    </row>
    <row r="5" customHeight="1" spans="1:1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681"/>
      <c r="O5" s="222" t="s">
        <v>21</v>
      </c>
    </row>
    <row r="6" customHeight="1" spans="1:14">
      <c r="A6" s="40"/>
      <c r="B6" s="476" t="s">
        <v>45</v>
      </c>
      <c r="E6" s="629"/>
      <c r="F6" s="629"/>
      <c r="G6" s="441" t="s">
        <v>23</v>
      </c>
      <c r="N6" s="476" t="s">
        <v>24</v>
      </c>
    </row>
    <row r="7" customHeight="1" spans="1:14">
      <c r="A7" s="40"/>
      <c r="B7" s="663" t="s">
        <v>46</v>
      </c>
      <c r="E7" s="630"/>
      <c r="F7" s="629"/>
      <c r="N7" s="682" t="s">
        <v>25</v>
      </c>
    </row>
    <row r="8" customHeight="1" spans="1:15">
      <c r="A8" s="40"/>
      <c r="B8" s="664"/>
      <c r="E8" s="345">
        <v>2005</v>
      </c>
      <c r="F8" s="345">
        <v>2006</v>
      </c>
      <c r="G8" s="347">
        <v>2007</v>
      </c>
      <c r="H8" s="347">
        <v>2008</v>
      </c>
      <c r="I8" s="347">
        <v>2009</v>
      </c>
      <c r="J8" s="347">
        <v>2010</v>
      </c>
      <c r="K8" s="347">
        <v>2011</v>
      </c>
      <c r="L8" s="345">
        <v>2012</v>
      </c>
      <c r="M8" s="345" t="s">
        <v>26</v>
      </c>
      <c r="N8" s="345" t="s">
        <v>27</v>
      </c>
      <c r="O8" s="345" t="s">
        <v>28</v>
      </c>
    </row>
    <row r="9" customHeight="1" spans="1:15">
      <c r="A9" s="40"/>
      <c r="B9" s="230" t="s">
        <v>29</v>
      </c>
      <c r="E9" s="427">
        <f t="shared" ref="E9:M9" si="0">SUM(E10:E12)</f>
        <v>555581</v>
      </c>
      <c r="F9" s="673">
        <f t="shared" si="0"/>
        <v>590317</v>
      </c>
      <c r="G9" s="674">
        <f t="shared" si="0"/>
        <v>590314</v>
      </c>
      <c r="H9" s="674">
        <f t="shared" si="0"/>
        <v>596184</v>
      </c>
      <c r="I9" s="281">
        <f t="shared" si="0"/>
        <v>587641</v>
      </c>
      <c r="J9" s="281">
        <f t="shared" si="0"/>
        <v>568390</v>
      </c>
      <c r="K9" s="281">
        <f t="shared" si="0"/>
        <v>581845</v>
      </c>
      <c r="L9" s="281">
        <f t="shared" si="0"/>
        <v>616690</v>
      </c>
      <c r="M9" s="281">
        <f t="shared" si="0"/>
        <v>618320</v>
      </c>
      <c r="N9" s="652">
        <f t="shared" ref="N9:N20" si="1">(I9/H9+J9/I9+K9/J9+L9/K9+M9/L9)/5*100-100</f>
        <v>0.782261742345256</v>
      </c>
      <c r="O9" s="653">
        <f t="shared" ref="O9:O20" si="2">(M9/L9)*100-100</f>
        <v>0.264314323241834</v>
      </c>
    </row>
    <row r="10" ht="30.75" customHeight="1" spans="1:15">
      <c r="A10" s="40"/>
      <c r="B10" s="665" t="s">
        <v>47</v>
      </c>
      <c r="E10" s="430">
        <v>244471</v>
      </c>
      <c r="F10" s="430">
        <v>249955</v>
      </c>
      <c r="G10" s="453">
        <v>241889</v>
      </c>
      <c r="H10" s="453">
        <v>212003</v>
      </c>
      <c r="I10" s="454">
        <v>193798</v>
      </c>
      <c r="J10" s="454">
        <v>172907</v>
      </c>
      <c r="K10" s="544">
        <v>170938</v>
      </c>
      <c r="L10" s="675">
        <v>172333</v>
      </c>
      <c r="M10" s="544">
        <v>165990</v>
      </c>
      <c r="N10" s="654">
        <f t="shared" si="1"/>
        <v>-4.67405309904123</v>
      </c>
      <c r="O10" s="655">
        <f t="shared" si="2"/>
        <v>-3.6806647595063</v>
      </c>
    </row>
    <row r="11" ht="30" customHeight="1" spans="1:15">
      <c r="A11" s="40"/>
      <c r="B11" s="665" t="s">
        <v>48</v>
      </c>
      <c r="E11" s="430">
        <v>165314</v>
      </c>
      <c r="F11" s="430">
        <v>185983</v>
      </c>
      <c r="G11" s="453">
        <v>185509</v>
      </c>
      <c r="H11" s="453">
        <v>229335</v>
      </c>
      <c r="I11" s="454">
        <v>236632</v>
      </c>
      <c r="J11" s="676">
        <v>231333</v>
      </c>
      <c r="K11" s="677">
        <v>225786</v>
      </c>
      <c r="L11" s="678">
        <v>245819</v>
      </c>
      <c r="M11" s="677">
        <v>252590</v>
      </c>
      <c r="N11" s="654">
        <f t="shared" si="1"/>
        <v>2.03433010531371</v>
      </c>
      <c r="O11" s="655">
        <f t="shared" si="2"/>
        <v>2.75446568410089</v>
      </c>
    </row>
    <row r="12" customHeight="1" spans="1:15">
      <c r="A12" s="40"/>
      <c r="B12" s="665" t="s">
        <v>49</v>
      </c>
      <c r="E12" s="430">
        <f t="shared" ref="E12:G12" si="3">SUM(E13:E20)</f>
        <v>145796</v>
      </c>
      <c r="F12" s="508">
        <f t="shared" si="3"/>
        <v>154379</v>
      </c>
      <c r="G12" s="443">
        <f t="shared" si="3"/>
        <v>162916</v>
      </c>
      <c r="H12" s="443">
        <v>154846</v>
      </c>
      <c r="I12" s="444">
        <v>157211</v>
      </c>
      <c r="J12" s="444">
        <v>164150</v>
      </c>
      <c r="K12" s="444">
        <v>185121</v>
      </c>
      <c r="L12" s="444">
        <v>198538</v>
      </c>
      <c r="M12" s="444">
        <v>199740</v>
      </c>
      <c r="N12" s="654">
        <f t="shared" si="1"/>
        <v>5.31395302406999</v>
      </c>
      <c r="O12" s="655">
        <f t="shared" si="2"/>
        <v>0.605425661586196</v>
      </c>
    </row>
    <row r="13" customHeight="1" spans="1:15">
      <c r="A13" s="40"/>
      <c r="B13" s="666"/>
      <c r="C13" s="583" t="s">
        <v>50</v>
      </c>
      <c r="D13" s="667" t="s">
        <v>51</v>
      </c>
      <c r="E13" s="235">
        <v>102456</v>
      </c>
      <c r="F13" s="511">
        <v>106609</v>
      </c>
      <c r="G13" s="455">
        <v>114273</v>
      </c>
      <c r="H13" s="465">
        <v>107934</v>
      </c>
      <c r="I13" s="447">
        <v>105121</v>
      </c>
      <c r="J13" s="455">
        <v>110163</v>
      </c>
      <c r="K13" s="283">
        <v>123748</v>
      </c>
      <c r="L13" s="549">
        <v>137587</v>
      </c>
      <c r="M13" s="298">
        <v>137620</v>
      </c>
      <c r="N13" s="533">
        <f t="shared" si="1"/>
        <v>5.14581553519898</v>
      </c>
      <c r="O13" s="484">
        <f t="shared" si="2"/>
        <v>0.0239848241476324</v>
      </c>
    </row>
    <row r="14" customHeight="1" spans="1:15">
      <c r="A14" s="40"/>
      <c r="B14" s="668" t="s">
        <v>52</v>
      </c>
      <c r="C14" s="585" t="s">
        <v>53</v>
      </c>
      <c r="D14" s="669" t="s">
        <v>51</v>
      </c>
      <c r="E14" s="237">
        <v>26841</v>
      </c>
      <c r="F14" s="512">
        <v>29899</v>
      </c>
      <c r="G14" s="456">
        <v>30617</v>
      </c>
      <c r="H14" s="471">
        <v>29936</v>
      </c>
      <c r="I14" s="457">
        <v>32214</v>
      </c>
      <c r="J14" s="456">
        <v>31460</v>
      </c>
      <c r="K14" s="285">
        <v>35877</v>
      </c>
      <c r="L14" s="679">
        <v>37694</v>
      </c>
      <c r="M14" s="301">
        <v>38740</v>
      </c>
      <c r="N14" s="535">
        <f t="shared" si="1"/>
        <v>5.42970482965166</v>
      </c>
      <c r="O14" s="492">
        <f t="shared" si="2"/>
        <v>2.77497744999205</v>
      </c>
    </row>
    <row r="15" customHeight="1" spans="1:15">
      <c r="A15" s="40"/>
      <c r="B15" s="668" t="s">
        <v>54</v>
      </c>
      <c r="C15" s="585" t="s">
        <v>55</v>
      </c>
      <c r="D15" s="669" t="s">
        <v>51</v>
      </c>
      <c r="E15" s="237">
        <v>6968</v>
      </c>
      <c r="F15" s="512">
        <v>8190</v>
      </c>
      <c r="G15" s="456">
        <v>8194</v>
      </c>
      <c r="H15" s="471">
        <v>7728</v>
      </c>
      <c r="I15" s="457">
        <v>8842</v>
      </c>
      <c r="J15" s="456">
        <v>10988</v>
      </c>
      <c r="K15" s="301">
        <v>13201</v>
      </c>
      <c r="L15" s="679">
        <v>11583</v>
      </c>
      <c r="M15" s="301">
        <v>11650</v>
      </c>
      <c r="N15" s="535">
        <f t="shared" si="1"/>
        <v>9.42951609677152</v>
      </c>
      <c r="O15" s="492">
        <f t="shared" si="2"/>
        <v>0.578433911767235</v>
      </c>
    </row>
    <row r="16" customHeight="1" spans="1:15">
      <c r="A16" s="40"/>
      <c r="B16" s="670" t="s">
        <v>56</v>
      </c>
      <c r="C16" s="585" t="s">
        <v>57</v>
      </c>
      <c r="D16" s="669" t="s">
        <v>51</v>
      </c>
      <c r="E16" s="237">
        <v>4553</v>
      </c>
      <c r="F16" s="512">
        <v>5037</v>
      </c>
      <c r="G16" s="456">
        <v>5345</v>
      </c>
      <c r="H16" s="471">
        <v>5200</v>
      </c>
      <c r="I16" s="457">
        <v>7403</v>
      </c>
      <c r="J16" s="456">
        <v>7264</v>
      </c>
      <c r="K16" s="301">
        <v>8022</v>
      </c>
      <c r="L16" s="679">
        <v>7611</v>
      </c>
      <c r="M16" s="301">
        <v>7620</v>
      </c>
      <c r="N16" s="535">
        <f t="shared" si="1"/>
        <v>9.18352574805171</v>
      </c>
      <c r="O16" s="492">
        <f t="shared" si="2"/>
        <v>0.118249901458412</v>
      </c>
    </row>
    <row r="17" customHeight="1" spans="1:15">
      <c r="A17" s="40"/>
      <c r="B17" s="666"/>
      <c r="C17" s="585" t="s">
        <v>58</v>
      </c>
      <c r="D17" s="669" t="s">
        <v>51</v>
      </c>
      <c r="E17" s="237">
        <v>1092</v>
      </c>
      <c r="F17" s="512">
        <v>970</v>
      </c>
      <c r="G17" s="456">
        <v>913</v>
      </c>
      <c r="H17" s="471">
        <v>747</v>
      </c>
      <c r="I17" s="457">
        <v>680</v>
      </c>
      <c r="J17" s="456">
        <v>857</v>
      </c>
      <c r="K17" s="301">
        <v>914</v>
      </c>
      <c r="L17" s="679">
        <v>917</v>
      </c>
      <c r="M17" s="301">
        <v>920</v>
      </c>
      <c r="N17" s="535">
        <f t="shared" si="1"/>
        <v>4.87333828842939</v>
      </c>
      <c r="O17" s="492">
        <f t="shared" si="2"/>
        <v>0.327153762268267</v>
      </c>
    </row>
    <row r="18" customHeight="1" spans="1:15">
      <c r="A18" s="40"/>
      <c r="B18" s="666"/>
      <c r="C18" s="585" t="s">
        <v>59</v>
      </c>
      <c r="D18" s="669" t="s">
        <v>51</v>
      </c>
      <c r="E18" s="237">
        <v>2160</v>
      </c>
      <c r="F18" s="512">
        <v>1926</v>
      </c>
      <c r="G18" s="456">
        <v>1832</v>
      </c>
      <c r="H18" s="471">
        <v>1665</v>
      </c>
      <c r="I18" s="457">
        <v>1502</v>
      </c>
      <c r="J18" s="456">
        <v>1747</v>
      </c>
      <c r="K18" s="301">
        <v>1801</v>
      </c>
      <c r="L18" s="679">
        <v>1641</v>
      </c>
      <c r="M18" s="301">
        <v>1670</v>
      </c>
      <c r="N18" s="535">
        <f t="shared" si="1"/>
        <v>0.499213936611184</v>
      </c>
      <c r="O18" s="492">
        <f t="shared" si="2"/>
        <v>1.76721511273614</v>
      </c>
    </row>
    <row r="19" customHeight="1" spans="1:15">
      <c r="A19" s="40"/>
      <c r="B19" s="666"/>
      <c r="C19" s="585" t="s">
        <v>60</v>
      </c>
      <c r="D19" s="669" t="s">
        <v>51</v>
      </c>
      <c r="E19" s="237">
        <v>1403</v>
      </c>
      <c r="F19" s="512">
        <v>1381</v>
      </c>
      <c r="G19" s="456">
        <v>1322</v>
      </c>
      <c r="H19" s="471">
        <v>1230</v>
      </c>
      <c r="I19" s="457">
        <v>1135</v>
      </c>
      <c r="J19" s="456">
        <v>1290</v>
      </c>
      <c r="K19" s="301">
        <v>1204</v>
      </c>
      <c r="L19" s="679">
        <v>1167</v>
      </c>
      <c r="M19" s="301">
        <v>1180</v>
      </c>
      <c r="N19" s="535">
        <f t="shared" si="1"/>
        <v>-0.538595700072506</v>
      </c>
      <c r="O19" s="492">
        <f t="shared" si="2"/>
        <v>1.11396743787489</v>
      </c>
    </row>
    <row r="20" customHeight="1" spans="1:15">
      <c r="A20" s="40"/>
      <c r="B20" s="671"/>
      <c r="C20" s="590" t="s">
        <v>61</v>
      </c>
      <c r="D20" s="672" t="s">
        <v>51</v>
      </c>
      <c r="E20" s="239">
        <v>323</v>
      </c>
      <c r="F20" s="540">
        <v>367</v>
      </c>
      <c r="G20" s="460">
        <v>420</v>
      </c>
      <c r="H20" s="473">
        <v>406</v>
      </c>
      <c r="I20" s="461">
        <v>314</v>
      </c>
      <c r="J20" s="460">
        <v>381</v>
      </c>
      <c r="K20" s="304">
        <v>354</v>
      </c>
      <c r="L20" s="680">
        <v>338</v>
      </c>
      <c r="M20" s="304">
        <v>340</v>
      </c>
      <c r="N20" s="537">
        <f t="shared" si="1"/>
        <v>-2.4674382225059</v>
      </c>
      <c r="O20" s="488">
        <f t="shared" si="2"/>
        <v>0.591715976331358</v>
      </c>
    </row>
    <row r="21" customHeight="1" spans="1:15">
      <c r="A21" s="380"/>
      <c r="B21" s="131" t="s">
        <v>34</v>
      </c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</row>
    <row r="22" customHeight="1" spans="1:15">
      <c r="A22" s="380"/>
      <c r="B22" s="131" t="s">
        <v>35</v>
      </c>
      <c r="C22" s="380"/>
      <c r="D22" s="380"/>
      <c r="E22" s="380"/>
      <c r="F22" s="380"/>
      <c r="G22" s="380"/>
      <c r="H22" s="380"/>
      <c r="I22" s="380"/>
      <c r="J22" s="380"/>
      <c r="K22" s="380"/>
      <c r="L22" s="380"/>
      <c r="M22" s="380"/>
      <c r="N22" s="380"/>
      <c r="O22" s="380"/>
    </row>
    <row r="23" customHeight="1" spans="1:1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</row>
    <row r="24" ht="13.5" customHeight="1" spans="1:1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</row>
    <row r="25" ht="13.5" customHeight="1" spans="1:1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</row>
    <row r="26" ht="13.5" customHeight="1" spans="1:1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</row>
  </sheetData>
  <mergeCells count="10">
    <mergeCell ref="B6:D6"/>
    <mergeCell ref="N6:O6"/>
    <mergeCell ref="B7:D7"/>
    <mergeCell ref="N7:O7"/>
    <mergeCell ref="B8:D8"/>
    <mergeCell ref="B9:D9"/>
    <mergeCell ref="B10:D10"/>
    <mergeCell ref="B11:D11"/>
    <mergeCell ref="B12:D12"/>
    <mergeCell ref="G6:M7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0"/>
  <sheetViews>
    <sheetView workbookViewId="0">
      <selection activeCell="A1" sqref="A1"/>
    </sheetView>
  </sheetViews>
  <sheetFormatPr defaultColWidth="17.2857142857143" defaultRowHeight="15" customHeight="1"/>
  <cols>
    <col min="1" max="1" width="1.57142857142857" customWidth="1"/>
    <col min="2" max="3" width="9.14285714285714" customWidth="1"/>
    <col min="4" max="4" width="14.4285714285714" customWidth="1"/>
    <col min="5" max="6" width="17.2857142857143" hidden="1" customWidth="1"/>
    <col min="7" max="7" width="11.8571428571429" hidden="1" customWidth="1"/>
    <col min="8" max="13" width="10.2857142857143" customWidth="1"/>
    <col min="14" max="14" width="11.1428571428571" customWidth="1"/>
    <col min="15" max="15" width="10.5714285714286" customWidth="1"/>
    <col min="16" max="16" width="9.14285714285714" customWidth="1"/>
  </cols>
  <sheetData>
    <row r="1" customHeight="1" spans="1:16">
      <c r="A1" s="40"/>
      <c r="B1" s="423" t="s">
        <v>62</v>
      </c>
      <c r="C1" s="40"/>
      <c r="D1" s="623"/>
      <c r="E1" s="69"/>
      <c r="F1" s="69"/>
      <c r="G1" s="69"/>
      <c r="H1" s="69"/>
      <c r="I1" s="69"/>
      <c r="J1" s="69"/>
      <c r="K1" s="69"/>
      <c r="L1" s="69"/>
      <c r="M1" s="69"/>
      <c r="N1" s="40"/>
      <c r="O1" s="40"/>
      <c r="P1" s="40"/>
    </row>
    <row r="2" customHeight="1" spans="1:16">
      <c r="A2" s="40"/>
      <c r="B2" s="68" t="s">
        <v>63</v>
      </c>
      <c r="C2" s="624"/>
      <c r="D2" s="229"/>
      <c r="E2" s="69"/>
      <c r="F2" s="69"/>
      <c r="G2" s="69"/>
      <c r="H2" s="69"/>
      <c r="I2" s="69"/>
      <c r="J2" s="69"/>
      <c r="K2" s="69"/>
      <c r="L2" s="69"/>
      <c r="M2" s="69"/>
      <c r="N2" s="40"/>
      <c r="O2" s="40"/>
      <c r="P2" s="40"/>
    </row>
    <row r="3" customHeight="1" spans="1:16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343" t="s">
        <v>64</v>
      </c>
      <c r="P3" s="40"/>
    </row>
    <row r="4" customHeight="1" spans="1:16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651" t="s">
        <v>65</v>
      </c>
      <c r="P4" s="40"/>
    </row>
    <row r="5" customHeight="1" spans="1:16">
      <c r="A5" s="40"/>
      <c r="B5" s="476" t="s">
        <v>22</v>
      </c>
      <c r="E5" s="629"/>
      <c r="F5" s="629"/>
      <c r="G5" s="441" t="s">
        <v>23</v>
      </c>
      <c r="N5" s="476" t="s">
        <v>24</v>
      </c>
      <c r="P5" s="40"/>
    </row>
    <row r="6" customHeight="1" spans="1:16">
      <c r="A6" s="40"/>
      <c r="E6" s="630"/>
      <c r="F6" s="311"/>
      <c r="N6" s="477" t="s">
        <v>25</v>
      </c>
      <c r="P6" s="40"/>
    </row>
    <row r="7" customHeight="1" spans="1:16">
      <c r="A7" s="40"/>
      <c r="E7" s="345">
        <v>2005</v>
      </c>
      <c r="F7" s="345">
        <v>2006</v>
      </c>
      <c r="G7" s="347">
        <v>2007</v>
      </c>
      <c r="H7" s="347">
        <v>2008</v>
      </c>
      <c r="I7" s="347">
        <v>2009</v>
      </c>
      <c r="J7" s="347">
        <v>2010</v>
      </c>
      <c r="K7" s="347">
        <v>2011</v>
      </c>
      <c r="L7" s="345">
        <v>2012</v>
      </c>
      <c r="M7" s="345" t="s">
        <v>26</v>
      </c>
      <c r="N7" s="345" t="s">
        <v>27</v>
      </c>
      <c r="O7" s="345" t="s">
        <v>66</v>
      </c>
      <c r="P7" s="40"/>
    </row>
    <row r="8" customHeight="1" spans="1:16">
      <c r="A8" s="40"/>
      <c r="B8" s="230" t="s">
        <v>29</v>
      </c>
      <c r="E8" s="631">
        <v>2343207</v>
      </c>
      <c r="F8" s="631">
        <f t="shared" ref="F8:M8" si="0">SUM(F9:F11)</f>
        <v>2054391</v>
      </c>
      <c r="G8" s="632">
        <f t="shared" si="0"/>
        <v>2056208</v>
      </c>
      <c r="H8" s="632">
        <f t="shared" si="0"/>
        <v>2085713</v>
      </c>
      <c r="I8" s="645">
        <f t="shared" si="0"/>
        <v>1888998</v>
      </c>
      <c r="J8" s="645">
        <f t="shared" si="0"/>
        <v>1486075</v>
      </c>
      <c r="K8" s="645">
        <f t="shared" si="0"/>
        <v>1548340</v>
      </c>
      <c r="L8" s="645">
        <f t="shared" si="0"/>
        <v>1657909</v>
      </c>
      <c r="M8" s="645">
        <f t="shared" si="0"/>
        <v>1678380</v>
      </c>
      <c r="N8" s="652">
        <f t="shared" ref="N8:N9" si="1">(I8/H8+J8/I8+K8/J8+L8/K8+M8/L8)/5*100-100</f>
        <v>-3.65206832622593</v>
      </c>
      <c r="O8" s="653">
        <f t="shared" ref="O8:O9" si="2">(M8/L8)*100-100</f>
        <v>1.23474810740518</v>
      </c>
      <c r="P8" s="40"/>
    </row>
    <row r="9" customHeight="1" spans="1:16">
      <c r="A9" s="40"/>
      <c r="B9" s="42" t="s">
        <v>30</v>
      </c>
      <c r="C9" s="42"/>
      <c r="D9" s="625"/>
      <c r="E9" s="633">
        <v>1370819</v>
      </c>
      <c r="F9" s="634">
        <v>1164508</v>
      </c>
      <c r="G9" s="635">
        <v>1237797</v>
      </c>
      <c r="H9" s="636">
        <v>1265440</v>
      </c>
      <c r="I9" s="646">
        <v>1174274</v>
      </c>
      <c r="J9" s="646">
        <v>947220</v>
      </c>
      <c r="K9" s="646">
        <v>1001667</v>
      </c>
      <c r="L9" s="646">
        <v>1060449</v>
      </c>
      <c r="M9" s="646">
        <v>1075510</v>
      </c>
      <c r="N9" s="654">
        <f t="shared" si="1"/>
        <v>-2.70064711440456</v>
      </c>
      <c r="O9" s="655">
        <f t="shared" si="2"/>
        <v>1.42024746121689</v>
      </c>
      <c r="P9" s="40"/>
    </row>
    <row r="10" customHeight="1" spans="1:16">
      <c r="A10" s="40"/>
      <c r="B10" s="600" t="s">
        <v>31</v>
      </c>
      <c r="C10" s="601"/>
      <c r="D10" s="626"/>
      <c r="E10" s="637"/>
      <c r="F10" s="638"/>
      <c r="G10" s="639"/>
      <c r="H10" s="640"/>
      <c r="I10" s="647"/>
      <c r="J10" s="647"/>
      <c r="K10" s="647"/>
      <c r="L10" s="647"/>
      <c r="M10" s="647"/>
      <c r="N10" s="656"/>
      <c r="O10" s="657"/>
      <c r="P10" s="40"/>
    </row>
    <row r="11" customHeight="1" spans="1:16">
      <c r="A11" s="40"/>
      <c r="B11" s="317" t="s">
        <v>32</v>
      </c>
      <c r="C11" s="40"/>
      <c r="D11" s="627"/>
      <c r="E11" s="422">
        <v>972388</v>
      </c>
      <c r="F11" s="432">
        <v>889883</v>
      </c>
      <c r="G11" s="353">
        <v>818411</v>
      </c>
      <c r="H11" s="641">
        <v>820273</v>
      </c>
      <c r="I11" s="648">
        <v>714724</v>
      </c>
      <c r="J11" s="648">
        <v>538855</v>
      </c>
      <c r="K11" s="648">
        <v>546673</v>
      </c>
      <c r="L11" s="648">
        <v>597460</v>
      </c>
      <c r="M11" s="648">
        <v>602870</v>
      </c>
      <c r="N11" s="658">
        <f>(I11/H11+J11/I11+K11/J11+L11/K11+M11/L11)/5*100-100</f>
        <v>-5.16551108155318</v>
      </c>
      <c r="O11" s="659">
        <f>(M11/L11)*100-100</f>
        <v>0.905499949787441</v>
      </c>
      <c r="P11" s="40"/>
    </row>
    <row r="12" customHeight="1" spans="1:16">
      <c r="A12" s="40"/>
      <c r="B12" s="45" t="s">
        <v>33</v>
      </c>
      <c r="C12" s="46"/>
      <c r="D12" s="628"/>
      <c r="E12" s="642"/>
      <c r="F12" s="643"/>
      <c r="G12" s="358"/>
      <c r="H12" s="644"/>
      <c r="I12" s="649"/>
      <c r="J12" s="649"/>
      <c r="K12" s="650"/>
      <c r="L12" s="650"/>
      <c r="M12" s="660"/>
      <c r="N12" s="661"/>
      <c r="O12" s="662"/>
      <c r="P12" s="40"/>
    </row>
    <row r="13" customHeight="1" spans="1:16">
      <c r="A13" s="40"/>
      <c r="B13" s="131" t="s">
        <v>34</v>
      </c>
      <c r="C13" s="40"/>
      <c r="D13" s="40"/>
      <c r="E13" s="63"/>
      <c r="F13" s="63"/>
      <c r="G13" s="63"/>
      <c r="H13" s="63"/>
      <c r="I13" s="63"/>
      <c r="J13" s="63"/>
      <c r="K13" s="63"/>
      <c r="L13" s="63"/>
      <c r="M13" s="63"/>
      <c r="N13" s="40"/>
      <c r="O13" s="40"/>
      <c r="P13" s="40"/>
    </row>
    <row r="14" customHeight="1" spans="1:16">
      <c r="A14" s="380"/>
      <c r="B14" s="131" t="s">
        <v>35</v>
      </c>
      <c r="C14" s="380"/>
      <c r="D14" s="380"/>
      <c r="E14" s="380"/>
      <c r="F14" s="380"/>
      <c r="G14" s="380"/>
      <c r="H14" s="380"/>
      <c r="I14" s="380"/>
      <c r="J14" s="380"/>
      <c r="K14" s="380"/>
      <c r="L14" s="380"/>
      <c r="M14" s="380"/>
      <c r="N14" s="380"/>
      <c r="O14" s="380"/>
      <c r="P14" s="380"/>
    </row>
    <row r="15" customHeight="1" spans="1:16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</row>
    <row r="16" customHeight="1" spans="1:16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</row>
    <row r="17" ht="12.75" customHeight="1" spans="1:16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</row>
    <row r="18" ht="12.75" customHeight="1" spans="1:16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</row>
    <row r="19" ht="12.75" customHeight="1" spans="1:16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ht="12.75" customHeight="1" spans="1:16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</row>
  </sheetData>
  <mergeCells count="5">
    <mergeCell ref="N5:O5"/>
    <mergeCell ref="N6:O6"/>
    <mergeCell ref="B8:D8"/>
    <mergeCell ref="B5:D7"/>
    <mergeCell ref="G5:M6"/>
  </mergeCell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7"/>
  <sheetViews>
    <sheetView workbookViewId="0">
      <selection activeCell="A1" sqref="A1"/>
    </sheetView>
  </sheetViews>
  <sheetFormatPr defaultColWidth="17.2857142857143" defaultRowHeight="15" customHeight="1"/>
  <cols>
    <col min="1" max="1" width="1.42857142857143" customWidth="1"/>
    <col min="2" max="2" width="2.42857142857143" customWidth="1"/>
    <col min="3" max="3" width="3.42857142857143" customWidth="1"/>
    <col min="4" max="4" width="23.4285714285714" customWidth="1"/>
    <col min="5" max="5" width="25.2857142857143" customWidth="1"/>
    <col min="6" max="6" width="6.85714285714286" customWidth="1"/>
    <col min="7" max="8" width="9.85714285714286" hidden="1" customWidth="1"/>
    <col min="9" max="9" width="10.7142857142857" customWidth="1"/>
    <col min="10" max="10" width="9.14285714285714" customWidth="1"/>
  </cols>
  <sheetData>
    <row r="1" customHeight="1" spans="1:10">
      <c r="A1" s="40"/>
      <c r="B1" s="423" t="s">
        <v>67</v>
      </c>
      <c r="C1" s="423"/>
      <c r="D1" s="229"/>
      <c r="E1" s="229"/>
      <c r="F1" s="229"/>
      <c r="G1" s="229"/>
      <c r="H1" s="229"/>
      <c r="I1" s="229"/>
      <c r="J1" s="40"/>
    </row>
    <row r="2" customHeight="1" spans="1:10">
      <c r="A2" s="40"/>
      <c r="B2" s="581" t="s">
        <v>68</v>
      </c>
      <c r="C2" s="68"/>
      <c r="D2" s="40"/>
      <c r="E2" s="40"/>
      <c r="F2" s="40"/>
      <c r="G2" s="229"/>
      <c r="H2" s="229"/>
      <c r="I2" s="229"/>
      <c r="J2" s="40"/>
    </row>
    <row r="3" customHeight="1" spans="1:10">
      <c r="A3" s="40"/>
      <c r="B3" s="40"/>
      <c r="C3" s="40"/>
      <c r="D3" s="40"/>
      <c r="E3" s="40"/>
      <c r="F3" s="40"/>
      <c r="G3" s="40"/>
      <c r="H3" s="40"/>
      <c r="I3" s="475"/>
      <c r="J3" s="65" t="s">
        <v>64</v>
      </c>
    </row>
    <row r="4" customHeight="1" spans="1:10">
      <c r="A4" s="40"/>
      <c r="B4" s="40"/>
      <c r="C4" s="40"/>
      <c r="D4" s="40"/>
      <c r="E4" s="40"/>
      <c r="F4" s="40"/>
      <c r="G4" s="40"/>
      <c r="H4" s="40"/>
      <c r="I4" s="222"/>
      <c r="J4" s="260" t="s">
        <v>65</v>
      </c>
    </row>
    <row r="5" customHeight="1" spans="1:9">
      <c r="A5" s="40"/>
      <c r="B5" s="424" t="s">
        <v>69</v>
      </c>
      <c r="D5" s="424" t="s">
        <v>70</v>
      </c>
      <c r="G5" s="592"/>
      <c r="H5" s="593"/>
      <c r="I5" s="345" t="s">
        <v>71</v>
      </c>
    </row>
    <row r="6" customHeight="1" spans="1:10">
      <c r="A6" s="40"/>
      <c r="G6" s="592"/>
      <c r="H6" s="593"/>
      <c r="I6" s="345">
        <v>2012</v>
      </c>
      <c r="J6" s="345">
        <v>2013</v>
      </c>
    </row>
    <row r="7" customHeight="1" spans="1:10">
      <c r="A7" s="40"/>
      <c r="B7" s="582"/>
      <c r="D7" s="230" t="s">
        <v>29</v>
      </c>
      <c r="G7" s="314"/>
      <c r="H7" s="316"/>
      <c r="I7" s="604">
        <f t="shared" ref="I7:J7" si="0">SUM(I8:I14)-I14</f>
        <v>816</v>
      </c>
      <c r="J7" s="604">
        <f t="shared" si="0"/>
        <v>814</v>
      </c>
    </row>
    <row r="8" customHeight="1" spans="1:10">
      <c r="A8" s="40"/>
      <c r="B8" s="583">
        <v>1</v>
      </c>
      <c r="D8" s="584" t="s">
        <v>72</v>
      </c>
      <c r="E8" s="234"/>
      <c r="F8" s="594"/>
      <c r="G8" s="51"/>
      <c r="H8" s="52"/>
      <c r="I8" s="583">
        <v>6</v>
      </c>
      <c r="J8" s="605">
        <v>6</v>
      </c>
    </row>
    <row r="9" customHeight="1" spans="1:10">
      <c r="A9" s="40"/>
      <c r="B9" s="585">
        <v>2</v>
      </c>
      <c r="D9" s="586" t="s">
        <v>73</v>
      </c>
      <c r="E9" s="236"/>
      <c r="F9" s="595"/>
      <c r="G9" s="55"/>
      <c r="H9" s="56"/>
      <c r="I9" s="585">
        <v>14</v>
      </c>
      <c r="J9" s="606">
        <v>14</v>
      </c>
    </row>
    <row r="10" customHeight="1" spans="1:10">
      <c r="A10" s="40"/>
      <c r="B10" s="587">
        <v>3</v>
      </c>
      <c r="D10" s="588" t="s">
        <v>74</v>
      </c>
      <c r="E10" s="596"/>
      <c r="F10" s="597"/>
      <c r="G10" s="317"/>
      <c r="H10" s="40"/>
      <c r="I10" s="607"/>
      <c r="J10" s="606"/>
    </row>
    <row r="11" customHeight="1" spans="1:10">
      <c r="A11" s="40"/>
      <c r="D11" s="589" t="s">
        <v>75</v>
      </c>
      <c r="E11" s="598"/>
      <c r="F11" s="599"/>
      <c r="G11" s="600"/>
      <c r="H11" s="601"/>
      <c r="I11" s="608">
        <v>2</v>
      </c>
      <c r="J11" s="609">
        <v>2</v>
      </c>
    </row>
    <row r="12" customHeight="1" spans="1:10">
      <c r="A12" s="40"/>
      <c r="D12" s="236" t="s">
        <v>76</v>
      </c>
      <c r="E12" s="602"/>
      <c r="F12" s="595"/>
      <c r="G12" s="55"/>
      <c r="H12" s="56"/>
      <c r="I12" s="585">
        <v>45</v>
      </c>
      <c r="J12" s="610">
        <v>44</v>
      </c>
    </row>
    <row r="13" customHeight="1" spans="1:10">
      <c r="A13" s="40"/>
      <c r="B13" s="585">
        <v>4</v>
      </c>
      <c r="D13" s="586" t="s">
        <v>77</v>
      </c>
      <c r="E13" s="236"/>
      <c r="F13" s="595"/>
      <c r="G13" s="55"/>
      <c r="H13" s="56"/>
      <c r="I13" s="585">
        <v>749</v>
      </c>
      <c r="J13" s="610">
        <v>748</v>
      </c>
    </row>
    <row r="14" customHeight="1" spans="1:10">
      <c r="A14" s="40"/>
      <c r="B14" s="590">
        <v>5</v>
      </c>
      <c r="D14" s="591" t="s">
        <v>78</v>
      </c>
      <c r="E14" s="238"/>
      <c r="F14" s="603"/>
      <c r="G14" s="53"/>
      <c r="H14" s="54"/>
      <c r="I14" s="590">
        <v>2</v>
      </c>
      <c r="J14" s="611">
        <v>2</v>
      </c>
    </row>
    <row r="15" ht="12.75" hidden="1" customHeight="1" spans="1:10">
      <c r="A15" s="40"/>
      <c r="B15" s="40" t="s">
        <v>79</v>
      </c>
      <c r="C15" s="40"/>
      <c r="D15" s="40"/>
      <c r="E15" s="40"/>
      <c r="F15" s="40"/>
      <c r="G15" s="40"/>
      <c r="H15" s="40"/>
      <c r="I15" s="40"/>
      <c r="J15" s="40"/>
    </row>
    <row r="16" ht="12.75" hidden="1" customHeight="1" spans="1:10">
      <c r="A16" s="40"/>
      <c r="B16" s="131" t="s">
        <v>80</v>
      </c>
      <c r="C16" s="131"/>
      <c r="D16" s="131"/>
      <c r="E16" s="40"/>
      <c r="F16" s="40"/>
      <c r="G16" s="40"/>
      <c r="H16" s="40"/>
      <c r="I16" s="40"/>
      <c r="J16" s="40"/>
    </row>
    <row r="17" ht="12.75" hidden="1" customHeight="1" spans="1:10">
      <c r="A17" s="40"/>
      <c r="B17" s="131"/>
      <c r="C17" s="131">
        <v>1</v>
      </c>
      <c r="D17" s="131" t="s">
        <v>81</v>
      </c>
      <c r="E17" s="40"/>
      <c r="F17" s="40"/>
      <c r="G17" s="40"/>
      <c r="H17" s="40"/>
      <c r="I17" s="40"/>
      <c r="J17" s="40"/>
    </row>
    <row r="18" ht="12.75" hidden="1" customHeight="1" spans="1:10">
      <c r="A18" s="40"/>
      <c r="B18" s="131"/>
      <c r="C18" s="131">
        <v>2</v>
      </c>
      <c r="D18" s="131" t="s">
        <v>82</v>
      </c>
      <c r="E18" s="40"/>
      <c r="F18" s="40"/>
      <c r="G18" s="40"/>
      <c r="H18" s="40"/>
      <c r="I18" s="40"/>
      <c r="J18" s="40"/>
    </row>
    <row r="19" ht="12.75" hidden="1" customHeight="1" spans="1:10">
      <c r="A19" s="40"/>
      <c r="B19" s="131"/>
      <c r="C19" s="131">
        <v>3</v>
      </c>
      <c r="D19" s="131" t="s">
        <v>83</v>
      </c>
      <c r="E19" s="40"/>
      <c r="F19" s="40"/>
      <c r="G19" s="40"/>
      <c r="H19" s="40"/>
      <c r="I19" s="40"/>
      <c r="J19" s="40"/>
    </row>
    <row r="20" ht="12.75" hidden="1" customHeight="1" spans="1:10">
      <c r="A20" s="40"/>
      <c r="B20" s="131"/>
      <c r="C20" s="131">
        <v>4</v>
      </c>
      <c r="D20" s="131" t="s">
        <v>84</v>
      </c>
      <c r="E20" s="40"/>
      <c r="F20" s="40"/>
      <c r="G20" s="40"/>
      <c r="H20" s="40"/>
      <c r="I20" s="40"/>
      <c r="J20" s="40"/>
    </row>
    <row r="21" ht="12.75" hidden="1" customHeight="1" spans="1:10">
      <c r="A21" s="40"/>
      <c r="B21" s="131"/>
      <c r="C21" s="131">
        <v>5</v>
      </c>
      <c r="D21" s="131" t="s">
        <v>85</v>
      </c>
      <c r="E21" s="40"/>
      <c r="F21" s="40"/>
      <c r="G21" s="40"/>
      <c r="H21" s="40"/>
      <c r="I21" s="40"/>
      <c r="J21" s="40"/>
    </row>
    <row r="22" ht="12.75" hidden="1" customHeight="1" spans="1:10">
      <c r="A22" s="40"/>
      <c r="B22" s="131"/>
      <c r="C22" s="131">
        <v>6</v>
      </c>
      <c r="D22" s="131" t="s">
        <v>86</v>
      </c>
      <c r="E22" s="40"/>
      <c r="F22" s="40"/>
      <c r="G22" s="40"/>
      <c r="H22" s="40"/>
      <c r="I22" s="40"/>
      <c r="J22" s="40"/>
    </row>
    <row r="23" ht="12.75" hidden="1" customHeight="1" spans="1:10">
      <c r="A23" s="40"/>
      <c r="B23" s="131"/>
      <c r="C23" s="131"/>
      <c r="D23" s="131"/>
      <c r="E23" s="40"/>
      <c r="F23" s="40"/>
      <c r="G23" s="40"/>
      <c r="H23" s="40"/>
      <c r="I23" s="40"/>
      <c r="J23" s="40"/>
    </row>
    <row r="24" ht="12.75" hidden="1" customHeight="1" spans="1:10">
      <c r="A24" s="40"/>
      <c r="B24" s="131"/>
      <c r="C24" s="131">
        <v>7</v>
      </c>
      <c r="D24" s="131" t="s">
        <v>87</v>
      </c>
      <c r="E24" s="40"/>
      <c r="F24" s="40"/>
      <c r="G24" s="40"/>
      <c r="H24" s="40"/>
      <c r="I24" s="40"/>
      <c r="J24" s="40"/>
    </row>
    <row r="25" ht="12.75" hidden="1" customHeight="1" spans="1:10">
      <c r="A25" s="40"/>
      <c r="B25" s="131"/>
      <c r="C25" s="131">
        <v>8</v>
      </c>
      <c r="D25" s="131" t="s">
        <v>88</v>
      </c>
      <c r="E25" s="40"/>
      <c r="F25" s="40"/>
      <c r="G25" s="40"/>
      <c r="H25" s="40"/>
      <c r="I25" s="40"/>
      <c r="J25" s="40"/>
    </row>
    <row r="26" ht="12.75" hidden="1" customHeight="1" spans="1:10">
      <c r="A26" s="40"/>
      <c r="B26" s="131"/>
      <c r="C26" s="131">
        <v>9</v>
      </c>
      <c r="D26" s="131" t="s">
        <v>89</v>
      </c>
      <c r="E26" s="40"/>
      <c r="F26" s="40"/>
      <c r="G26" s="40"/>
      <c r="H26" s="40"/>
      <c r="I26" s="40"/>
      <c r="J26" s="40"/>
    </row>
    <row r="27" ht="12.75" hidden="1" customHeight="1" spans="1:10">
      <c r="A27" s="40"/>
      <c r="B27" s="131"/>
      <c r="C27" s="131">
        <v>10</v>
      </c>
      <c r="D27" s="131" t="s">
        <v>90</v>
      </c>
      <c r="E27" s="40"/>
      <c r="F27" s="40"/>
      <c r="G27" s="40"/>
      <c r="H27" s="40"/>
      <c r="I27" s="40"/>
      <c r="J27" s="40"/>
    </row>
    <row r="28" ht="12.75" hidden="1" customHeight="1" spans="1:10">
      <c r="A28" s="40"/>
      <c r="B28" s="131"/>
      <c r="C28" s="131">
        <v>11</v>
      </c>
      <c r="D28" s="131" t="s">
        <v>91</v>
      </c>
      <c r="E28" s="131"/>
      <c r="F28" s="40"/>
      <c r="G28" s="40"/>
      <c r="H28" s="40"/>
      <c r="I28" s="40"/>
      <c r="J28" s="40"/>
    </row>
    <row r="29" ht="12.75" hidden="1" customHeight="1" spans="1:10">
      <c r="A29" s="40"/>
      <c r="B29" s="131"/>
      <c r="C29" s="131">
        <v>12</v>
      </c>
      <c r="D29" s="131" t="s">
        <v>92</v>
      </c>
      <c r="E29" s="131"/>
      <c r="F29" s="40"/>
      <c r="G29" s="40"/>
      <c r="H29" s="40"/>
      <c r="I29" s="40"/>
      <c r="J29" s="40"/>
    </row>
    <row r="30" ht="12.75" hidden="1" customHeight="1" spans="1:10">
      <c r="A30" s="40"/>
      <c r="B30" s="40"/>
      <c r="C30" s="131">
        <v>13</v>
      </c>
      <c r="D30" s="40" t="s">
        <v>93</v>
      </c>
      <c r="E30" s="40"/>
      <c r="F30" s="40"/>
      <c r="G30" s="40"/>
      <c r="H30" s="40"/>
      <c r="I30" s="40"/>
      <c r="J30" s="40"/>
    </row>
    <row r="31" ht="12.75" hidden="1" customHeight="1" spans="1:10">
      <c r="A31" s="40"/>
      <c r="B31" s="40"/>
      <c r="C31" s="131">
        <v>14</v>
      </c>
      <c r="D31" s="40" t="s">
        <v>94</v>
      </c>
      <c r="E31" s="40"/>
      <c r="F31" s="40"/>
      <c r="G31" s="40"/>
      <c r="H31" s="40"/>
      <c r="I31" s="40"/>
      <c r="J31" s="40"/>
    </row>
    <row r="32" ht="12.75" hidden="1" customHeight="1" spans="1:10">
      <c r="A32" s="40"/>
      <c r="B32" s="40"/>
      <c r="C32" s="131">
        <v>15</v>
      </c>
      <c r="D32" s="40" t="s">
        <v>95</v>
      </c>
      <c r="E32" s="40"/>
      <c r="F32" s="40"/>
      <c r="G32" s="40"/>
      <c r="H32" s="40"/>
      <c r="I32" s="40"/>
      <c r="J32" s="40"/>
    </row>
    <row r="33" ht="12.75" hidden="1" customHeight="1" spans="1:10">
      <c r="A33" s="40"/>
      <c r="B33" s="40"/>
      <c r="C33" s="131">
        <v>16</v>
      </c>
      <c r="D33" s="40" t="s">
        <v>96</v>
      </c>
      <c r="E33" s="40"/>
      <c r="F33" s="40"/>
      <c r="G33" s="40"/>
      <c r="H33" s="40"/>
      <c r="I33" s="40"/>
      <c r="J33" s="40"/>
    </row>
    <row r="34" ht="12.75" hidden="1" customHeight="1" spans="1:10">
      <c r="A34" s="40"/>
      <c r="B34" s="40"/>
      <c r="C34" s="131">
        <v>17</v>
      </c>
      <c r="D34" s="40" t="s">
        <v>97</v>
      </c>
      <c r="E34" s="40"/>
      <c r="F34" s="40"/>
      <c r="G34" s="40"/>
      <c r="H34" s="40"/>
      <c r="I34" s="40"/>
      <c r="J34" s="40"/>
    </row>
    <row r="35" ht="12.75" hidden="1" customHeight="1" spans="1:10">
      <c r="A35" s="40"/>
      <c r="B35" s="40"/>
      <c r="C35" s="131">
        <v>18</v>
      </c>
      <c r="D35" s="40" t="s">
        <v>98</v>
      </c>
      <c r="E35" s="40"/>
      <c r="F35" s="40"/>
      <c r="G35" s="40"/>
      <c r="H35" s="40"/>
      <c r="I35" s="40"/>
      <c r="J35" s="40"/>
    </row>
    <row r="36" ht="12.75" hidden="1" customHeight="1" spans="1:10">
      <c r="A36" s="40"/>
      <c r="B36" s="40"/>
      <c r="C36" s="131">
        <v>19</v>
      </c>
      <c r="D36" s="40" t="s">
        <v>99</v>
      </c>
      <c r="E36" s="40"/>
      <c r="F36" s="40"/>
      <c r="G36" s="40"/>
      <c r="H36" s="40"/>
      <c r="I36" s="40"/>
      <c r="J36" s="40"/>
    </row>
    <row r="37" ht="12.75" hidden="1" customHeight="1" spans="1:10">
      <c r="A37" s="40"/>
      <c r="B37" s="40"/>
      <c r="C37" s="131"/>
      <c r="D37" s="40"/>
      <c r="E37" s="40"/>
      <c r="F37" s="40"/>
      <c r="G37" s="40"/>
      <c r="H37" s="40"/>
      <c r="I37" s="40"/>
      <c r="J37" s="40"/>
    </row>
    <row r="38" ht="12.75" hidden="1" customHeight="1" spans="1:10">
      <c r="A38" s="40"/>
      <c r="B38" s="40"/>
      <c r="C38" s="131">
        <v>20</v>
      </c>
      <c r="D38" s="40" t="s">
        <v>100</v>
      </c>
      <c r="E38" s="40"/>
      <c r="F38" s="40">
        <v>42</v>
      </c>
      <c r="G38" s="40" t="s">
        <v>101</v>
      </c>
      <c r="H38" s="40"/>
      <c r="I38" s="40"/>
      <c r="J38" s="40"/>
    </row>
    <row r="39" ht="12.75" hidden="1" customHeight="1" spans="1:10">
      <c r="A39" s="40"/>
      <c r="B39" s="40"/>
      <c r="C39" s="131">
        <v>21</v>
      </c>
      <c r="D39" s="40" t="s">
        <v>102</v>
      </c>
      <c r="E39" s="40"/>
      <c r="F39" s="40">
        <v>43</v>
      </c>
      <c r="G39" s="40" t="s">
        <v>103</v>
      </c>
      <c r="H39" s="40"/>
      <c r="I39" s="40"/>
      <c r="J39" s="40"/>
    </row>
    <row r="40" ht="12.75" hidden="1" customHeight="1" spans="1:10">
      <c r="A40" s="40"/>
      <c r="B40" s="40"/>
      <c r="C40" s="131">
        <v>22</v>
      </c>
      <c r="D40" s="40" t="s">
        <v>104</v>
      </c>
      <c r="E40" s="40"/>
      <c r="F40" s="40">
        <v>44</v>
      </c>
      <c r="G40" s="40" t="s">
        <v>105</v>
      </c>
      <c r="H40" s="40"/>
      <c r="I40" s="40"/>
      <c r="J40" s="40"/>
    </row>
    <row r="41" ht="12.75" hidden="1" customHeight="1" spans="1:10">
      <c r="A41" s="40"/>
      <c r="B41" s="40"/>
      <c r="C41" s="131">
        <v>23</v>
      </c>
      <c r="D41" s="40" t="s">
        <v>106</v>
      </c>
      <c r="E41" s="40"/>
      <c r="F41" s="40">
        <v>45</v>
      </c>
      <c r="G41" s="40" t="s">
        <v>107</v>
      </c>
      <c r="H41" s="40"/>
      <c r="I41" s="40"/>
      <c r="J41" s="40"/>
    </row>
    <row r="42" ht="12.75" hidden="1" customHeight="1" spans="1:10">
      <c r="A42" s="40"/>
      <c r="B42" s="40"/>
      <c r="C42" s="131">
        <v>24</v>
      </c>
      <c r="D42" s="40" t="s">
        <v>108</v>
      </c>
      <c r="E42" s="40"/>
      <c r="F42" s="40">
        <v>46</v>
      </c>
      <c r="G42" s="40" t="s">
        <v>109</v>
      </c>
      <c r="H42" s="40"/>
      <c r="I42" s="40"/>
      <c r="J42" s="40"/>
    </row>
    <row r="43" ht="12.75" hidden="1" customHeight="1" spans="1:10">
      <c r="A43" s="40"/>
      <c r="B43" s="40"/>
      <c r="C43" s="131">
        <v>25</v>
      </c>
      <c r="D43" s="40" t="s">
        <v>110</v>
      </c>
      <c r="E43" s="40"/>
      <c r="F43" s="40">
        <v>47</v>
      </c>
      <c r="G43" s="40" t="s">
        <v>111</v>
      </c>
      <c r="H43" s="40"/>
      <c r="I43" s="40"/>
      <c r="J43" s="40"/>
    </row>
    <row r="44" ht="12.75" hidden="1" customHeight="1" spans="1:10">
      <c r="A44" s="40"/>
      <c r="B44" s="40"/>
      <c r="C44" s="131">
        <v>26</v>
      </c>
      <c r="D44" s="40" t="s">
        <v>112</v>
      </c>
      <c r="E44" s="40"/>
      <c r="F44" s="40">
        <v>48</v>
      </c>
      <c r="G44" s="40" t="s">
        <v>113</v>
      </c>
      <c r="H44" s="40"/>
      <c r="I44" s="40"/>
      <c r="J44" s="40"/>
    </row>
    <row r="45" ht="12.75" hidden="1" customHeight="1" spans="1:10">
      <c r="A45" s="40"/>
      <c r="B45" s="40"/>
      <c r="C45" s="131">
        <v>27</v>
      </c>
      <c r="D45" s="40" t="s">
        <v>114</v>
      </c>
      <c r="E45" s="40"/>
      <c r="F45" s="40">
        <v>49</v>
      </c>
      <c r="G45" s="40" t="s">
        <v>115</v>
      </c>
      <c r="H45" s="40"/>
      <c r="I45" s="40"/>
      <c r="J45" s="40"/>
    </row>
    <row r="46" ht="12.75" hidden="1" customHeight="1" spans="1:10">
      <c r="A46" s="40"/>
      <c r="B46" s="40"/>
      <c r="C46" s="131">
        <v>28</v>
      </c>
      <c r="D46" s="40" t="s">
        <v>116</v>
      </c>
      <c r="E46" s="40"/>
      <c r="F46" s="40">
        <v>50</v>
      </c>
      <c r="G46" s="40" t="s">
        <v>117</v>
      </c>
      <c r="H46" s="40"/>
      <c r="I46" s="40"/>
      <c r="J46" s="40"/>
    </row>
    <row r="47" ht="12.75" hidden="1" customHeight="1" spans="1:10">
      <c r="A47" s="40"/>
      <c r="B47" s="40"/>
      <c r="C47" s="131">
        <v>29</v>
      </c>
      <c r="D47" s="40" t="s">
        <v>118</v>
      </c>
      <c r="E47" s="40"/>
      <c r="F47" s="40">
        <v>51</v>
      </c>
      <c r="G47" s="40" t="s">
        <v>119</v>
      </c>
      <c r="H47" s="40"/>
      <c r="I47" s="40"/>
      <c r="J47" s="40"/>
    </row>
    <row r="48" ht="12.75" hidden="1" customHeight="1" spans="1:10">
      <c r="A48" s="40"/>
      <c r="B48" s="40"/>
      <c r="C48" s="131">
        <v>30</v>
      </c>
      <c r="D48" s="40" t="s">
        <v>120</v>
      </c>
      <c r="E48" s="40"/>
      <c r="F48" s="40">
        <v>52</v>
      </c>
      <c r="G48" s="40" t="s">
        <v>121</v>
      </c>
      <c r="H48" s="40"/>
      <c r="I48" s="40"/>
      <c r="J48" s="40"/>
    </row>
    <row r="49" ht="12.75" hidden="1" customHeight="1" spans="1:10">
      <c r="A49" s="40"/>
      <c r="B49" s="40"/>
      <c r="C49" s="131">
        <v>31</v>
      </c>
      <c r="D49" s="40" t="s">
        <v>122</v>
      </c>
      <c r="E49" s="40"/>
      <c r="F49" s="40">
        <v>53</v>
      </c>
      <c r="G49" s="40" t="s">
        <v>123</v>
      </c>
      <c r="H49" s="40"/>
      <c r="I49" s="40"/>
      <c r="J49" s="40"/>
    </row>
    <row r="50" ht="12.75" hidden="1" customHeight="1" spans="1:10">
      <c r="A50" s="40"/>
      <c r="B50" s="40"/>
      <c r="C50" s="131">
        <v>32</v>
      </c>
      <c r="D50" s="40" t="s">
        <v>124</v>
      </c>
      <c r="E50" s="40"/>
      <c r="F50" s="40">
        <v>54</v>
      </c>
      <c r="G50" s="40" t="s">
        <v>125</v>
      </c>
      <c r="H50" s="40"/>
      <c r="I50" s="40"/>
      <c r="J50" s="40"/>
    </row>
    <row r="51" ht="12.75" hidden="1" customHeight="1" spans="1:10">
      <c r="A51" s="40"/>
      <c r="B51" s="40"/>
      <c r="C51" s="131">
        <v>33</v>
      </c>
      <c r="D51" s="40" t="s">
        <v>126</v>
      </c>
      <c r="E51" s="40"/>
      <c r="F51" s="40">
        <v>55</v>
      </c>
      <c r="G51" s="40" t="s">
        <v>127</v>
      </c>
      <c r="H51" s="40"/>
      <c r="I51" s="40"/>
      <c r="J51" s="40"/>
    </row>
    <row r="52" ht="12.75" hidden="1" customHeight="1" spans="1:10">
      <c r="A52" s="40"/>
      <c r="B52" s="40"/>
      <c r="C52" s="131">
        <v>34</v>
      </c>
      <c r="D52" s="40" t="s">
        <v>128</v>
      </c>
      <c r="E52" s="40"/>
      <c r="F52" s="40">
        <v>56</v>
      </c>
      <c r="G52" s="40" t="s">
        <v>129</v>
      </c>
      <c r="H52" s="40"/>
      <c r="I52" s="40"/>
      <c r="J52" s="40"/>
    </row>
    <row r="53" ht="12.75" hidden="1" customHeight="1" spans="1:10">
      <c r="A53" s="40"/>
      <c r="B53" s="40"/>
      <c r="C53" s="131">
        <v>35</v>
      </c>
      <c r="D53" s="40" t="s">
        <v>130</v>
      </c>
      <c r="E53" s="40"/>
      <c r="F53" s="40">
        <v>57</v>
      </c>
      <c r="G53" s="40" t="s">
        <v>131</v>
      </c>
      <c r="H53" s="40"/>
      <c r="I53" s="40"/>
      <c r="J53" s="40"/>
    </row>
    <row r="54" ht="12.75" hidden="1" customHeight="1" spans="1:10">
      <c r="A54" s="40"/>
      <c r="B54" s="40"/>
      <c r="C54" s="131">
        <v>36</v>
      </c>
      <c r="D54" s="40" t="s">
        <v>132</v>
      </c>
      <c r="E54" s="40"/>
      <c r="F54" s="40">
        <v>58</v>
      </c>
      <c r="G54" s="40" t="s">
        <v>133</v>
      </c>
      <c r="H54" s="40"/>
      <c r="I54" s="40"/>
      <c r="J54" s="40"/>
    </row>
    <row r="55" ht="12.75" hidden="1" customHeight="1" spans="1:10">
      <c r="A55" s="40"/>
      <c r="B55" s="40"/>
      <c r="C55" s="131">
        <v>37</v>
      </c>
      <c r="D55" s="40" t="s">
        <v>134</v>
      </c>
      <c r="E55" s="40"/>
      <c r="F55" s="40">
        <v>59</v>
      </c>
      <c r="G55" s="40" t="s">
        <v>135</v>
      </c>
      <c r="H55" s="40"/>
      <c r="I55" s="40"/>
      <c r="J55" s="40"/>
    </row>
    <row r="56" ht="12.75" hidden="1" customHeight="1" spans="1:10">
      <c r="A56" s="40"/>
      <c r="B56" s="40"/>
      <c r="C56" s="131">
        <v>38</v>
      </c>
      <c r="D56" s="40" t="s">
        <v>136</v>
      </c>
      <c r="E56" s="40"/>
      <c r="F56" s="40">
        <v>60</v>
      </c>
      <c r="G56" s="40" t="s">
        <v>137</v>
      </c>
      <c r="H56" s="40"/>
      <c r="I56" s="40"/>
      <c r="J56" s="40"/>
    </row>
    <row r="57" ht="12.75" hidden="1" customHeight="1" spans="1:10">
      <c r="A57" s="40"/>
      <c r="B57" s="40"/>
      <c r="C57" s="131">
        <v>39</v>
      </c>
      <c r="D57" s="40" t="s">
        <v>138</v>
      </c>
      <c r="E57" s="40"/>
      <c r="F57" s="40">
        <v>61</v>
      </c>
      <c r="G57" s="40" t="s">
        <v>139</v>
      </c>
      <c r="H57" s="40"/>
      <c r="I57" s="40"/>
      <c r="J57" s="40"/>
    </row>
    <row r="58" ht="12.75" hidden="1" customHeight="1" spans="1:10">
      <c r="A58" s="40"/>
      <c r="B58" s="40"/>
      <c r="C58" s="131">
        <v>40</v>
      </c>
      <c r="D58" s="40" t="s">
        <v>140</v>
      </c>
      <c r="E58" s="40"/>
      <c r="F58" s="40">
        <v>62</v>
      </c>
      <c r="G58" s="40" t="s">
        <v>141</v>
      </c>
      <c r="H58" s="40"/>
      <c r="I58" s="40"/>
      <c r="J58" s="40"/>
    </row>
    <row r="59" ht="12.75" hidden="1" customHeight="1" spans="1:10">
      <c r="A59" s="40"/>
      <c r="B59" s="40"/>
      <c r="C59" s="40">
        <v>41</v>
      </c>
      <c r="D59" s="40" t="s">
        <v>142</v>
      </c>
      <c r="E59" s="40"/>
      <c r="F59" s="40"/>
      <c r="G59" s="40"/>
      <c r="H59" s="40"/>
      <c r="I59" s="40"/>
      <c r="J59" s="40"/>
    </row>
    <row r="60" ht="12.75" customHeight="1" spans="1:10">
      <c r="A60" s="380"/>
      <c r="B60" s="131" t="s">
        <v>34</v>
      </c>
      <c r="C60" s="380"/>
      <c r="D60" s="380"/>
      <c r="E60" s="380"/>
      <c r="F60" s="380"/>
      <c r="G60" s="380"/>
      <c r="H60" s="380"/>
      <c r="I60" s="380"/>
      <c r="J60" s="380"/>
    </row>
    <row r="61" ht="12.75" customHeight="1" spans="1:10">
      <c r="A61" s="380"/>
      <c r="B61" s="131" t="s">
        <v>35</v>
      </c>
      <c r="C61" s="380"/>
      <c r="D61" s="380"/>
      <c r="E61" s="380"/>
      <c r="F61" s="380"/>
      <c r="G61" s="380"/>
      <c r="H61" s="380"/>
      <c r="I61" s="380"/>
      <c r="J61" s="380"/>
    </row>
    <row r="62" ht="12.75" customHeight="1" spans="1:10">
      <c r="A62" s="380"/>
      <c r="B62" s="380"/>
      <c r="C62" s="380"/>
      <c r="D62" s="380"/>
      <c r="E62" s="380"/>
      <c r="F62" s="380"/>
      <c r="G62" s="380"/>
      <c r="H62" s="380"/>
      <c r="I62" s="380"/>
      <c r="J62" s="380"/>
    </row>
    <row r="63" ht="12.75" customHeight="1" spans="1:10">
      <c r="A63" s="380"/>
      <c r="B63" s="380"/>
      <c r="C63" s="380"/>
      <c r="D63" s="380"/>
      <c r="E63" s="380"/>
      <c r="F63" s="380"/>
      <c r="G63" s="380"/>
      <c r="H63" s="380"/>
      <c r="I63" s="380"/>
      <c r="J63" s="380"/>
    </row>
    <row r="64" ht="12.75" customHeight="1" spans="1:10">
      <c r="A64" s="380"/>
      <c r="B64" s="380"/>
      <c r="C64" s="380"/>
      <c r="D64" s="380"/>
      <c r="E64" s="380"/>
      <c r="F64" s="380"/>
      <c r="G64" s="380"/>
      <c r="H64" s="380"/>
      <c r="I64" s="380"/>
      <c r="J64" s="380"/>
    </row>
    <row r="65" ht="12.75" customHeight="1" spans="1:10">
      <c r="A65" s="380"/>
      <c r="B65" s="380"/>
      <c r="C65" s="380"/>
      <c r="D65" s="380"/>
      <c r="E65" s="380"/>
      <c r="F65" s="380"/>
      <c r="G65" s="380"/>
      <c r="H65" s="380"/>
      <c r="I65" s="380"/>
      <c r="J65" s="380"/>
    </row>
    <row r="66" ht="12.75" customHeight="1" spans="1:10">
      <c r="A66" s="380"/>
      <c r="B66" s="380"/>
      <c r="C66" s="380"/>
      <c r="D66" s="380"/>
      <c r="E66" s="380"/>
      <c r="F66" s="380"/>
      <c r="G66" s="380"/>
      <c r="H66" s="380"/>
      <c r="I66" s="380"/>
      <c r="J66" s="380"/>
    </row>
    <row r="67" ht="12.75" customHeight="1" spans="1:10">
      <c r="A67" s="380"/>
      <c r="B67" s="380"/>
      <c r="C67" s="380"/>
      <c r="D67" s="380"/>
      <c r="E67" s="380"/>
      <c r="F67" s="380"/>
      <c r="G67" s="380"/>
      <c r="H67" s="380"/>
      <c r="I67" s="380"/>
      <c r="J67" s="380"/>
    </row>
    <row r="68" ht="12.75" customHeight="1" spans="1:10">
      <c r="A68" s="380"/>
      <c r="B68" s="380"/>
      <c r="C68" s="380"/>
      <c r="D68" s="380"/>
      <c r="E68" s="380"/>
      <c r="F68" s="380"/>
      <c r="G68" s="380"/>
      <c r="H68" s="380"/>
      <c r="I68" s="380"/>
      <c r="J68" s="380"/>
    </row>
    <row r="69" ht="12.75" customHeight="1" spans="1:10">
      <c r="A69" s="380"/>
      <c r="B69" s="380"/>
      <c r="C69" s="380"/>
      <c r="D69" s="380"/>
      <c r="E69" s="380"/>
      <c r="F69" s="380"/>
      <c r="G69" s="380"/>
      <c r="H69" s="380"/>
      <c r="I69" s="380"/>
      <c r="J69" s="380"/>
    </row>
    <row r="70" ht="12.75" customHeight="1" spans="1:10">
      <c r="A70" s="380"/>
      <c r="B70" s="380"/>
      <c r="C70" s="380"/>
      <c r="D70" s="380"/>
      <c r="E70" s="380"/>
      <c r="F70" s="380"/>
      <c r="G70" s="380"/>
      <c r="H70" s="380"/>
      <c r="I70" s="380"/>
      <c r="J70" s="380"/>
    </row>
    <row r="71" ht="12.75" customHeight="1" spans="1:10">
      <c r="A71" s="380"/>
      <c r="B71" s="380"/>
      <c r="C71" s="380"/>
      <c r="D71" s="380"/>
      <c r="E71" s="380"/>
      <c r="F71" s="380"/>
      <c r="G71" s="380"/>
      <c r="H71" s="380"/>
      <c r="I71" s="380"/>
      <c r="J71" s="380"/>
    </row>
    <row r="72" ht="12.75" customHeight="1" spans="1:10">
      <c r="A72" s="380"/>
      <c r="B72" s="380"/>
      <c r="C72" s="380"/>
      <c r="D72" s="380"/>
      <c r="E72" s="380"/>
      <c r="F72" s="380"/>
      <c r="G72" s="380"/>
      <c r="H72" s="380"/>
      <c r="I72" s="380"/>
      <c r="J72" s="380"/>
    </row>
    <row r="73" ht="12.75" customHeight="1" spans="1:10">
      <c r="A73" s="380"/>
      <c r="B73" s="380"/>
      <c r="C73" s="380"/>
      <c r="D73" s="380"/>
      <c r="E73" s="380"/>
      <c r="F73" s="380"/>
      <c r="G73" s="380"/>
      <c r="H73" s="380"/>
      <c r="I73" s="380"/>
      <c r="J73" s="380"/>
    </row>
    <row r="74" ht="12.75" customHeight="1" spans="1:10">
      <c r="A74" s="380"/>
      <c r="B74" s="380"/>
      <c r="C74" s="380"/>
      <c r="D74" s="380"/>
      <c r="E74" s="380"/>
      <c r="F74" s="380"/>
      <c r="G74" s="380"/>
      <c r="H74" s="380"/>
      <c r="I74" s="380"/>
      <c r="J74" s="380"/>
    </row>
    <row r="75" ht="12.75" customHeight="1" spans="1:10">
      <c r="A75" s="380"/>
      <c r="B75" s="380"/>
      <c r="C75" s="380"/>
      <c r="D75" s="380"/>
      <c r="E75" s="380"/>
      <c r="F75" s="380"/>
      <c r="G75" s="380"/>
      <c r="H75" s="380"/>
      <c r="I75" s="380"/>
      <c r="J75" s="380"/>
    </row>
    <row r="76" ht="12.75" customHeight="1" spans="1:10">
      <c r="A76" s="380"/>
      <c r="B76" s="380"/>
      <c r="C76" s="380"/>
      <c r="D76" s="380"/>
      <c r="E76" s="380"/>
      <c r="F76" s="380"/>
      <c r="G76" s="380"/>
      <c r="H76" s="380"/>
      <c r="I76" s="380"/>
      <c r="J76" s="380"/>
    </row>
    <row r="77" ht="12.75" customHeight="1" spans="1:10">
      <c r="A77" s="380"/>
      <c r="B77" s="380"/>
      <c r="C77" s="380"/>
      <c r="D77" s="380"/>
      <c r="E77" s="380"/>
      <c r="F77" s="380"/>
      <c r="G77" s="380"/>
      <c r="H77" s="380"/>
      <c r="I77" s="380"/>
      <c r="J77" s="380"/>
    </row>
    <row r="78" customHeight="1" spans="1:10">
      <c r="A78" s="40"/>
      <c r="B78" s="423" t="s">
        <v>143</v>
      </c>
      <c r="C78" s="423"/>
      <c r="D78" s="229"/>
      <c r="E78" s="229"/>
      <c r="F78" s="229"/>
      <c r="G78" s="229"/>
      <c r="H78" s="229"/>
      <c r="I78" s="229"/>
      <c r="J78" s="40"/>
    </row>
    <row r="79" customHeight="1" spans="1:10">
      <c r="A79" s="40"/>
      <c r="B79" s="581" t="s">
        <v>144</v>
      </c>
      <c r="C79" s="68"/>
      <c r="D79" s="40"/>
      <c r="E79" s="40"/>
      <c r="F79" s="40"/>
      <c r="G79" s="229"/>
      <c r="H79" s="229"/>
      <c r="I79" s="229"/>
      <c r="J79" s="40"/>
    </row>
    <row r="80" customHeight="1" spans="1:10">
      <c r="A80" s="40"/>
      <c r="B80" s="40"/>
      <c r="C80" s="40"/>
      <c r="D80" s="40"/>
      <c r="E80" s="40"/>
      <c r="F80" s="40"/>
      <c r="G80" s="40"/>
      <c r="H80" s="40"/>
      <c r="I80" s="475"/>
      <c r="J80" s="40"/>
    </row>
    <row r="81" customHeight="1" spans="1:10">
      <c r="A81" s="40"/>
      <c r="B81" s="40"/>
      <c r="C81" s="40"/>
      <c r="D81" s="40"/>
      <c r="E81" s="40"/>
      <c r="F81" s="40"/>
      <c r="G81" s="40"/>
      <c r="H81" s="40"/>
      <c r="I81" s="222"/>
      <c r="J81" s="40"/>
    </row>
    <row r="82" customHeight="1" spans="1:10">
      <c r="A82" s="40"/>
      <c r="B82" s="503" t="s">
        <v>145</v>
      </c>
      <c r="D82" s="503" t="s">
        <v>146</v>
      </c>
      <c r="G82" s="614"/>
      <c r="H82" s="615"/>
      <c r="I82" s="503" t="s">
        <v>29</v>
      </c>
      <c r="J82" s="40"/>
    </row>
    <row r="83" customHeight="1" spans="1:10">
      <c r="A83" s="40"/>
      <c r="B83" s="612"/>
      <c r="D83" s="498" t="s">
        <v>29</v>
      </c>
      <c r="G83" s="616"/>
      <c r="H83" s="617"/>
      <c r="I83" s="498">
        <f>SUM(I84:I90)-I90</f>
        <v>0</v>
      </c>
      <c r="J83" s="40"/>
    </row>
    <row r="84" customHeight="1" spans="1:10">
      <c r="A84" s="40"/>
      <c r="B84" s="583">
        <v>1</v>
      </c>
      <c r="D84" s="584" t="s">
        <v>72</v>
      </c>
      <c r="E84" s="234"/>
      <c r="F84" s="594"/>
      <c r="G84" s="51"/>
      <c r="H84" s="52"/>
      <c r="I84" s="583"/>
      <c r="J84" s="40"/>
    </row>
    <row r="85" customHeight="1" spans="1:10">
      <c r="A85" s="40"/>
      <c r="B85" s="585">
        <v>2</v>
      </c>
      <c r="D85" s="586" t="s">
        <v>73</v>
      </c>
      <c r="E85" s="236"/>
      <c r="F85" s="595"/>
      <c r="G85" s="55"/>
      <c r="H85" s="56"/>
      <c r="I85" s="585"/>
      <c r="J85" s="40"/>
    </row>
    <row r="86" customHeight="1" spans="1:10">
      <c r="A86" s="40"/>
      <c r="B86" s="587">
        <v>3</v>
      </c>
      <c r="D86" s="613" t="s">
        <v>74</v>
      </c>
      <c r="E86" s="618"/>
      <c r="F86" s="619"/>
      <c r="G86" s="620"/>
      <c r="H86" s="621"/>
      <c r="I86" s="622"/>
      <c r="J86" s="40"/>
    </row>
    <row r="87" customHeight="1" spans="1:10">
      <c r="A87" s="40"/>
      <c r="D87" s="589" t="s">
        <v>75</v>
      </c>
      <c r="E87" s="598"/>
      <c r="F87" s="599"/>
      <c r="G87" s="600"/>
      <c r="H87" s="601"/>
      <c r="I87" s="608"/>
      <c r="J87" s="40"/>
    </row>
    <row r="88" customHeight="1" spans="1:10">
      <c r="A88" s="40"/>
      <c r="D88" s="596" t="s">
        <v>76</v>
      </c>
      <c r="E88" s="244"/>
      <c r="F88" s="597"/>
      <c r="G88" s="317"/>
      <c r="H88" s="40"/>
      <c r="I88" s="607"/>
      <c r="J88" s="40"/>
    </row>
    <row r="89" customHeight="1" spans="1:10">
      <c r="A89" s="40"/>
      <c r="B89" s="585">
        <v>4</v>
      </c>
      <c r="D89" s="586" t="s">
        <v>77</v>
      </c>
      <c r="E89" s="236"/>
      <c r="F89" s="595"/>
      <c r="G89" s="55"/>
      <c r="H89" s="56"/>
      <c r="I89" s="585"/>
      <c r="J89" s="40"/>
    </row>
    <row r="90" customHeight="1" spans="1:10">
      <c r="A90" s="40"/>
      <c r="B90" s="590">
        <v>5</v>
      </c>
      <c r="D90" s="591" t="s">
        <v>78</v>
      </c>
      <c r="E90" s="238"/>
      <c r="F90" s="603"/>
      <c r="G90" s="53"/>
      <c r="H90" s="54"/>
      <c r="I90" s="590"/>
      <c r="J90" s="40"/>
    </row>
    <row r="91" customHeight="1" spans="1:10">
      <c r="A91" s="40"/>
      <c r="B91" s="40" t="s">
        <v>79</v>
      </c>
      <c r="C91" s="40"/>
      <c r="D91" s="40"/>
      <c r="E91" s="40"/>
      <c r="F91" s="40"/>
      <c r="G91" s="40"/>
      <c r="H91" s="40"/>
      <c r="I91" s="40"/>
      <c r="J91" s="40"/>
    </row>
    <row r="92" ht="12.75" hidden="1" customHeight="1" spans="1:10">
      <c r="A92" s="40"/>
      <c r="B92" s="131" t="s">
        <v>80</v>
      </c>
      <c r="C92" s="131"/>
      <c r="D92" s="131"/>
      <c r="E92" s="40"/>
      <c r="F92" s="40"/>
      <c r="G92" s="40"/>
      <c r="H92" s="40"/>
      <c r="I92" s="40"/>
      <c r="J92" s="40"/>
    </row>
    <row r="93" ht="12.75" hidden="1" customHeight="1" spans="1:10">
      <c r="A93" s="40"/>
      <c r="B93" s="131"/>
      <c r="C93" s="131">
        <v>1</v>
      </c>
      <c r="D93" s="131" t="s">
        <v>81</v>
      </c>
      <c r="E93" s="40"/>
      <c r="F93" s="40"/>
      <c r="G93" s="40"/>
      <c r="H93" s="40"/>
      <c r="I93" s="40"/>
      <c r="J93" s="40"/>
    </row>
    <row r="94" ht="12.75" hidden="1" customHeight="1" spans="1:10">
      <c r="A94" s="40"/>
      <c r="B94" s="131"/>
      <c r="C94" s="131">
        <v>2</v>
      </c>
      <c r="D94" s="131" t="s">
        <v>82</v>
      </c>
      <c r="E94" s="40"/>
      <c r="F94" s="40"/>
      <c r="G94" s="40"/>
      <c r="H94" s="40"/>
      <c r="I94" s="40"/>
      <c r="J94" s="40"/>
    </row>
    <row r="95" ht="12.75" hidden="1" customHeight="1" spans="1:10">
      <c r="A95" s="40"/>
      <c r="B95" s="131"/>
      <c r="C95" s="131">
        <v>3</v>
      </c>
      <c r="D95" s="131" t="s">
        <v>83</v>
      </c>
      <c r="E95" s="40"/>
      <c r="F95" s="40"/>
      <c r="G95" s="40"/>
      <c r="H95" s="40"/>
      <c r="I95" s="40"/>
      <c r="J95" s="40"/>
    </row>
    <row r="96" ht="12.75" hidden="1" customHeight="1" spans="1:10">
      <c r="A96" s="40"/>
      <c r="B96" s="131"/>
      <c r="C96" s="131">
        <v>4</v>
      </c>
      <c r="D96" s="131" t="s">
        <v>84</v>
      </c>
      <c r="E96" s="40"/>
      <c r="F96" s="40"/>
      <c r="G96" s="40"/>
      <c r="H96" s="40"/>
      <c r="I96" s="40"/>
      <c r="J96" s="40"/>
    </row>
    <row r="97" ht="12.75" hidden="1" customHeight="1" spans="1:10">
      <c r="A97" s="40"/>
      <c r="B97" s="131"/>
      <c r="C97" s="131">
        <v>5</v>
      </c>
      <c r="D97" s="131" t="s">
        <v>85</v>
      </c>
      <c r="E97" s="40"/>
      <c r="F97" s="40"/>
      <c r="G97" s="40"/>
      <c r="H97" s="40"/>
      <c r="I97" s="40"/>
      <c r="J97" s="40"/>
    </row>
    <row r="98" ht="12.75" hidden="1" customHeight="1" spans="1:10">
      <c r="A98" s="40"/>
      <c r="B98" s="131"/>
      <c r="C98" s="131">
        <v>6</v>
      </c>
      <c r="D98" s="131" t="s">
        <v>86</v>
      </c>
      <c r="E98" s="40"/>
      <c r="F98" s="40"/>
      <c r="G98" s="40"/>
      <c r="H98" s="40"/>
      <c r="I98" s="40"/>
      <c r="J98" s="40"/>
    </row>
    <row r="99" ht="12.75" hidden="1" customHeight="1" spans="1:10">
      <c r="A99" s="40"/>
      <c r="B99" s="131"/>
      <c r="C99" s="131"/>
      <c r="D99" s="131"/>
      <c r="E99" s="40"/>
      <c r="F99" s="40"/>
      <c r="G99" s="40"/>
      <c r="H99" s="40"/>
      <c r="I99" s="40"/>
      <c r="J99" s="40"/>
    </row>
    <row r="100" ht="12.75" hidden="1" customHeight="1" spans="1:10">
      <c r="A100" s="40"/>
      <c r="B100" s="131"/>
      <c r="C100" s="131">
        <v>7</v>
      </c>
      <c r="D100" s="131" t="s">
        <v>87</v>
      </c>
      <c r="E100" s="40"/>
      <c r="F100" s="40"/>
      <c r="G100" s="40"/>
      <c r="H100" s="40"/>
      <c r="I100" s="40"/>
      <c r="J100" s="40"/>
    </row>
    <row r="101" ht="12.75" hidden="1" customHeight="1" spans="1:10">
      <c r="A101" s="40"/>
      <c r="B101" s="131"/>
      <c r="C101" s="131">
        <v>8</v>
      </c>
      <c r="D101" s="131" t="s">
        <v>88</v>
      </c>
      <c r="E101" s="40"/>
      <c r="F101" s="40"/>
      <c r="G101" s="40"/>
      <c r="H101" s="40"/>
      <c r="I101" s="40"/>
      <c r="J101" s="40"/>
    </row>
    <row r="102" ht="12.75" hidden="1" customHeight="1" spans="1:10">
      <c r="A102" s="40"/>
      <c r="B102" s="131"/>
      <c r="C102" s="131">
        <v>9</v>
      </c>
      <c r="D102" s="131" t="s">
        <v>89</v>
      </c>
      <c r="E102" s="40"/>
      <c r="F102" s="40"/>
      <c r="G102" s="40"/>
      <c r="H102" s="40"/>
      <c r="I102" s="40"/>
      <c r="J102" s="40"/>
    </row>
    <row r="103" ht="12.75" hidden="1" customHeight="1" spans="1:10">
      <c r="A103" s="40"/>
      <c r="B103" s="131"/>
      <c r="C103" s="131">
        <v>10</v>
      </c>
      <c r="D103" s="131" t="s">
        <v>90</v>
      </c>
      <c r="E103" s="40"/>
      <c r="F103" s="40"/>
      <c r="G103" s="40"/>
      <c r="H103" s="40"/>
      <c r="I103" s="40"/>
      <c r="J103" s="40"/>
    </row>
    <row r="104" ht="12.75" hidden="1" customHeight="1" spans="1:10">
      <c r="A104" s="40"/>
      <c r="B104" s="131"/>
      <c r="C104" s="131">
        <v>11</v>
      </c>
      <c r="D104" s="131" t="s">
        <v>91</v>
      </c>
      <c r="E104" s="131"/>
      <c r="F104" s="40"/>
      <c r="G104" s="40"/>
      <c r="H104" s="40"/>
      <c r="I104" s="40"/>
      <c r="J104" s="40"/>
    </row>
    <row r="105" ht="12.75" hidden="1" customHeight="1" spans="1:10">
      <c r="A105" s="40"/>
      <c r="B105" s="131"/>
      <c r="C105" s="131">
        <v>12</v>
      </c>
      <c r="D105" s="131" t="s">
        <v>92</v>
      </c>
      <c r="E105" s="131"/>
      <c r="F105" s="40"/>
      <c r="G105" s="40"/>
      <c r="H105" s="40"/>
      <c r="I105" s="40"/>
      <c r="J105" s="40"/>
    </row>
    <row r="106" ht="12.75" hidden="1" customHeight="1" spans="1:10">
      <c r="A106" s="40"/>
      <c r="B106" s="40"/>
      <c r="C106" s="131">
        <v>13</v>
      </c>
      <c r="D106" s="40" t="s">
        <v>93</v>
      </c>
      <c r="E106" s="40"/>
      <c r="F106" s="40"/>
      <c r="G106" s="40"/>
      <c r="H106" s="40"/>
      <c r="I106" s="40"/>
      <c r="J106" s="40"/>
    </row>
    <row r="107" ht="12.75" hidden="1" customHeight="1" spans="1:10">
      <c r="A107" s="40"/>
      <c r="B107" s="40"/>
      <c r="C107" s="131">
        <v>14</v>
      </c>
      <c r="D107" s="40" t="s">
        <v>94</v>
      </c>
      <c r="E107" s="40"/>
      <c r="F107" s="40"/>
      <c r="G107" s="40"/>
      <c r="H107" s="40"/>
      <c r="I107" s="40"/>
      <c r="J107" s="40"/>
    </row>
    <row r="108" ht="12.75" hidden="1" customHeight="1" spans="1:10">
      <c r="A108" s="40"/>
      <c r="B108" s="40"/>
      <c r="C108" s="131">
        <v>15</v>
      </c>
      <c r="D108" s="40" t="s">
        <v>95</v>
      </c>
      <c r="E108" s="40"/>
      <c r="F108" s="40"/>
      <c r="G108" s="40"/>
      <c r="H108" s="40"/>
      <c r="I108" s="40"/>
      <c r="J108" s="40"/>
    </row>
    <row r="109" ht="12.75" hidden="1" customHeight="1" spans="1:10">
      <c r="A109" s="40"/>
      <c r="B109" s="40"/>
      <c r="C109" s="131">
        <v>16</v>
      </c>
      <c r="D109" s="40" t="s">
        <v>96</v>
      </c>
      <c r="E109" s="40"/>
      <c r="F109" s="40"/>
      <c r="G109" s="40"/>
      <c r="H109" s="40"/>
      <c r="I109" s="40"/>
      <c r="J109" s="40"/>
    </row>
    <row r="110" ht="12.75" hidden="1" customHeight="1" spans="1:10">
      <c r="A110" s="40"/>
      <c r="B110" s="40"/>
      <c r="C110" s="131">
        <v>17</v>
      </c>
      <c r="D110" s="40" t="s">
        <v>97</v>
      </c>
      <c r="E110" s="40"/>
      <c r="F110" s="40"/>
      <c r="G110" s="40"/>
      <c r="H110" s="40"/>
      <c r="I110" s="40"/>
      <c r="J110" s="40"/>
    </row>
    <row r="111" ht="12.75" hidden="1" customHeight="1" spans="1:10">
      <c r="A111" s="40"/>
      <c r="B111" s="40"/>
      <c r="C111" s="131">
        <v>18</v>
      </c>
      <c r="D111" s="40" t="s">
        <v>98</v>
      </c>
      <c r="E111" s="40"/>
      <c r="F111" s="40"/>
      <c r="G111" s="40"/>
      <c r="H111" s="40"/>
      <c r="I111" s="40"/>
      <c r="J111" s="40"/>
    </row>
    <row r="112" ht="12.75" hidden="1" customHeight="1" spans="1:10">
      <c r="A112" s="40"/>
      <c r="B112" s="40"/>
      <c r="C112" s="131">
        <v>19</v>
      </c>
      <c r="D112" s="40" t="s">
        <v>99</v>
      </c>
      <c r="E112" s="40"/>
      <c r="F112" s="40"/>
      <c r="G112" s="40"/>
      <c r="H112" s="40"/>
      <c r="I112" s="40"/>
      <c r="J112" s="40"/>
    </row>
    <row r="113" ht="12.75" hidden="1" customHeight="1" spans="1:10">
      <c r="A113" s="40"/>
      <c r="B113" s="40"/>
      <c r="C113" s="131"/>
      <c r="D113" s="40"/>
      <c r="E113" s="40"/>
      <c r="F113" s="40"/>
      <c r="G113" s="40"/>
      <c r="H113" s="40"/>
      <c r="I113" s="40"/>
      <c r="J113" s="40"/>
    </row>
    <row r="114" ht="12.75" hidden="1" customHeight="1" spans="1:10">
      <c r="A114" s="40"/>
      <c r="B114" s="40"/>
      <c r="C114" s="131">
        <v>20</v>
      </c>
      <c r="D114" s="40" t="s">
        <v>100</v>
      </c>
      <c r="E114" s="40"/>
      <c r="F114" s="40">
        <v>42</v>
      </c>
      <c r="G114" s="40" t="s">
        <v>101</v>
      </c>
      <c r="H114" s="40"/>
      <c r="I114" s="40"/>
      <c r="J114" s="40"/>
    </row>
    <row r="115" ht="12.75" hidden="1" customHeight="1" spans="1:10">
      <c r="A115" s="40"/>
      <c r="B115" s="40"/>
      <c r="C115" s="131">
        <v>21</v>
      </c>
      <c r="D115" s="40" t="s">
        <v>102</v>
      </c>
      <c r="E115" s="40"/>
      <c r="F115" s="40">
        <v>43</v>
      </c>
      <c r="G115" s="40" t="s">
        <v>103</v>
      </c>
      <c r="H115" s="40"/>
      <c r="I115" s="40"/>
      <c r="J115" s="40"/>
    </row>
    <row r="116" ht="12.75" hidden="1" customHeight="1" spans="1:10">
      <c r="A116" s="40"/>
      <c r="B116" s="40"/>
      <c r="C116" s="131">
        <v>22</v>
      </c>
      <c r="D116" s="40" t="s">
        <v>104</v>
      </c>
      <c r="E116" s="40"/>
      <c r="F116" s="40">
        <v>44</v>
      </c>
      <c r="G116" s="40" t="s">
        <v>105</v>
      </c>
      <c r="H116" s="40"/>
      <c r="I116" s="40"/>
      <c r="J116" s="40"/>
    </row>
    <row r="117" ht="12.75" hidden="1" customHeight="1" spans="1:10">
      <c r="A117" s="40"/>
      <c r="B117" s="40"/>
      <c r="C117" s="131">
        <v>23</v>
      </c>
      <c r="D117" s="40" t="s">
        <v>106</v>
      </c>
      <c r="E117" s="40"/>
      <c r="F117" s="40">
        <v>45</v>
      </c>
      <c r="G117" s="40" t="s">
        <v>107</v>
      </c>
      <c r="H117" s="40"/>
      <c r="I117" s="40"/>
      <c r="J117" s="40"/>
    </row>
    <row r="118" ht="12.75" hidden="1" customHeight="1" spans="1:10">
      <c r="A118" s="40"/>
      <c r="B118" s="40"/>
      <c r="C118" s="131">
        <v>24</v>
      </c>
      <c r="D118" s="40" t="s">
        <v>108</v>
      </c>
      <c r="E118" s="40"/>
      <c r="F118" s="40">
        <v>46</v>
      </c>
      <c r="G118" s="40" t="s">
        <v>109</v>
      </c>
      <c r="H118" s="40"/>
      <c r="I118" s="40"/>
      <c r="J118" s="40"/>
    </row>
    <row r="119" ht="12.75" hidden="1" customHeight="1" spans="1:10">
      <c r="A119" s="40"/>
      <c r="B119" s="40"/>
      <c r="C119" s="131">
        <v>25</v>
      </c>
      <c r="D119" s="40" t="s">
        <v>110</v>
      </c>
      <c r="E119" s="40"/>
      <c r="F119" s="40">
        <v>47</v>
      </c>
      <c r="G119" s="40" t="s">
        <v>111</v>
      </c>
      <c r="H119" s="40"/>
      <c r="I119" s="40"/>
      <c r="J119" s="40"/>
    </row>
    <row r="120" ht="12.75" hidden="1" customHeight="1" spans="1:10">
      <c r="A120" s="40"/>
      <c r="B120" s="40"/>
      <c r="C120" s="131">
        <v>26</v>
      </c>
      <c r="D120" s="40" t="s">
        <v>112</v>
      </c>
      <c r="E120" s="40"/>
      <c r="F120" s="40">
        <v>48</v>
      </c>
      <c r="G120" s="40" t="s">
        <v>113</v>
      </c>
      <c r="H120" s="40"/>
      <c r="I120" s="40"/>
      <c r="J120" s="40"/>
    </row>
    <row r="121" ht="12.75" hidden="1" customHeight="1" spans="1:10">
      <c r="A121" s="40"/>
      <c r="B121" s="40"/>
      <c r="C121" s="131">
        <v>27</v>
      </c>
      <c r="D121" s="40" t="s">
        <v>114</v>
      </c>
      <c r="E121" s="40"/>
      <c r="F121" s="40">
        <v>49</v>
      </c>
      <c r="G121" s="40" t="s">
        <v>115</v>
      </c>
      <c r="H121" s="40"/>
      <c r="I121" s="40"/>
      <c r="J121" s="40"/>
    </row>
    <row r="122" ht="12.75" hidden="1" customHeight="1" spans="1:10">
      <c r="A122" s="40"/>
      <c r="B122" s="40"/>
      <c r="C122" s="131">
        <v>28</v>
      </c>
      <c r="D122" s="40" t="s">
        <v>116</v>
      </c>
      <c r="E122" s="40"/>
      <c r="F122" s="40">
        <v>50</v>
      </c>
      <c r="G122" s="40" t="s">
        <v>117</v>
      </c>
      <c r="H122" s="40"/>
      <c r="I122" s="40"/>
      <c r="J122" s="40"/>
    </row>
    <row r="123" ht="12.75" hidden="1" customHeight="1" spans="1:10">
      <c r="A123" s="40"/>
      <c r="B123" s="40"/>
      <c r="C123" s="131">
        <v>29</v>
      </c>
      <c r="D123" s="40" t="s">
        <v>118</v>
      </c>
      <c r="E123" s="40"/>
      <c r="F123" s="40">
        <v>51</v>
      </c>
      <c r="G123" s="40" t="s">
        <v>119</v>
      </c>
      <c r="H123" s="40"/>
      <c r="I123" s="40"/>
      <c r="J123" s="40"/>
    </row>
    <row r="124" ht="12.75" hidden="1" customHeight="1" spans="1:10">
      <c r="A124" s="40"/>
      <c r="B124" s="40"/>
      <c r="C124" s="131">
        <v>30</v>
      </c>
      <c r="D124" s="40" t="s">
        <v>120</v>
      </c>
      <c r="E124" s="40"/>
      <c r="F124" s="40">
        <v>52</v>
      </c>
      <c r="G124" s="40" t="s">
        <v>121</v>
      </c>
      <c r="H124" s="40"/>
      <c r="I124" s="40"/>
      <c r="J124" s="40"/>
    </row>
    <row r="125" ht="12.75" hidden="1" customHeight="1" spans="1:10">
      <c r="A125" s="40"/>
      <c r="B125" s="40"/>
      <c r="C125" s="131">
        <v>31</v>
      </c>
      <c r="D125" s="40" t="s">
        <v>122</v>
      </c>
      <c r="E125" s="40"/>
      <c r="F125" s="40">
        <v>53</v>
      </c>
      <c r="G125" s="40" t="s">
        <v>123</v>
      </c>
      <c r="H125" s="40"/>
      <c r="I125" s="40"/>
      <c r="J125" s="40"/>
    </row>
    <row r="126" ht="12.75" hidden="1" customHeight="1" spans="1:10">
      <c r="A126" s="40"/>
      <c r="B126" s="40"/>
      <c r="C126" s="131">
        <v>32</v>
      </c>
      <c r="D126" s="40" t="s">
        <v>124</v>
      </c>
      <c r="E126" s="40"/>
      <c r="F126" s="40">
        <v>54</v>
      </c>
      <c r="G126" s="40" t="s">
        <v>125</v>
      </c>
      <c r="H126" s="40"/>
      <c r="I126" s="40"/>
      <c r="J126" s="40"/>
    </row>
    <row r="127" ht="12.75" hidden="1" customHeight="1" spans="1:10">
      <c r="A127" s="40"/>
      <c r="B127" s="40"/>
      <c r="C127" s="131">
        <v>33</v>
      </c>
      <c r="D127" s="40" t="s">
        <v>126</v>
      </c>
      <c r="E127" s="40"/>
      <c r="F127" s="40">
        <v>55</v>
      </c>
      <c r="G127" s="40" t="s">
        <v>127</v>
      </c>
      <c r="H127" s="40"/>
      <c r="I127" s="40"/>
      <c r="J127" s="40"/>
    </row>
    <row r="128" ht="12.75" hidden="1" customHeight="1" spans="1:10">
      <c r="A128" s="40"/>
      <c r="B128" s="40"/>
      <c r="C128" s="131">
        <v>34</v>
      </c>
      <c r="D128" s="40" t="s">
        <v>128</v>
      </c>
      <c r="E128" s="40"/>
      <c r="F128" s="40">
        <v>56</v>
      </c>
      <c r="G128" s="40" t="s">
        <v>129</v>
      </c>
      <c r="H128" s="40"/>
      <c r="I128" s="40"/>
      <c r="J128" s="40"/>
    </row>
    <row r="129" ht="12.75" hidden="1" customHeight="1" spans="1:10">
      <c r="A129" s="40"/>
      <c r="B129" s="40"/>
      <c r="C129" s="131">
        <v>35</v>
      </c>
      <c r="D129" s="40" t="s">
        <v>130</v>
      </c>
      <c r="E129" s="40"/>
      <c r="F129" s="40">
        <v>57</v>
      </c>
      <c r="G129" s="40" t="s">
        <v>131</v>
      </c>
      <c r="H129" s="40"/>
      <c r="I129" s="40"/>
      <c r="J129" s="40"/>
    </row>
    <row r="130" ht="12.75" hidden="1" customHeight="1" spans="1:10">
      <c r="A130" s="40"/>
      <c r="B130" s="40"/>
      <c r="C130" s="131">
        <v>36</v>
      </c>
      <c r="D130" s="40" t="s">
        <v>132</v>
      </c>
      <c r="E130" s="40"/>
      <c r="F130" s="40">
        <v>58</v>
      </c>
      <c r="G130" s="40" t="s">
        <v>133</v>
      </c>
      <c r="H130" s="40"/>
      <c r="I130" s="40"/>
      <c r="J130" s="40"/>
    </row>
    <row r="131" ht="12.75" hidden="1" customHeight="1" spans="1:10">
      <c r="A131" s="40"/>
      <c r="B131" s="40"/>
      <c r="C131" s="131">
        <v>37</v>
      </c>
      <c r="D131" s="40" t="s">
        <v>134</v>
      </c>
      <c r="E131" s="40"/>
      <c r="F131" s="40">
        <v>59</v>
      </c>
      <c r="G131" s="40" t="s">
        <v>135</v>
      </c>
      <c r="H131" s="40"/>
      <c r="I131" s="40"/>
      <c r="J131" s="40"/>
    </row>
    <row r="132" ht="12.75" hidden="1" customHeight="1" spans="1:10">
      <c r="A132" s="40"/>
      <c r="B132" s="40"/>
      <c r="C132" s="131">
        <v>38</v>
      </c>
      <c r="D132" s="40" t="s">
        <v>136</v>
      </c>
      <c r="E132" s="40"/>
      <c r="F132" s="40">
        <v>60</v>
      </c>
      <c r="G132" s="40" t="s">
        <v>137</v>
      </c>
      <c r="H132" s="40"/>
      <c r="I132" s="40"/>
      <c r="J132" s="40"/>
    </row>
    <row r="133" ht="12.75" hidden="1" customHeight="1" spans="1:10">
      <c r="A133" s="40"/>
      <c r="B133" s="40"/>
      <c r="C133" s="131">
        <v>39</v>
      </c>
      <c r="D133" s="40" t="s">
        <v>138</v>
      </c>
      <c r="E133" s="40"/>
      <c r="F133" s="40">
        <v>61</v>
      </c>
      <c r="G133" s="40" t="s">
        <v>139</v>
      </c>
      <c r="H133" s="40"/>
      <c r="I133" s="40"/>
      <c r="J133" s="40"/>
    </row>
    <row r="134" ht="12.75" hidden="1" customHeight="1" spans="1:10">
      <c r="A134" s="40"/>
      <c r="B134" s="40"/>
      <c r="C134" s="131">
        <v>40</v>
      </c>
      <c r="D134" s="40" t="s">
        <v>140</v>
      </c>
      <c r="E134" s="40"/>
      <c r="F134" s="40">
        <v>62</v>
      </c>
      <c r="G134" s="40" t="s">
        <v>141</v>
      </c>
      <c r="H134" s="40"/>
      <c r="I134" s="40"/>
      <c r="J134" s="40"/>
    </row>
    <row r="135" ht="12.75" hidden="1" customHeight="1" spans="1:10">
      <c r="A135" s="40"/>
      <c r="B135" s="40"/>
      <c r="C135" s="40">
        <v>41</v>
      </c>
      <c r="D135" s="40" t="s">
        <v>142</v>
      </c>
      <c r="E135" s="40"/>
      <c r="F135" s="40"/>
      <c r="G135" s="40"/>
      <c r="H135" s="40"/>
      <c r="I135" s="40"/>
      <c r="J135" s="40"/>
    </row>
    <row r="136" ht="12.75" customHeight="1" spans="1:10">
      <c r="A136" s="380"/>
      <c r="B136" s="380" t="s">
        <v>147</v>
      </c>
      <c r="C136" s="380"/>
      <c r="D136" s="380"/>
      <c r="E136" s="380"/>
      <c r="F136" s="380"/>
      <c r="G136" s="380"/>
      <c r="H136" s="380"/>
      <c r="I136" s="380"/>
      <c r="J136" s="380"/>
    </row>
    <row r="137" ht="12.75" customHeight="1" spans="1:10">
      <c r="A137" s="40"/>
      <c r="B137" s="40"/>
      <c r="C137" s="40"/>
      <c r="D137" s="40"/>
      <c r="E137" s="40"/>
      <c r="F137" s="40"/>
      <c r="G137" s="40"/>
      <c r="H137" s="40"/>
      <c r="I137" s="40"/>
      <c r="J137" s="40"/>
    </row>
  </sheetData>
  <mergeCells count="19">
    <mergeCell ref="I5:J5"/>
    <mergeCell ref="B7:C7"/>
    <mergeCell ref="D7:F7"/>
    <mergeCell ref="B8:C8"/>
    <mergeCell ref="B9:C9"/>
    <mergeCell ref="B13:C13"/>
    <mergeCell ref="B14:C14"/>
    <mergeCell ref="B82:C82"/>
    <mergeCell ref="D82:F82"/>
    <mergeCell ref="B83:C83"/>
    <mergeCell ref="D83:F83"/>
    <mergeCell ref="B84:C84"/>
    <mergeCell ref="B85:C85"/>
    <mergeCell ref="B89:C89"/>
    <mergeCell ref="B90:C90"/>
    <mergeCell ref="B5:C6"/>
    <mergeCell ref="D5:F6"/>
    <mergeCell ref="B10:C12"/>
    <mergeCell ref="B86:C88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4"/>
  <sheetViews>
    <sheetView workbookViewId="0">
      <selection activeCell="A1" sqref="A1"/>
    </sheetView>
  </sheetViews>
  <sheetFormatPr defaultColWidth="17.2857142857143" defaultRowHeight="15" customHeight="1"/>
  <cols>
    <col min="1" max="1" width="2.85714285714286" customWidth="1"/>
    <col min="2" max="2" width="18.4285714285714" customWidth="1"/>
    <col min="3" max="3" width="30.2857142857143" customWidth="1"/>
    <col min="4" max="4" width="10.7142857142857" hidden="1" customWidth="1"/>
    <col min="5" max="5" width="9.85714285714286" hidden="1" customWidth="1"/>
    <col min="6" max="6" width="11.1428571428571" hidden="1" customWidth="1"/>
    <col min="7" max="11" width="11.1428571428571" customWidth="1"/>
    <col min="12" max="12" width="2.28571428571429" customWidth="1"/>
    <col min="13" max="13" width="11.1428571428571" hidden="1" customWidth="1"/>
    <col min="14" max="14" width="11.4285714285714" customWidth="1"/>
    <col min="15" max="15" width="10.1428571428571" customWidth="1"/>
    <col min="16" max="16" width="2.71428571428571" customWidth="1"/>
    <col min="17" max="22" width="8.71428571428571" customWidth="1"/>
  </cols>
  <sheetData>
    <row r="1" ht="18.75" customHeight="1" spans="1:16">
      <c r="A1" s="229" t="s">
        <v>148</v>
      </c>
      <c r="B1" s="229" t="s">
        <v>149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ht="13.5" customHeight="1" spans="1:16">
      <c r="A2" s="40"/>
      <c r="B2" s="423" t="s">
        <v>150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ht="13.5" customHeight="1" spans="1:16">
      <c r="A3" s="40"/>
      <c r="B3" s="68" t="s">
        <v>151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ht="13.5" customHeight="1" spans="1:16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75" t="s">
        <v>152</v>
      </c>
      <c r="O4" s="40"/>
      <c r="P4" s="40"/>
    </row>
    <row r="5" ht="13.5" customHeight="1" spans="1:16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222" t="s">
        <v>153</v>
      </c>
      <c r="O5" s="40"/>
      <c r="P5" s="40"/>
    </row>
    <row r="6" ht="27" customHeight="1" spans="1:16">
      <c r="A6" s="40"/>
      <c r="B6" s="494" t="s">
        <v>22</v>
      </c>
      <c r="D6" s="564"/>
      <c r="E6" s="501"/>
      <c r="F6" s="494" t="s">
        <v>23</v>
      </c>
      <c r="N6" s="523" t="s">
        <v>24</v>
      </c>
      <c r="P6" s="40"/>
    </row>
    <row r="7" ht="19.5" customHeight="1" spans="1:16">
      <c r="A7" s="40"/>
      <c r="D7" s="496"/>
      <c r="E7" s="502"/>
      <c r="N7" s="524" t="s">
        <v>25</v>
      </c>
      <c r="P7" s="40"/>
    </row>
    <row r="8" ht="19.5" customHeight="1" spans="1:16">
      <c r="A8" s="40"/>
      <c r="D8" s="497">
        <v>2005</v>
      </c>
      <c r="E8" s="497">
        <v>2006</v>
      </c>
      <c r="F8" s="497">
        <v>2007</v>
      </c>
      <c r="G8" s="503">
        <v>2008</v>
      </c>
      <c r="H8" s="497">
        <v>2009</v>
      </c>
      <c r="I8" s="503">
        <v>2010</v>
      </c>
      <c r="J8" s="503">
        <v>2011</v>
      </c>
      <c r="K8" s="494">
        <v>2012</v>
      </c>
      <c r="L8" s="514" t="s">
        <v>154</v>
      </c>
      <c r="M8" s="572">
        <v>2013</v>
      </c>
      <c r="N8" s="497" t="s">
        <v>155</v>
      </c>
      <c r="O8" s="497" t="s">
        <v>156</v>
      </c>
      <c r="P8" s="40"/>
    </row>
    <row r="9" ht="19.5" customHeight="1" spans="1:16">
      <c r="A9" s="40"/>
      <c r="B9" s="565" t="s">
        <v>157</v>
      </c>
      <c r="D9" s="566">
        <f t="shared" ref="D9:K9" si="0">D10+D13</f>
        <v>6869543</v>
      </c>
      <c r="E9" s="499">
        <f t="shared" si="0"/>
        <v>7488708</v>
      </c>
      <c r="F9" s="505">
        <f t="shared" si="0"/>
        <v>8238300</v>
      </c>
      <c r="G9" s="506">
        <f t="shared" si="0"/>
        <v>8858315</v>
      </c>
      <c r="H9" s="507">
        <f t="shared" si="0"/>
        <v>9816534</v>
      </c>
      <c r="I9" s="506">
        <f t="shared" si="0"/>
        <v>11662342</v>
      </c>
      <c r="J9" s="506">
        <f t="shared" si="0"/>
        <v>12691020.76</v>
      </c>
      <c r="K9" s="515">
        <f t="shared" si="0"/>
        <v>15487062.8152</v>
      </c>
      <c r="L9" s="516" t="s">
        <v>154</v>
      </c>
      <c r="M9" s="573"/>
      <c r="N9" s="526">
        <f t="shared" ref="N9:N12" si="1">(H9/G9+I9/H9+J9/I9+K9/J9)/4*100-100</f>
        <v>15.1180986142284</v>
      </c>
      <c r="O9" s="481">
        <f t="shared" ref="O9:O19" si="2">(K9/J9)*100-100</f>
        <v>22.0316561455219</v>
      </c>
      <c r="P9" s="40"/>
    </row>
    <row r="10" ht="19.5" customHeight="1" spans="1:16">
      <c r="A10" s="40"/>
      <c r="B10" s="428" t="s">
        <v>158</v>
      </c>
      <c r="C10" s="429" t="s">
        <v>159</v>
      </c>
      <c r="D10" s="430">
        <f t="shared" ref="D10:K10" si="3">SUM(D11:D12)</f>
        <v>4705869</v>
      </c>
      <c r="E10" s="541">
        <f t="shared" si="3"/>
        <v>4806112</v>
      </c>
      <c r="F10" s="542">
        <f t="shared" si="3"/>
        <v>5044737</v>
      </c>
      <c r="G10" s="543">
        <f t="shared" si="3"/>
        <v>5003115</v>
      </c>
      <c r="H10" s="544">
        <f t="shared" si="3"/>
        <v>5107971</v>
      </c>
      <c r="I10" s="543">
        <f t="shared" si="3"/>
        <v>5384418</v>
      </c>
      <c r="J10" s="543">
        <f t="shared" si="3"/>
        <v>5714271</v>
      </c>
      <c r="K10" s="444">
        <f t="shared" si="3"/>
        <v>5811510</v>
      </c>
      <c r="L10" s="482" t="s">
        <v>154</v>
      </c>
      <c r="M10" s="574"/>
      <c r="N10" s="484">
        <f t="shared" si="1"/>
        <v>3.83390946146305</v>
      </c>
      <c r="O10" s="484">
        <f t="shared" si="2"/>
        <v>1.70168688184371</v>
      </c>
      <c r="P10" s="40"/>
    </row>
    <row r="11" ht="19.5" customHeight="1" spans="1:16">
      <c r="A11" s="40"/>
      <c r="C11" s="51" t="s">
        <v>160</v>
      </c>
      <c r="D11" s="511">
        <v>4408499</v>
      </c>
      <c r="E11" s="545">
        <v>4512191</v>
      </c>
      <c r="F11" s="455">
        <v>4734280</v>
      </c>
      <c r="G11" s="283">
        <v>4701933</v>
      </c>
      <c r="H11" s="298">
        <v>4812235</v>
      </c>
      <c r="I11" s="283">
        <v>5039446</v>
      </c>
      <c r="J11" s="283">
        <v>5345729</v>
      </c>
      <c r="K11" s="567">
        <v>5438150</v>
      </c>
      <c r="L11" s="518" t="s">
        <v>154</v>
      </c>
      <c r="M11" s="575"/>
      <c r="N11" s="484">
        <f t="shared" si="1"/>
        <v>3.71850025366108</v>
      </c>
      <c r="O11" s="484">
        <f t="shared" si="2"/>
        <v>1.72887551912939</v>
      </c>
      <c r="P11" s="40"/>
    </row>
    <row r="12" ht="25.5" customHeight="1" spans="1:16">
      <c r="A12" s="40"/>
      <c r="C12" s="438" t="s">
        <v>161</v>
      </c>
      <c r="D12" s="540">
        <v>297370</v>
      </c>
      <c r="E12" s="459">
        <v>293921</v>
      </c>
      <c r="F12" s="460">
        <v>310457</v>
      </c>
      <c r="G12" s="287">
        <v>301182</v>
      </c>
      <c r="H12" s="462">
        <v>295736</v>
      </c>
      <c r="I12" s="287">
        <v>344972</v>
      </c>
      <c r="J12" s="287">
        <v>368542</v>
      </c>
      <c r="K12" s="568">
        <v>373360</v>
      </c>
      <c r="L12" s="561" t="s">
        <v>154</v>
      </c>
      <c r="M12" s="576"/>
      <c r="N12" s="488">
        <f t="shared" si="1"/>
        <v>5.74504395843167</v>
      </c>
      <c r="O12" s="488">
        <f t="shared" si="2"/>
        <v>1.30731368473607</v>
      </c>
      <c r="P12" s="40"/>
    </row>
    <row r="13" ht="19.5" customHeight="1" spans="1:16">
      <c r="A13" s="40"/>
      <c r="B13" s="435" t="s">
        <v>162</v>
      </c>
      <c r="C13" s="429" t="s">
        <v>159</v>
      </c>
      <c r="D13" s="430">
        <f t="shared" ref="D13:K13" si="4">SUM(D14:D19)</f>
        <v>2163674</v>
      </c>
      <c r="E13" s="430">
        <f t="shared" si="4"/>
        <v>2682596</v>
      </c>
      <c r="F13" s="453">
        <f t="shared" si="4"/>
        <v>3193563</v>
      </c>
      <c r="G13" s="444">
        <f t="shared" si="4"/>
        <v>3855200</v>
      </c>
      <c r="H13" s="453">
        <f t="shared" si="4"/>
        <v>4708563</v>
      </c>
      <c r="I13" s="444">
        <f t="shared" si="4"/>
        <v>6277924</v>
      </c>
      <c r="J13" s="444">
        <f t="shared" si="4"/>
        <v>6976749.76</v>
      </c>
      <c r="K13" s="444">
        <f t="shared" si="4"/>
        <v>9675552.8152</v>
      </c>
      <c r="L13" s="482"/>
      <c r="M13" s="577"/>
      <c r="N13" s="531">
        <f>(H13/G13+I13/H13+J13/I13+K13/J13+M13/K13)/5*100-100</f>
        <v>1.05592044938535</v>
      </c>
      <c r="O13" s="488">
        <f t="shared" si="2"/>
        <v>38.6828128862114</v>
      </c>
      <c r="P13" s="40"/>
    </row>
    <row r="14" ht="19.5" customHeight="1" spans="1:16">
      <c r="A14" s="40"/>
      <c r="C14" s="436" t="s">
        <v>163</v>
      </c>
      <c r="D14" s="235">
        <v>890074</v>
      </c>
      <c r="E14" s="235">
        <v>1365918</v>
      </c>
      <c r="F14" s="455">
        <v>1509528</v>
      </c>
      <c r="G14" s="447">
        <v>1966002</v>
      </c>
      <c r="H14" s="455">
        <v>2820083</v>
      </c>
      <c r="I14" s="552">
        <v>3514702</v>
      </c>
      <c r="J14" s="553">
        <v>3735585.04</v>
      </c>
      <c r="K14" s="553">
        <v>5769737.094</v>
      </c>
      <c r="L14" s="569"/>
      <c r="M14" s="578"/>
      <c r="N14" s="533">
        <f t="shared" ref="N14:N19" si="5">(G14/F14+H14/G14+I14/H14+J14/I14+K14/J14+M14/K14)/6*100-100</f>
        <v>9.84185348128965</v>
      </c>
      <c r="O14" s="484">
        <f t="shared" si="2"/>
        <v>54.4533729581485</v>
      </c>
      <c r="P14" s="40"/>
    </row>
    <row r="15" ht="19.5" customHeight="1" spans="1:16">
      <c r="A15" s="40"/>
      <c r="C15" s="437" t="s">
        <v>164</v>
      </c>
      <c r="D15" s="237">
        <v>643975</v>
      </c>
      <c r="E15" s="237">
        <v>629610</v>
      </c>
      <c r="F15" s="456">
        <v>933832</v>
      </c>
      <c r="G15" s="457">
        <v>959509</v>
      </c>
      <c r="H15" s="456">
        <v>907123</v>
      </c>
      <c r="I15" s="555">
        <v>1416038</v>
      </c>
      <c r="J15" s="556">
        <v>1734260.21</v>
      </c>
      <c r="K15" s="556">
        <v>1756799.261</v>
      </c>
      <c r="L15" s="570"/>
      <c r="M15" s="579"/>
      <c r="N15" s="535">
        <f t="shared" si="5"/>
        <v>-3.80593056692506</v>
      </c>
      <c r="O15" s="492">
        <f t="shared" si="2"/>
        <v>1.29963490311526</v>
      </c>
      <c r="P15" s="40"/>
    </row>
    <row r="16" ht="19.5" customHeight="1" spans="1:16">
      <c r="A16" s="40"/>
      <c r="C16" s="437" t="s">
        <v>165</v>
      </c>
      <c r="D16" s="237">
        <v>331962</v>
      </c>
      <c r="E16" s="237">
        <v>381946</v>
      </c>
      <c r="F16" s="456">
        <v>410373</v>
      </c>
      <c r="G16" s="457">
        <v>479167</v>
      </c>
      <c r="H16" s="456">
        <v>554067</v>
      </c>
      <c r="I16" s="555">
        <v>819809</v>
      </c>
      <c r="J16" s="556">
        <v>955510.6</v>
      </c>
      <c r="K16" s="556">
        <v>1433819.7282</v>
      </c>
      <c r="L16" s="570"/>
      <c r="M16" s="579"/>
      <c r="N16" s="535">
        <f t="shared" si="5"/>
        <v>7.82798819807795</v>
      </c>
      <c r="O16" s="492">
        <f t="shared" si="2"/>
        <v>50.0579614920023</v>
      </c>
      <c r="P16" s="40"/>
    </row>
    <row r="17" ht="19.5" customHeight="1" spans="1:16">
      <c r="A17" s="40"/>
      <c r="C17" s="437" t="s">
        <v>166</v>
      </c>
      <c r="D17" s="237">
        <v>67889</v>
      </c>
      <c r="E17" s="237">
        <v>56200</v>
      </c>
      <c r="F17" s="456">
        <v>63928</v>
      </c>
      <c r="G17" s="457">
        <v>75769</v>
      </c>
      <c r="H17" s="456">
        <v>101771</v>
      </c>
      <c r="I17" s="555">
        <v>121271</v>
      </c>
      <c r="J17" s="556">
        <v>120653.94</v>
      </c>
      <c r="K17" s="556">
        <v>178367.181</v>
      </c>
      <c r="L17" s="570"/>
      <c r="M17" s="579"/>
      <c r="N17" s="535">
        <f t="shared" si="5"/>
        <v>3.22090003047357</v>
      </c>
      <c r="O17" s="492">
        <f t="shared" si="2"/>
        <v>47.8336977640349</v>
      </c>
      <c r="P17" s="40"/>
    </row>
    <row r="18" ht="19.5" customHeight="1" spans="1:16">
      <c r="A18" s="40"/>
      <c r="C18" s="437" t="s">
        <v>167</v>
      </c>
      <c r="D18" s="237">
        <v>109421</v>
      </c>
      <c r="E18" s="237">
        <v>143251</v>
      </c>
      <c r="F18" s="456">
        <v>190893</v>
      </c>
      <c r="G18" s="457">
        <v>263169</v>
      </c>
      <c r="H18" s="456">
        <v>238606</v>
      </c>
      <c r="I18" s="555">
        <v>309499</v>
      </c>
      <c r="J18" s="556">
        <v>331935.97</v>
      </c>
      <c r="K18" s="556">
        <v>455011.571</v>
      </c>
      <c r="L18" s="570"/>
      <c r="M18" s="579"/>
      <c r="N18" s="535">
        <f t="shared" si="5"/>
        <v>0.427898152510252</v>
      </c>
      <c r="O18" s="492">
        <f t="shared" si="2"/>
        <v>37.0781150955107</v>
      </c>
      <c r="P18" s="40"/>
    </row>
    <row r="19" ht="19.5" customHeight="1" spans="1:16">
      <c r="A19" s="40"/>
      <c r="C19" s="438" t="s">
        <v>168</v>
      </c>
      <c r="D19" s="239">
        <v>120353</v>
      </c>
      <c r="E19" s="239">
        <v>105671</v>
      </c>
      <c r="F19" s="460">
        <v>85009</v>
      </c>
      <c r="G19" s="461">
        <v>111584</v>
      </c>
      <c r="H19" s="460">
        <v>86913</v>
      </c>
      <c r="I19" s="557">
        <v>96605</v>
      </c>
      <c r="J19" s="558">
        <v>98804</v>
      </c>
      <c r="K19" s="558">
        <v>81817.98</v>
      </c>
      <c r="L19" s="571"/>
      <c r="M19" s="580"/>
      <c r="N19" s="537">
        <f t="shared" si="5"/>
        <v>-15.7687292986352</v>
      </c>
      <c r="O19" s="488">
        <f t="shared" si="2"/>
        <v>-17.1916319177361</v>
      </c>
      <c r="P19" s="40"/>
    </row>
    <row r="20" ht="12.75" customHeight="1" spans="1:16">
      <c r="A20" s="40"/>
      <c r="B20" s="131" t="s">
        <v>169</v>
      </c>
      <c r="C20" s="38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</row>
    <row r="21" ht="12.75" customHeight="1" spans="1:16">
      <c r="A21" s="40"/>
      <c r="B21" s="131" t="s">
        <v>170</v>
      </c>
      <c r="C21" s="38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</row>
    <row r="22" ht="12.75" customHeight="1" spans="1:16">
      <c r="A22" s="40"/>
      <c r="B22" s="380" t="s">
        <v>171</v>
      </c>
      <c r="C22" s="38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</row>
    <row r="23" ht="13.5" customHeight="1" spans="1:16">
      <c r="A23" s="40"/>
      <c r="B23" s="380" t="s">
        <v>37</v>
      </c>
      <c r="C23" s="38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</row>
    <row r="24" customHeight="1" spans="1:16">
      <c r="A24" s="40"/>
      <c r="B24" s="380"/>
      <c r="C24" s="38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</row>
  </sheetData>
  <mergeCells count="7">
    <mergeCell ref="N6:O6"/>
    <mergeCell ref="N7:O7"/>
    <mergeCell ref="B9:C9"/>
    <mergeCell ref="B10:B12"/>
    <mergeCell ref="B13:B19"/>
    <mergeCell ref="B6:C8"/>
    <mergeCell ref="F6:M7"/>
  </mergeCells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4"/>
  <sheetViews>
    <sheetView workbookViewId="0">
      <selection activeCell="A1" sqref="A1"/>
    </sheetView>
  </sheetViews>
  <sheetFormatPr defaultColWidth="17.2857142857143" defaultRowHeight="15" customHeight="1"/>
  <cols>
    <col min="1" max="1" width="2.85714285714286" customWidth="1"/>
    <col min="2" max="2" width="18.4285714285714" customWidth="1"/>
    <col min="3" max="3" width="38.1428571428571" customWidth="1"/>
    <col min="4" max="4" width="10.7142857142857" hidden="1" customWidth="1"/>
    <col min="5" max="5" width="9.85714285714286" hidden="1" customWidth="1"/>
    <col min="6" max="6" width="11.1428571428571" hidden="1" customWidth="1"/>
    <col min="7" max="12" width="11.1428571428571" customWidth="1"/>
    <col min="13" max="13" width="2.14285714285714" customWidth="1"/>
    <col min="14" max="14" width="11.4285714285714" customWidth="1"/>
    <col min="15" max="15" width="10.1428571428571" customWidth="1"/>
    <col min="16" max="16" width="2.71428571428571" customWidth="1"/>
  </cols>
  <sheetData>
    <row r="1" ht="18.75" customHeight="1" spans="1:16">
      <c r="A1" s="229" t="s">
        <v>148</v>
      </c>
      <c r="B1" s="229" t="s">
        <v>149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ht="13.5" customHeight="1" spans="1:16">
      <c r="A2" s="40"/>
      <c r="B2" s="423" t="s">
        <v>172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ht="13.5" customHeight="1" spans="1:16">
      <c r="A3" s="40"/>
      <c r="B3" s="68" t="s">
        <v>173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ht="13.5" customHeight="1" spans="1:16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75" t="s">
        <v>152</v>
      </c>
      <c r="P4" s="40"/>
    </row>
    <row r="5" ht="13.5" customHeight="1" spans="1:16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222" t="s">
        <v>153</v>
      </c>
      <c r="P5" s="40"/>
    </row>
    <row r="6" ht="27" customHeight="1" spans="1:16">
      <c r="A6" s="40"/>
      <c r="B6" s="424" t="s">
        <v>22</v>
      </c>
      <c r="D6" s="538"/>
      <c r="E6" s="309"/>
      <c r="F6" s="40"/>
      <c r="G6" s="441" t="s">
        <v>23</v>
      </c>
      <c r="N6" s="476" t="s">
        <v>24</v>
      </c>
      <c r="P6" s="40"/>
    </row>
    <row r="7" ht="19.5" customHeight="1" spans="1:16">
      <c r="A7" s="40"/>
      <c r="D7" s="426"/>
      <c r="E7" s="311"/>
      <c r="F7" s="311"/>
      <c r="N7" s="477" t="s">
        <v>25</v>
      </c>
      <c r="P7" s="40"/>
    </row>
    <row r="8" ht="19.5" customHeight="1" spans="1:16">
      <c r="A8" s="40"/>
      <c r="D8" s="345">
        <v>2005</v>
      </c>
      <c r="E8" s="345">
        <v>2006</v>
      </c>
      <c r="F8" s="345">
        <v>2007</v>
      </c>
      <c r="G8" s="323">
        <v>2008</v>
      </c>
      <c r="H8" s="345">
        <v>2009</v>
      </c>
      <c r="I8" s="323">
        <v>2010</v>
      </c>
      <c r="J8" s="323">
        <v>2011</v>
      </c>
      <c r="K8" s="323">
        <v>2012</v>
      </c>
      <c r="L8" s="323">
        <v>2013</v>
      </c>
      <c r="M8" s="478" t="s">
        <v>154</v>
      </c>
      <c r="N8" s="478" t="s">
        <v>155</v>
      </c>
      <c r="O8" s="345" t="s">
        <v>156</v>
      </c>
      <c r="P8" s="40"/>
    </row>
    <row r="9" ht="19.5" customHeight="1" spans="1:16">
      <c r="A9" s="40"/>
      <c r="B9" s="539" t="s">
        <v>157</v>
      </c>
      <c r="D9" s="231">
        <f t="shared" ref="D9:K9" si="0">D10+D13</f>
        <v>6869543</v>
      </c>
      <c r="E9" s="427">
        <f t="shared" si="0"/>
        <v>7488708</v>
      </c>
      <c r="F9" s="442">
        <f t="shared" si="0"/>
        <v>8238300</v>
      </c>
      <c r="G9" s="281">
        <f t="shared" si="0"/>
        <v>8858315</v>
      </c>
      <c r="H9" s="295">
        <f t="shared" si="0"/>
        <v>9816534</v>
      </c>
      <c r="I9" s="281">
        <f t="shared" si="0"/>
        <v>11662342</v>
      </c>
      <c r="J9" s="281">
        <f t="shared" si="0"/>
        <v>13643234</v>
      </c>
      <c r="K9" s="546">
        <f t="shared" si="0"/>
        <v>15504746.8152</v>
      </c>
      <c r="L9" s="547"/>
      <c r="M9" s="489"/>
      <c r="N9" s="480">
        <f t="shared" ref="N9:N19" si="1">(H9/G9+I9/H9+J9/I9+K9/J9)/4*100-100</f>
        <v>15.0624530835294</v>
      </c>
      <c r="O9" s="481">
        <f t="shared" ref="O9:O19" si="2">(K9/J9)*100-100</f>
        <v>13.6442196564246</v>
      </c>
      <c r="P9" s="40"/>
    </row>
    <row r="10" ht="19.5" customHeight="1" spans="1:16">
      <c r="A10" s="40"/>
      <c r="B10" s="428" t="s">
        <v>158</v>
      </c>
      <c r="C10" s="429" t="s">
        <v>159</v>
      </c>
      <c r="D10" s="430">
        <f t="shared" ref="D10:L10" si="3">SUM(D11:D12)</f>
        <v>4705869</v>
      </c>
      <c r="E10" s="541">
        <f t="shared" si="3"/>
        <v>4806112</v>
      </c>
      <c r="F10" s="542">
        <f t="shared" si="3"/>
        <v>5044737</v>
      </c>
      <c r="G10" s="543">
        <f t="shared" si="3"/>
        <v>5003115</v>
      </c>
      <c r="H10" s="544">
        <f t="shared" si="3"/>
        <v>5107971</v>
      </c>
      <c r="I10" s="543">
        <f t="shared" si="3"/>
        <v>5384418</v>
      </c>
      <c r="J10" s="543">
        <f t="shared" si="3"/>
        <v>5714271</v>
      </c>
      <c r="K10" s="444">
        <f t="shared" si="3"/>
        <v>5829194</v>
      </c>
      <c r="L10" s="444">
        <f t="shared" si="3"/>
        <v>5898200</v>
      </c>
      <c r="M10" s="482" t="s">
        <v>154</v>
      </c>
      <c r="N10" s="483">
        <f t="shared" si="1"/>
        <v>3.91127716068486</v>
      </c>
      <c r="O10" s="484">
        <f t="shared" si="2"/>
        <v>2.01115767873101</v>
      </c>
      <c r="P10" s="40"/>
    </row>
    <row r="11" ht="19.5" customHeight="1" spans="1:16">
      <c r="A11" s="40"/>
      <c r="C11" s="51" t="s">
        <v>160</v>
      </c>
      <c r="D11" s="511">
        <v>4408499</v>
      </c>
      <c r="E11" s="545">
        <v>4512191</v>
      </c>
      <c r="F11" s="455">
        <v>4734280</v>
      </c>
      <c r="G11" s="283">
        <v>4701933</v>
      </c>
      <c r="H11" s="298">
        <v>4812235</v>
      </c>
      <c r="I11" s="283">
        <v>5039446</v>
      </c>
      <c r="J11" s="283">
        <v>5345729</v>
      </c>
      <c r="K11" s="548">
        <v>5435633</v>
      </c>
      <c r="L11" s="549">
        <v>5503620</v>
      </c>
      <c r="M11" s="560" t="s">
        <v>154</v>
      </c>
      <c r="N11" s="483">
        <f t="shared" si="1"/>
        <v>3.70672917435645</v>
      </c>
      <c r="O11" s="484">
        <f t="shared" si="2"/>
        <v>1.6817912019109</v>
      </c>
      <c r="P11" s="40"/>
    </row>
    <row r="12" ht="19.5" customHeight="1" spans="1:16">
      <c r="A12" s="40"/>
      <c r="C12" s="53" t="s">
        <v>161</v>
      </c>
      <c r="D12" s="540">
        <v>297370</v>
      </c>
      <c r="E12" s="459">
        <v>293921</v>
      </c>
      <c r="F12" s="460">
        <v>310457</v>
      </c>
      <c r="G12" s="287">
        <v>301182</v>
      </c>
      <c r="H12" s="462">
        <v>295736</v>
      </c>
      <c r="I12" s="287">
        <v>344972</v>
      </c>
      <c r="J12" s="287">
        <v>368542</v>
      </c>
      <c r="K12" s="550">
        <v>393561</v>
      </c>
      <c r="L12" s="551">
        <v>394580</v>
      </c>
      <c r="M12" s="561" t="s">
        <v>154</v>
      </c>
      <c r="N12" s="487">
        <f t="shared" si="1"/>
        <v>7.1153762407767</v>
      </c>
      <c r="O12" s="488">
        <f t="shared" si="2"/>
        <v>6.78864281411617</v>
      </c>
      <c r="P12" s="40"/>
    </row>
    <row r="13" ht="19.5" customHeight="1" spans="1:16">
      <c r="A13" s="40"/>
      <c r="B13" s="435" t="s">
        <v>162</v>
      </c>
      <c r="C13" s="429" t="s">
        <v>159</v>
      </c>
      <c r="D13" s="430">
        <f t="shared" ref="D13:K13" si="4">SUM(D14:D19)</f>
        <v>2163674</v>
      </c>
      <c r="E13" s="430">
        <f t="shared" si="4"/>
        <v>2682596</v>
      </c>
      <c r="F13" s="453">
        <f t="shared" si="4"/>
        <v>3193563</v>
      </c>
      <c r="G13" s="444">
        <f t="shared" si="4"/>
        <v>3855200</v>
      </c>
      <c r="H13" s="453">
        <f t="shared" si="4"/>
        <v>4708563</v>
      </c>
      <c r="I13" s="444">
        <f t="shared" si="4"/>
        <v>6277924</v>
      </c>
      <c r="J13" s="444">
        <f t="shared" si="4"/>
        <v>7928963</v>
      </c>
      <c r="K13" s="444">
        <f t="shared" si="4"/>
        <v>9675552.8152</v>
      </c>
      <c r="L13" s="547"/>
      <c r="M13" s="489"/>
      <c r="N13" s="490">
        <f t="shared" si="1"/>
        <v>25.9481018542212</v>
      </c>
      <c r="O13" s="488">
        <f t="shared" si="2"/>
        <v>22.0279728282248</v>
      </c>
      <c r="P13" s="40"/>
    </row>
    <row r="14" ht="19.5" customHeight="1" spans="1:16">
      <c r="A14" s="40"/>
      <c r="C14" s="436" t="s">
        <v>163</v>
      </c>
      <c r="D14" s="235">
        <v>890074</v>
      </c>
      <c r="E14" s="235">
        <v>1365918</v>
      </c>
      <c r="F14" s="455">
        <v>1509528</v>
      </c>
      <c r="G14" s="447">
        <v>1966002</v>
      </c>
      <c r="H14" s="455">
        <v>2820083</v>
      </c>
      <c r="I14" s="552">
        <v>3514702</v>
      </c>
      <c r="J14" s="553">
        <v>4605827</v>
      </c>
      <c r="K14" s="553">
        <v>5769737.094</v>
      </c>
      <c r="L14" s="554"/>
      <c r="M14" s="562"/>
      <c r="N14" s="484">
        <f t="shared" si="1"/>
        <v>31.0971653400348</v>
      </c>
      <c r="O14" s="484">
        <f t="shared" si="2"/>
        <v>25.2703823656425</v>
      </c>
      <c r="P14" s="40"/>
    </row>
    <row r="15" ht="19.5" customHeight="1" spans="1:16">
      <c r="A15" s="40"/>
      <c r="C15" s="437" t="s">
        <v>164</v>
      </c>
      <c r="D15" s="237">
        <v>643975</v>
      </c>
      <c r="E15" s="237">
        <v>629610</v>
      </c>
      <c r="F15" s="456">
        <v>933832</v>
      </c>
      <c r="G15" s="457">
        <v>959509</v>
      </c>
      <c r="H15" s="456">
        <v>907123</v>
      </c>
      <c r="I15" s="555">
        <v>1416038</v>
      </c>
      <c r="J15" s="556">
        <v>1602748</v>
      </c>
      <c r="K15" s="556">
        <v>1756799.261</v>
      </c>
      <c r="L15" s="554"/>
      <c r="M15" s="562"/>
      <c r="N15" s="492">
        <f t="shared" si="1"/>
        <v>18.3598757885864</v>
      </c>
      <c r="O15" s="492">
        <f t="shared" si="2"/>
        <v>9.61169572509215</v>
      </c>
      <c r="P15" s="40"/>
    </row>
    <row r="16" ht="19.5" customHeight="1" spans="1:16">
      <c r="A16" s="40"/>
      <c r="C16" s="437" t="s">
        <v>165</v>
      </c>
      <c r="D16" s="237">
        <v>331962</v>
      </c>
      <c r="E16" s="237">
        <v>381946</v>
      </c>
      <c r="F16" s="456">
        <v>410373</v>
      </c>
      <c r="G16" s="457">
        <v>479167</v>
      </c>
      <c r="H16" s="456">
        <v>554067</v>
      </c>
      <c r="I16" s="555">
        <v>819809</v>
      </c>
      <c r="J16" s="556">
        <v>1127127</v>
      </c>
      <c r="K16" s="556">
        <v>1433819.7282</v>
      </c>
      <c r="L16" s="554"/>
      <c r="M16" s="562"/>
      <c r="N16" s="492">
        <f t="shared" si="1"/>
        <v>32.0725075235974</v>
      </c>
      <c r="O16" s="492">
        <f t="shared" si="2"/>
        <v>27.2101305531675</v>
      </c>
      <c r="P16" s="40"/>
    </row>
    <row r="17" ht="19.5" customHeight="1" spans="1:16">
      <c r="A17" s="40"/>
      <c r="C17" s="437" t="s">
        <v>166</v>
      </c>
      <c r="D17" s="237">
        <v>67889</v>
      </c>
      <c r="E17" s="237">
        <v>56200</v>
      </c>
      <c r="F17" s="456">
        <v>63928</v>
      </c>
      <c r="G17" s="457">
        <v>75769</v>
      </c>
      <c r="H17" s="456">
        <v>101771</v>
      </c>
      <c r="I17" s="555">
        <v>121271</v>
      </c>
      <c r="J17" s="556">
        <v>131383</v>
      </c>
      <c r="K17" s="556">
        <v>178367.181</v>
      </c>
      <c r="L17" s="554"/>
      <c r="M17" s="562"/>
      <c r="N17" s="492">
        <f t="shared" si="1"/>
        <v>24.3944280977064</v>
      </c>
      <c r="O17" s="492">
        <f t="shared" si="2"/>
        <v>35.7612331884643</v>
      </c>
      <c r="P17" s="40"/>
    </row>
    <row r="18" ht="19.5" customHeight="1" spans="1:16">
      <c r="A18" s="40"/>
      <c r="C18" s="437" t="s">
        <v>167</v>
      </c>
      <c r="D18" s="237">
        <v>109421</v>
      </c>
      <c r="E18" s="237">
        <v>143251</v>
      </c>
      <c r="F18" s="456">
        <v>190893</v>
      </c>
      <c r="G18" s="457">
        <v>263169</v>
      </c>
      <c r="H18" s="456">
        <v>238606</v>
      </c>
      <c r="I18" s="555">
        <v>309499</v>
      </c>
      <c r="J18" s="556">
        <v>375430</v>
      </c>
      <c r="K18" s="556">
        <v>455011.571</v>
      </c>
      <c r="L18" s="554"/>
      <c r="M18" s="562"/>
      <c r="N18" s="492">
        <f t="shared" si="1"/>
        <v>15.7194287747764</v>
      </c>
      <c r="O18" s="492">
        <f t="shared" si="2"/>
        <v>21.1974458620781</v>
      </c>
      <c r="P18" s="40"/>
    </row>
    <row r="19" ht="19.5" customHeight="1" spans="1:16">
      <c r="A19" s="40"/>
      <c r="C19" s="438" t="s">
        <v>168</v>
      </c>
      <c r="D19" s="239">
        <v>120353</v>
      </c>
      <c r="E19" s="239">
        <v>105671</v>
      </c>
      <c r="F19" s="460">
        <v>85009</v>
      </c>
      <c r="G19" s="461">
        <v>111584</v>
      </c>
      <c r="H19" s="460">
        <v>86913</v>
      </c>
      <c r="I19" s="557">
        <v>96605</v>
      </c>
      <c r="J19" s="558">
        <v>86448</v>
      </c>
      <c r="K19" s="558">
        <v>81817.98</v>
      </c>
      <c r="L19" s="559"/>
      <c r="M19" s="563"/>
      <c r="N19" s="488">
        <f t="shared" si="1"/>
        <v>-6.70705298772589</v>
      </c>
      <c r="O19" s="488">
        <f t="shared" si="2"/>
        <v>-5.35584397556912</v>
      </c>
      <c r="P19" s="40"/>
    </row>
    <row r="20" ht="12.75" customHeight="1" spans="1:16">
      <c r="A20" s="40"/>
      <c r="B20" s="131" t="s">
        <v>169</v>
      </c>
      <c r="C20" s="38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</row>
    <row r="21" ht="12.75" customHeight="1" spans="1:16">
      <c r="A21" s="40"/>
      <c r="B21" s="131" t="s">
        <v>170</v>
      </c>
      <c r="C21" s="38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</row>
    <row r="22" ht="12.75" customHeight="1" spans="1:16">
      <c r="A22" s="40"/>
      <c r="B22" s="380" t="s">
        <v>171</v>
      </c>
      <c r="C22" s="38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</row>
    <row r="23" ht="13.5" customHeight="1" spans="1:16">
      <c r="A23" s="40"/>
      <c r="B23" s="380" t="s">
        <v>37</v>
      </c>
      <c r="C23" s="38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</row>
    <row r="24" customHeight="1" spans="1:16">
      <c r="A24" s="40"/>
      <c r="B24" s="380"/>
      <c r="C24" s="38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</row>
  </sheetData>
  <mergeCells count="7">
    <mergeCell ref="N6:O6"/>
    <mergeCell ref="N7:O7"/>
    <mergeCell ref="B9:C9"/>
    <mergeCell ref="B10:B12"/>
    <mergeCell ref="B13:B19"/>
    <mergeCell ref="B6:C8"/>
    <mergeCell ref="G6:M7"/>
  </mergeCells>
  <pageMargins left="0.699305555555556" right="0.699305555555556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3"/>
  <sheetViews>
    <sheetView workbookViewId="0">
      <selection activeCell="A1" sqref="A1"/>
    </sheetView>
  </sheetViews>
  <sheetFormatPr defaultColWidth="17.2857142857143" defaultRowHeight="15" customHeight="1"/>
  <cols>
    <col min="1" max="1" width="1.42857142857143" customWidth="1"/>
    <col min="2" max="2" width="18" customWidth="1"/>
    <col min="3" max="3" width="29" customWidth="1"/>
    <col min="4" max="4" width="13.2857142857143" hidden="1" customWidth="1"/>
    <col min="5" max="5" width="14" hidden="1" customWidth="1"/>
    <col min="6" max="6" width="15.7142857142857" hidden="1" customWidth="1"/>
    <col min="7" max="10" width="15.7142857142857" customWidth="1"/>
    <col min="11" max="11" width="15.4285714285714" customWidth="1"/>
    <col min="12" max="12" width="2.28571428571429" customWidth="1"/>
    <col min="13" max="13" width="15.7142857142857" hidden="1" customWidth="1"/>
    <col min="14" max="14" width="12.4285714285714" customWidth="1"/>
    <col min="15" max="15" width="12.8571428571429" customWidth="1"/>
    <col min="16" max="16" width="2.42857142857143" customWidth="1"/>
    <col min="17" max="22" width="8.71428571428571" customWidth="1"/>
  </cols>
  <sheetData>
    <row r="1" ht="13.5" customHeight="1" spans="1:16">
      <c r="A1" s="40"/>
      <c r="B1" s="423" t="s">
        <v>174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ht="13.5" customHeight="1" spans="1:16">
      <c r="A2" s="40"/>
      <c r="B2" s="68" t="s">
        <v>175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ht="13.5" customHeight="1" spans="1:16">
      <c r="A3" s="40"/>
      <c r="B3" s="22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75" t="s">
        <v>176</v>
      </c>
      <c r="O3" s="40"/>
      <c r="P3" s="40"/>
    </row>
    <row r="4" ht="13.5" customHeight="1" spans="1:16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260" t="s">
        <v>177</v>
      </c>
      <c r="O4" s="40"/>
      <c r="P4" s="40"/>
    </row>
    <row r="5" ht="24.75" customHeight="1" spans="1:16">
      <c r="A5" s="40"/>
      <c r="B5" s="494" t="s">
        <v>22</v>
      </c>
      <c r="D5" s="495"/>
      <c r="E5" s="501"/>
      <c r="F5" s="494" t="s">
        <v>23</v>
      </c>
      <c r="N5" s="523" t="s">
        <v>24</v>
      </c>
      <c r="P5" s="40"/>
    </row>
    <row r="6" ht="24.75" customHeight="1" spans="1:16">
      <c r="A6" s="40"/>
      <c r="D6" s="496"/>
      <c r="E6" s="502"/>
      <c r="N6" s="524" t="s">
        <v>25</v>
      </c>
      <c r="P6" s="40"/>
    </row>
    <row r="7" ht="24.75" customHeight="1" spans="1:16">
      <c r="A7" s="40"/>
      <c r="D7" s="497">
        <v>2005</v>
      </c>
      <c r="E7" s="503">
        <v>2006</v>
      </c>
      <c r="F7" s="497">
        <v>2007</v>
      </c>
      <c r="G7" s="503">
        <v>2008</v>
      </c>
      <c r="H7" s="497">
        <v>2009</v>
      </c>
      <c r="I7" s="503">
        <v>2010</v>
      </c>
      <c r="J7" s="503">
        <v>2011</v>
      </c>
      <c r="K7" s="494">
        <v>2012</v>
      </c>
      <c r="L7" s="514" t="s">
        <v>154</v>
      </c>
      <c r="M7" s="497">
        <v>2013</v>
      </c>
      <c r="N7" s="497" t="s">
        <v>155</v>
      </c>
      <c r="O7" s="497" t="s">
        <v>156</v>
      </c>
      <c r="P7" s="40"/>
    </row>
    <row r="8" ht="24.75" customHeight="1" spans="1:16">
      <c r="A8" s="40"/>
      <c r="B8" s="498" t="s">
        <v>178</v>
      </c>
      <c r="D8" s="499">
        <f t="shared" ref="D8:G8" si="0">D12+D9</f>
        <v>57622784546</v>
      </c>
      <c r="E8" s="504">
        <f t="shared" si="0"/>
        <v>23776084542</v>
      </c>
      <c r="F8" s="505">
        <f t="shared" si="0"/>
        <v>76360222055</v>
      </c>
      <c r="G8" s="506">
        <f t="shared" si="0"/>
        <v>88585000695</v>
      </c>
      <c r="H8" s="507">
        <f t="shared" ref="H8:K8" si="1">H9+H12</f>
        <v>94513581885</v>
      </c>
      <c r="I8" s="507">
        <f t="shared" si="1"/>
        <v>127878592001</v>
      </c>
      <c r="J8" s="506">
        <f t="shared" si="1"/>
        <v>136581206235</v>
      </c>
      <c r="K8" s="515">
        <f t="shared" si="1"/>
        <v>148940187419.49</v>
      </c>
      <c r="L8" s="516" t="s">
        <v>154</v>
      </c>
      <c r="M8" s="525"/>
      <c r="N8" s="526">
        <f t="shared" ref="N8:N11" si="2">(H8/G8+I8/H8+J8/I8+K8/J8)/4*100-100</f>
        <v>14.462134207488</v>
      </c>
      <c r="O8" s="481">
        <f t="shared" ref="O8:O18" si="3">(K8/J8)*100-100</f>
        <v>9.04881537158604</v>
      </c>
      <c r="P8" s="40"/>
    </row>
    <row r="9" ht="24.75" customHeight="1" spans="1:16">
      <c r="A9" s="40"/>
      <c r="B9" s="428" t="s">
        <v>158</v>
      </c>
      <c r="C9" s="429" t="s">
        <v>159</v>
      </c>
      <c r="D9" s="430">
        <v>36171338838</v>
      </c>
      <c r="E9" s="508">
        <f t="shared" ref="E9:K9" si="4">SUM(E10:E11)</f>
        <v>0</v>
      </c>
      <c r="F9" s="443">
        <f t="shared" si="4"/>
        <v>48431934804</v>
      </c>
      <c r="G9" s="444">
        <f t="shared" si="4"/>
        <v>50742232425</v>
      </c>
      <c r="H9" s="444">
        <f t="shared" si="4"/>
        <v>53929365908</v>
      </c>
      <c r="I9" s="444">
        <f t="shared" si="4"/>
        <v>64549401277</v>
      </c>
      <c r="J9" s="444">
        <f t="shared" si="4"/>
        <v>70031282945</v>
      </c>
      <c r="K9" s="444">
        <f t="shared" si="4"/>
        <v>73017420000</v>
      </c>
      <c r="L9" s="482" t="s">
        <v>154</v>
      </c>
      <c r="M9" s="527"/>
      <c r="N9" s="484">
        <f t="shared" si="2"/>
        <v>9.6825148357766</v>
      </c>
      <c r="O9" s="484">
        <f t="shared" si="3"/>
        <v>4.26400449831141</v>
      </c>
      <c r="P9" s="40"/>
    </row>
    <row r="10" ht="19.5" customHeight="1" spans="1:16">
      <c r="A10" s="40"/>
      <c r="C10" s="431" t="s">
        <v>160</v>
      </c>
      <c r="D10" s="432">
        <v>33255308006</v>
      </c>
      <c r="E10" s="509" t="s">
        <v>179</v>
      </c>
      <c r="F10" s="446">
        <v>45025650747</v>
      </c>
      <c r="G10" s="447">
        <v>46598552733</v>
      </c>
      <c r="H10" s="448">
        <v>49527135768</v>
      </c>
      <c r="I10" s="283">
        <v>59580474171</v>
      </c>
      <c r="J10" s="465">
        <v>64452537439</v>
      </c>
      <c r="K10" s="517">
        <v>67324350000</v>
      </c>
      <c r="L10" s="518" t="s">
        <v>154</v>
      </c>
      <c r="M10" s="528"/>
      <c r="N10" s="484">
        <f t="shared" si="2"/>
        <v>9.80408453460446</v>
      </c>
      <c r="O10" s="484">
        <f t="shared" si="3"/>
        <v>4.45570131931265</v>
      </c>
      <c r="P10" s="40"/>
    </row>
    <row r="11" ht="25.5" customHeight="1" spans="1:16">
      <c r="A11" s="40"/>
      <c r="C11" s="433" t="s">
        <v>161</v>
      </c>
      <c r="D11" s="434">
        <v>2916030832</v>
      </c>
      <c r="E11" s="510" t="s">
        <v>179</v>
      </c>
      <c r="F11" s="450">
        <v>3406284057</v>
      </c>
      <c r="G11" s="451">
        <v>4143679692</v>
      </c>
      <c r="H11" s="452">
        <v>4402230140</v>
      </c>
      <c r="I11" s="451">
        <v>4968927106</v>
      </c>
      <c r="J11" s="466">
        <v>5578745506</v>
      </c>
      <c r="K11" s="519">
        <v>5693070000</v>
      </c>
      <c r="L11" s="520" t="s">
        <v>154</v>
      </c>
      <c r="M11" s="529"/>
      <c r="N11" s="488">
        <f t="shared" si="2"/>
        <v>8.3586274798519</v>
      </c>
      <c r="O11" s="488">
        <f t="shared" si="3"/>
        <v>2.04928677741336</v>
      </c>
      <c r="P11" s="40"/>
    </row>
    <row r="12" ht="19.5" customHeight="1" spans="1:16">
      <c r="A12" s="40"/>
      <c r="B12" s="435" t="s">
        <v>180</v>
      </c>
      <c r="C12" s="429" t="s">
        <v>159</v>
      </c>
      <c r="D12" s="430">
        <f t="shared" ref="D12:K12" si="5">SUM(D13:D18)</f>
        <v>21451445708</v>
      </c>
      <c r="E12" s="508">
        <f t="shared" si="5"/>
        <v>23776084542</v>
      </c>
      <c r="F12" s="453">
        <f t="shared" si="5"/>
        <v>27928287251</v>
      </c>
      <c r="G12" s="444">
        <f t="shared" si="5"/>
        <v>37842768270</v>
      </c>
      <c r="H12" s="454">
        <f t="shared" si="5"/>
        <v>40584215977</v>
      </c>
      <c r="I12" s="454">
        <f t="shared" si="5"/>
        <v>63329190724</v>
      </c>
      <c r="J12" s="444">
        <f t="shared" si="5"/>
        <v>66549923290</v>
      </c>
      <c r="K12" s="444">
        <f t="shared" si="5"/>
        <v>75922767419.4903</v>
      </c>
      <c r="L12" s="482"/>
      <c r="M12" s="530"/>
      <c r="N12" s="531">
        <f>(H12/G12+I12/H12+J12/I12+K12/J12+M12/K12)/5*100-100</f>
        <v>-3.50843335047219</v>
      </c>
      <c r="O12" s="488">
        <f t="shared" si="3"/>
        <v>14.0839292761419</v>
      </c>
      <c r="P12" s="40"/>
    </row>
    <row r="13" ht="19.5" customHeight="1" spans="1:16">
      <c r="A13" s="40"/>
      <c r="C13" s="436" t="s">
        <v>163</v>
      </c>
      <c r="D13" s="235">
        <v>3141869896</v>
      </c>
      <c r="E13" s="511">
        <v>1996137049</v>
      </c>
      <c r="F13" s="455">
        <v>4035588566</v>
      </c>
      <c r="G13" s="447">
        <v>9241942669</v>
      </c>
      <c r="H13" s="448">
        <v>10259235839</v>
      </c>
      <c r="I13" s="468">
        <v>13092670913</v>
      </c>
      <c r="J13" s="465">
        <v>11678132980</v>
      </c>
      <c r="K13" s="283">
        <v>12416566496.0169</v>
      </c>
      <c r="L13" s="485"/>
      <c r="M13" s="532"/>
      <c r="N13" s="533">
        <f t="shared" ref="N13:N18" si="6">(G13/F13+H13/G13+I13/H13+J13/I13+K13/J13+M13/K13)/6*100-100</f>
        <v>10.5259883441473</v>
      </c>
      <c r="O13" s="484">
        <f t="shared" si="3"/>
        <v>6.32321551125973</v>
      </c>
      <c r="P13" s="40"/>
    </row>
    <row r="14" ht="19.5" customHeight="1" spans="1:16">
      <c r="A14" s="40"/>
      <c r="C14" s="437" t="s">
        <v>164</v>
      </c>
      <c r="D14" s="237">
        <v>13201273379</v>
      </c>
      <c r="E14" s="512">
        <v>15713296719</v>
      </c>
      <c r="F14" s="456">
        <v>16408281082</v>
      </c>
      <c r="G14" s="457">
        <v>17304474417</v>
      </c>
      <c r="H14" s="458">
        <v>16237093510</v>
      </c>
      <c r="I14" s="470">
        <v>24443647190</v>
      </c>
      <c r="J14" s="471">
        <v>27108255711</v>
      </c>
      <c r="K14" s="285">
        <v>28775952517.2256</v>
      </c>
      <c r="L14" s="521"/>
      <c r="M14" s="534"/>
      <c r="N14" s="535">
        <f t="shared" si="6"/>
        <v>-5.51856232819993</v>
      </c>
      <c r="O14" s="492">
        <f t="shared" si="3"/>
        <v>6.15198861927837</v>
      </c>
      <c r="P14" s="40"/>
    </row>
    <row r="15" ht="19.5" customHeight="1" spans="1:16">
      <c r="A15" s="40"/>
      <c r="C15" s="437" t="s">
        <v>165</v>
      </c>
      <c r="D15" s="237">
        <v>2929134213</v>
      </c>
      <c r="E15" s="512">
        <v>3481156066</v>
      </c>
      <c r="F15" s="456">
        <v>4237909118</v>
      </c>
      <c r="G15" s="457">
        <v>6805935325</v>
      </c>
      <c r="H15" s="458">
        <v>7832171055</v>
      </c>
      <c r="I15" s="470">
        <v>14501551321</v>
      </c>
      <c r="J15" s="471">
        <v>17071989785</v>
      </c>
      <c r="K15" s="285">
        <v>22307528537.9646</v>
      </c>
      <c r="L15" s="521"/>
      <c r="M15" s="534"/>
      <c r="N15" s="535">
        <f t="shared" si="6"/>
        <v>18.2035705352925</v>
      </c>
      <c r="O15" s="492">
        <f t="shared" si="3"/>
        <v>30.6674196675347</v>
      </c>
      <c r="P15" s="40"/>
    </row>
    <row r="16" ht="19.5" customHeight="1" spans="1:16">
      <c r="A16" s="40"/>
      <c r="C16" s="437" t="s">
        <v>166</v>
      </c>
      <c r="D16" s="237">
        <v>670319687</v>
      </c>
      <c r="E16" s="512">
        <v>583661964</v>
      </c>
      <c r="F16" s="456">
        <v>788215841</v>
      </c>
      <c r="G16" s="457">
        <v>1620254889</v>
      </c>
      <c r="H16" s="458">
        <v>2003972091</v>
      </c>
      <c r="I16" s="470">
        <v>4237752769</v>
      </c>
      <c r="J16" s="471">
        <v>2658946094</v>
      </c>
      <c r="K16" s="285">
        <v>3880019109.43</v>
      </c>
      <c r="L16" s="521"/>
      <c r="M16" s="534"/>
      <c r="N16" s="535">
        <f t="shared" si="6"/>
        <v>24.8962360015501</v>
      </c>
      <c r="O16" s="492">
        <f t="shared" si="3"/>
        <v>45.9231955918697</v>
      </c>
      <c r="P16" s="40"/>
    </row>
    <row r="17" ht="19.5" customHeight="1" spans="1:16">
      <c r="A17" s="40"/>
      <c r="C17" s="437" t="s">
        <v>167</v>
      </c>
      <c r="D17" s="237">
        <v>645854258</v>
      </c>
      <c r="E17" s="512">
        <v>1093620411</v>
      </c>
      <c r="F17" s="456">
        <v>1690279955</v>
      </c>
      <c r="G17" s="457">
        <v>1493779806</v>
      </c>
      <c r="H17" s="458">
        <v>3015984534</v>
      </c>
      <c r="I17" s="470">
        <v>4472056875</v>
      </c>
      <c r="J17" s="471">
        <v>6563611708</v>
      </c>
      <c r="K17" s="285">
        <v>7259249602.63</v>
      </c>
      <c r="L17" s="521"/>
      <c r="M17" s="534"/>
      <c r="N17" s="535">
        <f t="shared" si="6"/>
        <v>15.9873179788659</v>
      </c>
      <c r="O17" s="492">
        <f t="shared" si="3"/>
        <v>10.5984010873484</v>
      </c>
      <c r="P17" s="40"/>
    </row>
    <row r="18" ht="19.5" customHeight="1" spans="1:16">
      <c r="A18" s="40"/>
      <c r="C18" s="438" t="s">
        <v>168</v>
      </c>
      <c r="D18" s="239">
        <v>862994275</v>
      </c>
      <c r="E18" s="513">
        <v>908212333</v>
      </c>
      <c r="F18" s="460">
        <v>768012689</v>
      </c>
      <c r="G18" s="461">
        <v>1376381164</v>
      </c>
      <c r="H18" s="462">
        <v>1235758948</v>
      </c>
      <c r="I18" s="472">
        <v>2581511656</v>
      </c>
      <c r="J18" s="473">
        <v>1468987012</v>
      </c>
      <c r="K18" s="287">
        <v>1283451156.2232</v>
      </c>
      <c r="L18" s="522"/>
      <c r="M18" s="536"/>
      <c r="N18" s="537">
        <f t="shared" si="6"/>
        <v>3.69523100746359</v>
      </c>
      <c r="O18" s="488">
        <f t="shared" si="3"/>
        <v>-12.6301903462166</v>
      </c>
      <c r="P18" s="40"/>
    </row>
    <row r="19" ht="13.5" customHeight="1" spans="1:16">
      <c r="A19" s="40"/>
      <c r="B19" s="131" t="s">
        <v>169</v>
      </c>
      <c r="C19" s="380"/>
      <c r="D19" s="439"/>
      <c r="E19" s="463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</row>
    <row r="20" ht="13.5" customHeight="1" spans="1:16">
      <c r="A20" s="40"/>
      <c r="B20" s="131" t="s">
        <v>181</v>
      </c>
      <c r="C20" s="38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</row>
    <row r="21" ht="13.5" customHeight="1" spans="1:16">
      <c r="A21" s="40"/>
      <c r="B21" s="380" t="s">
        <v>37</v>
      </c>
      <c r="C21" s="38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</row>
    <row r="22" ht="14.25" customHeight="1" spans="1:16">
      <c r="A22" s="40"/>
      <c r="B22" s="500"/>
      <c r="C22" s="38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</row>
    <row r="23" ht="13.5" customHeight="1" spans="1:16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</row>
  </sheetData>
  <mergeCells count="7">
    <mergeCell ref="N5:O5"/>
    <mergeCell ref="N6:O6"/>
    <mergeCell ref="B8:C8"/>
    <mergeCell ref="B9:B11"/>
    <mergeCell ref="B12:B18"/>
    <mergeCell ref="B5:C7"/>
    <mergeCell ref="F5:M6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4.1</vt:lpstr>
      <vt:lpstr>2</vt:lpstr>
      <vt:lpstr>3</vt:lpstr>
      <vt:lpstr>4</vt:lpstr>
      <vt:lpstr>5</vt:lpstr>
      <vt:lpstr>6</vt:lpstr>
      <vt:lpstr>7</vt:lpstr>
      <vt:lpstr>7A</vt:lpstr>
      <vt:lpstr>8</vt:lpstr>
      <vt:lpstr>8A</vt:lpstr>
      <vt:lpstr>9A</vt:lpstr>
      <vt:lpstr>9B</vt:lpstr>
      <vt:lpstr>10</vt:lpstr>
      <vt:lpstr>11</vt:lpstr>
      <vt:lpstr>12</vt:lpstr>
      <vt:lpstr>13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Krisnafr</dc:creator>
  <cp:lastModifiedBy>Pusdatin</cp:lastModifiedBy>
  <dcterms:created xsi:type="dcterms:W3CDTF">2015-01-03T14:01:00Z</dcterms:created>
  <cp:lastPrinted>2016-01-27T14:43:00Z</cp:lastPrinted>
  <dcterms:modified xsi:type="dcterms:W3CDTF">2018-01-03T16:42:08Z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1057-10.1.0.5672</vt:lpwstr>
  </property>
</Properties>
</file>