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8195" windowHeight="11055"/>
  </bookViews>
  <sheets>
    <sheet name="Sheet1" sheetId="1" r:id="rId1"/>
    <sheet name="Sheet2" sheetId="2" r:id="rId2"/>
    <sheet name="Sheet3" sheetId="3" r:id="rId3"/>
  </sheets>
  <calcPr calcId="145621" concurrentCalc="0"/>
</workbook>
</file>

<file path=xl/calcChain.xml><?xml version="1.0" encoding="utf-8"?>
<calcChain xmlns="http://schemas.openxmlformats.org/spreadsheetml/2006/main">
  <c r="AK75" i="1" l="1"/>
  <c r="P75" i="1"/>
  <c r="AK73" i="1"/>
  <c r="AF73" i="1"/>
  <c r="P73" i="1"/>
  <c r="AK70" i="1"/>
  <c r="P70" i="1"/>
  <c r="AK69" i="1"/>
  <c r="P69" i="1"/>
  <c r="AK68" i="1"/>
  <c r="P68" i="1"/>
  <c r="AK67" i="1"/>
  <c r="P67" i="1"/>
  <c r="AK66" i="1"/>
  <c r="P66" i="1"/>
  <c r="AK65" i="1"/>
  <c r="P65" i="1"/>
  <c r="AK64" i="1"/>
  <c r="P64" i="1"/>
  <c r="AK63" i="1"/>
  <c r="P63" i="1"/>
  <c r="AK62" i="1"/>
  <c r="P62" i="1"/>
  <c r="AK61" i="1"/>
  <c r="P61" i="1"/>
  <c r="AK60" i="1"/>
  <c r="P60" i="1"/>
  <c r="AK59" i="1"/>
  <c r="AF59" i="1"/>
  <c r="AE59" i="1"/>
  <c r="P59" i="1"/>
  <c r="AK58" i="1"/>
  <c r="AF58" i="1"/>
  <c r="AE58" i="1"/>
  <c r="P58" i="1"/>
  <c r="AK57" i="1"/>
  <c r="AF57" i="1"/>
  <c r="AE57" i="1"/>
  <c r="P57" i="1"/>
  <c r="AK56" i="1"/>
  <c r="P56" i="1"/>
  <c r="AK54" i="1"/>
  <c r="P54" i="1"/>
  <c r="P53" i="1"/>
  <c r="AK52" i="1"/>
  <c r="P52" i="1"/>
  <c r="P50" i="1"/>
  <c r="AK49" i="1"/>
  <c r="P49" i="1"/>
  <c r="AK47" i="1"/>
  <c r="P47" i="1"/>
  <c r="AK46" i="1"/>
  <c r="AK45" i="1"/>
  <c r="AK44" i="1"/>
  <c r="P44" i="1"/>
  <c r="AK43" i="1"/>
  <c r="P43" i="1"/>
  <c r="AK42" i="1"/>
  <c r="AK41" i="1"/>
  <c r="AK40" i="1"/>
  <c r="AK39" i="1"/>
  <c r="AK38" i="1"/>
  <c r="AK37" i="1"/>
  <c r="P37" i="1"/>
  <c r="AK36" i="1"/>
  <c r="AF36" i="1"/>
  <c r="P36" i="1"/>
  <c r="AK35" i="1"/>
  <c r="AF35" i="1"/>
  <c r="P35" i="1"/>
  <c r="AK34" i="1"/>
  <c r="AF34" i="1"/>
  <c r="P34" i="1"/>
  <c r="AK33" i="1"/>
  <c r="AF33" i="1"/>
  <c r="P33" i="1"/>
  <c r="AK32" i="1"/>
  <c r="AF32" i="1"/>
  <c r="AE32" i="1"/>
  <c r="P32" i="1"/>
  <c r="AK31" i="1"/>
  <c r="AF31" i="1"/>
  <c r="AE31" i="1"/>
  <c r="P31" i="1"/>
  <c r="AK30" i="1"/>
  <c r="AF30" i="1"/>
  <c r="AE30" i="1"/>
  <c r="P30" i="1"/>
  <c r="P29" i="1"/>
  <c r="AK28" i="1"/>
  <c r="P28" i="1"/>
  <c r="AK27" i="1"/>
  <c r="P27" i="1"/>
  <c r="AK26" i="1"/>
  <c r="P26" i="1"/>
  <c r="AK25" i="1"/>
  <c r="P25" i="1"/>
  <c r="AK24" i="1"/>
  <c r="AF24" i="1"/>
  <c r="AE24" i="1"/>
  <c r="P24" i="1"/>
  <c r="AK23" i="1"/>
  <c r="AK20" i="1"/>
  <c r="AK19" i="1"/>
  <c r="P19" i="1"/>
  <c r="AK18" i="1"/>
  <c r="AA17" i="1"/>
  <c r="AF16" i="1"/>
  <c r="AE16" i="1"/>
  <c r="P16" i="1"/>
  <c r="AF15" i="1"/>
  <c r="AE15" i="1"/>
  <c r="P15" i="1"/>
  <c r="AK14" i="1"/>
  <c r="AK13" i="1"/>
  <c r="AK12" i="1"/>
  <c r="P12" i="1"/>
  <c r="AK11" i="1"/>
  <c r="P11" i="1"/>
  <c r="AK10" i="1"/>
  <c r="P10" i="1"/>
  <c r="AK9" i="1"/>
  <c r="AF9" i="1"/>
  <c r="Z9" i="1"/>
  <c r="P9" i="1"/>
  <c r="AK8" i="1"/>
  <c r="AF8" i="1"/>
  <c r="Z8" i="1"/>
  <c r="P8" i="1"/>
  <c r="AK7" i="1"/>
  <c r="AK6" i="1"/>
  <c r="P6" i="1"/>
  <c r="J6" i="1"/>
  <c r="P5" i="1"/>
  <c r="J5" i="1"/>
  <c r="AK4" i="1"/>
  <c r="AF4" i="1"/>
  <c r="P4" i="1"/>
  <c r="J4" i="1"/>
</calcChain>
</file>

<file path=xl/sharedStrings.xml><?xml version="1.0" encoding="utf-8"?>
<sst xmlns="http://schemas.openxmlformats.org/spreadsheetml/2006/main" count="1004" uniqueCount="399">
  <si>
    <t>Known as</t>
  </si>
  <si>
    <t>Provenance</t>
  </si>
  <si>
    <t>Geo reference</t>
  </si>
  <si>
    <t>Date of discovery</t>
  </si>
  <si>
    <t>Circumstances of disc.</t>
  </si>
  <si>
    <t>Reliability</t>
  </si>
  <si>
    <t>Total wt. AR</t>
  </si>
  <si>
    <t>Comments</t>
  </si>
  <si>
    <t>Material/s</t>
  </si>
  <si>
    <t>Surface treatment</t>
  </si>
  <si>
    <t>Production techniques</t>
  </si>
  <si>
    <t>Form</t>
  </si>
  <si>
    <t>Ratio (h/d)</t>
  </si>
  <si>
    <t>Completeness</t>
  </si>
  <si>
    <t>Description</t>
  </si>
  <si>
    <t>Iconography</t>
  </si>
  <si>
    <t>Inscriptions</t>
  </si>
  <si>
    <t>Place of production</t>
  </si>
  <si>
    <t>Date (earliest)</t>
  </si>
  <si>
    <t>Date (latest)</t>
  </si>
  <si>
    <t>Culture</t>
  </si>
  <si>
    <t>D (total)</t>
  </si>
  <si>
    <t>W (rim)</t>
  </si>
  <si>
    <t>D (exc. Rim)</t>
  </si>
  <si>
    <t>D. (f'ring)</t>
  </si>
  <si>
    <t>H (total)</t>
  </si>
  <si>
    <t>H (f'ring)</t>
  </si>
  <si>
    <t>H (exc. F'ring)</t>
  </si>
  <si>
    <t>Ratio (f'rh/H't)</t>
  </si>
  <si>
    <t>Length</t>
  </si>
  <si>
    <t>Width</t>
  </si>
  <si>
    <t>Max diameter</t>
  </si>
  <si>
    <t>Wt.</t>
  </si>
  <si>
    <t>Equivalent</t>
  </si>
  <si>
    <t>Capacity</t>
  </si>
  <si>
    <t>Rim type</t>
  </si>
  <si>
    <t>No. beads</t>
  </si>
  <si>
    <t>D. mean</t>
  </si>
  <si>
    <t>Disposition</t>
  </si>
  <si>
    <t>Inv. No.</t>
  </si>
  <si>
    <t>Bib. Refs.</t>
  </si>
  <si>
    <t>PROVENANCE DATA</t>
  </si>
  <si>
    <t>Country</t>
  </si>
  <si>
    <t>State/Province</t>
  </si>
  <si>
    <t>Place</t>
  </si>
  <si>
    <t>Notes</t>
  </si>
  <si>
    <t>OBJECT DATA</t>
  </si>
  <si>
    <t>Dimensions (mm, g)</t>
  </si>
  <si>
    <t>LOCATION</t>
  </si>
  <si>
    <t>E41 Appellation</t>
  </si>
  <si>
    <t>P7 took place at; E53 Place; E44 Place Appellation</t>
  </si>
  <si>
    <t>E47 Spatial Co-ordinates</t>
  </si>
  <si>
    <t>P8 took place on E52 Time-Span (or E61 Time Primitive?)</t>
  </si>
  <si>
    <t>E5 Event; E63 Beginning of existence</t>
  </si>
  <si>
    <t>?</t>
  </si>
  <si>
    <t>P43 has dimension E54 Dimension</t>
  </si>
  <si>
    <t>P45 consists of E57 Material</t>
  </si>
  <si>
    <t>P2 has type E55 Type</t>
  </si>
  <si>
    <t>P43 has dimension E54 Dimension (? true of calculations as well?)</t>
  </si>
  <si>
    <t>E22 Man-Made Object</t>
  </si>
  <si>
    <t>Almandralejo</t>
  </si>
  <si>
    <t>Spain</t>
  </si>
  <si>
    <t>Badajoz</t>
  </si>
  <si>
    <t>38° 40′ 59″ N, 6° 24′ 33″ W</t>
  </si>
  <si>
    <t>found 'folded in half'</t>
  </si>
  <si>
    <t>silver</t>
  </si>
  <si>
    <t>platter</t>
  </si>
  <si>
    <t>2 decorative zones. Upper zone of 3 emps., presumably Theodosius flanked by (probably) Valentinian II &amp; Arcadius. 4 columned facade behind. Inscr. next to rim ‘DN THEODOSIVS PERPET AVG OB DIEM FELICISSIMVM X’ (referring to Th.’s decennalia on Jan. 388). On underside ‘POÇ LI N MET’ (50 Roman lbs.).</t>
  </si>
  <si>
    <t>Roman</t>
  </si>
  <si>
    <t>Real Academia de la Historia, Madrid</t>
  </si>
  <si>
    <t>Toynbee &amp; Painter 1986, no. 16</t>
  </si>
  <si>
    <t>Asia Minor</t>
  </si>
  <si>
    <t>Turkey</t>
  </si>
  <si>
    <t>Asia Minor'</t>
  </si>
  <si>
    <t>unknown</t>
  </si>
  <si>
    <t>bowl</t>
  </si>
  <si>
    <t>Hemispherical with hunting scene decorative frieze. Description by Feugere translates as: 'A man in a tunic, wearing boots, faces a lion with his spear coming from his left, the animal leaps towards him, claws out, below, three rocks (?) and a tree (palm?) in the background. On both sides of the man's head, an inscription 'KOY/PHC. A palm (?) separates this scene from another similar, on which we see a bear over a mass of rocks, chased by a large dog.</t>
  </si>
  <si>
    <t>private collection</t>
  </si>
  <si>
    <t>Feugère 1992; Guggisberg &amp; Kaufmann-Heinimann 2003, 345, no. 91</t>
  </si>
  <si>
    <t>Scipio's Shield'</t>
  </si>
  <si>
    <t>France</t>
  </si>
  <si>
    <t>Provence</t>
  </si>
  <si>
    <t>Avignon</t>
  </si>
  <si>
    <t>near</t>
  </si>
  <si>
    <t>43° 57′ 0″ N, 4° 48′ 36″ E</t>
  </si>
  <si>
    <t>found “in the Rhône near Avignon” (Toynbee &amp; Painter)</t>
  </si>
  <si>
    <t>aka 'Scipio's shield'</t>
  </si>
  <si>
    <t>Low footring, rivets used to repair a tear. Traces of gilding. Central scene of Achilles, with Patroclus leading Briseis from Achilles tent. Achilles consults with Odysseus, scattered weapons at bottom, border of pomegranates.</t>
  </si>
  <si>
    <t>Cabinet des Médailles, Biblioteque Nationale, Paris</t>
  </si>
  <si>
    <t>Inv. no. 2875</t>
  </si>
  <si>
    <t>Weitzmann 1979, 220-1, no. 197; Bruce-Mitford 1983, 200; Toynbee &amp; Painter 1986, no. 21; Baratte &amp; Painter 1989, 269-71, no. 235</t>
  </si>
  <si>
    <t>Baku</t>
  </si>
  <si>
    <t>Russia</t>
  </si>
  <si>
    <t xml:space="preserve"> Caucasus</t>
  </si>
  <si>
    <t>1800-1900</t>
  </si>
  <si>
    <t>found “by chance” (Toynbee &amp; Painter 1986)</t>
  </si>
  <si>
    <t>gilding</t>
  </si>
  <si>
    <t>plate</t>
  </si>
  <si>
    <t>Partly gilded, with footring. Relief scenes of nereid on the back of a hippocamp, lead by a triton. Various other marine motifs.</t>
  </si>
  <si>
    <t>Hermitage, St. Petersburg</t>
  </si>
  <si>
    <t>Matzulevitsch 1929, 35-7; Strong 1966, 198; Toynbee &amp; Painter 1986, no. 37</t>
  </si>
  <si>
    <t>The Carthage Treasure</t>
  </si>
  <si>
    <t>Tunisia</t>
  </si>
  <si>
    <t>Carthage</t>
  </si>
  <si>
    <t>Hill of St. Louis</t>
  </si>
  <si>
    <t>36° 51′ 10.08″ N, 10° 19′ 23.88″ E</t>
  </si>
  <si>
    <t>Little is known about the circumstances of discovery, but Franks notes suggest that it was discovered next to the Church of St Louis.</t>
  </si>
  <si>
    <t>With flange, decorated with pastoral scenes, another pastoral scene in base of bowl</t>
  </si>
  <si>
    <t>The British Museum</t>
  </si>
  <si>
    <t>AF 3275</t>
  </si>
  <si>
    <t>Dalton 1901, no. 373-4; Kent &amp; Painter, 1977 (99-102); Hauser 1992, no. 71-2; Baratte 2002</t>
  </si>
  <si>
    <t>With flange, similar to above, but leaf at base of dish, and the rim is decoration with four Bacchic heads and a mixture of pastoral and hunt scenes.</t>
  </si>
  <si>
    <t>AF 3276</t>
  </si>
  <si>
    <t>dish</t>
  </si>
  <si>
    <t>Two registers of wavy decoration, central medallion with inscription 'D.D. ICRESCONI CLARENT (monogram cross)'</t>
  </si>
  <si>
    <t>AF 3277</t>
  </si>
  <si>
    <t>Similar to 3, but with inscription 'LOQVERE FELICITER (Chi-Rho, alpha/ omega)'.</t>
  </si>
  <si>
    <t>AF 3278</t>
  </si>
  <si>
    <t>Castelvint</t>
  </si>
  <si>
    <t>Italy</t>
  </si>
  <si>
    <t>Belluno</t>
  </si>
  <si>
    <t>46° 8′ 25″ N, 12° 13′ 0″ E</t>
  </si>
  <si>
    <t>Plate</t>
  </si>
  <si>
    <r>
      <t>With traces of gilding, beaded rim. Relief scene in three zones. Main scene shows Athens &amp; Tiresias. Dotted ins</t>
    </r>
    <r>
      <rPr>
        <i/>
        <sz val="10"/>
        <color theme="1"/>
        <rFont val="Arial"/>
        <family val="2"/>
      </rPr>
      <t xml:space="preserve">c. </t>
    </r>
    <r>
      <rPr>
        <sz val="10"/>
        <color theme="1"/>
        <rFont val="Arial"/>
        <family val="2"/>
      </rPr>
      <t xml:space="preserve"> underneath possibly to be interpreted as p (ondera) II (duo) uncia or obolos tres duella sextula</t>
    </r>
  </si>
  <si>
    <t>beaded</t>
  </si>
  <si>
    <t>Nazionale Archeologico, Venice</t>
  </si>
  <si>
    <t>Toynbee &amp; Painter 1986, no. 32</t>
  </si>
  <si>
    <t>Červenbreg</t>
  </si>
  <si>
    <t>Bulgaria</t>
  </si>
  <si>
    <t>42° 18′ 0″ N, 23° 10′ 0.12″ E</t>
  </si>
  <si>
    <t xml:space="preserve"> </t>
  </si>
  <si>
    <t>Dish?</t>
  </si>
  <si>
    <r>
      <t xml:space="preserve">vertical, fluted rim. Central stamped medallion, with portrait of Licinius and inscrip. relating to his </t>
    </r>
    <r>
      <rPr>
        <i/>
        <sz val="10"/>
        <color theme="1"/>
        <rFont val="Arial"/>
        <family val="2"/>
      </rPr>
      <t>decennelia</t>
    </r>
    <r>
      <rPr>
        <sz val="10"/>
        <color theme="1"/>
        <rFont val="Arial"/>
        <family val="2"/>
      </rPr>
      <t xml:space="preserve"> ‘LICINIVS INVICT AVG OB DIEM X SVORVM’. Pointillé inscr. on back ‘O FLAV NICANI MBN’ (last 2 ‘N’s reversed). Graffiti on back ‘Pro Gerontus’.</t>
    </r>
  </si>
  <si>
    <t>Archaeological Museum, Sofia</t>
  </si>
  <si>
    <t>FA  xii 1960; Kent &amp; Painter 1977, 22; Toynbee &amp; Painter 1986; Popovic 1994, no. 350</t>
  </si>
  <si>
    <r>
      <t xml:space="preserve">vertical, fluted rim. Central stamped medallion, with portrait of Licinius and inscrip. relating to his </t>
    </r>
    <r>
      <rPr>
        <i/>
        <sz val="10"/>
        <color theme="1"/>
        <rFont val="Arial"/>
        <family val="2"/>
      </rPr>
      <t>decennelia</t>
    </r>
    <r>
      <rPr>
        <sz val="10"/>
        <color theme="1"/>
        <rFont val="Arial"/>
        <family val="2"/>
      </rPr>
      <t xml:space="preserve"> ‘LICINIVS INVICT AVG OB DIEM X SVORVM’. Pointillé inscr. on back ‘O FLAV NICANI MBN’ (last 2 ‘N’s reversed). Graffiti on back ‘R’. </t>
    </r>
  </si>
  <si>
    <t>FA  xii 1960; Kent &amp; Painter 1977, 22; Toynbee &amp; Painter 1986; Popovic 1994, no. 351</t>
  </si>
  <si>
    <t>Cesena</t>
  </si>
  <si>
    <t>Forli-Cesena</t>
  </si>
  <si>
    <t>slopes of the Garampo</t>
  </si>
  <si>
    <t>44° 13′ 21″ N, 12° 2′ 27″ E</t>
  </si>
  <si>
    <t>“found during building work in via Cimitero, with a second dish....the dishes were on top of the other, with their decorated faces opposed to each other”.</t>
  </si>
  <si>
    <t>gilding; niello</t>
  </si>
  <si>
    <t>gilt with niello. Shallow footring. Part of the wall and approx. 80cm of the rim are missing (since restored). (Toynbee &amp; Painter 1986). Rim deco’: Eight busts orig., + pastoral &amp; hunting scenes. Central medallion showing a banquet. Two stamps on reverse, ‘PL’ or ‘LP’, &amp; ivy leaf. Other may read ‘ANT’ or ‘ANL’</t>
  </si>
  <si>
    <t>c6000</t>
  </si>
  <si>
    <t>Museo Storico dell’ Antichità’, Cesena</t>
  </si>
  <si>
    <t>Wroth 1911, 103, no. 31, pl. xiv, 5; Dodd 1961, 243, no. 86; Kent &amp; Painter 1977, 41; Bruce-Mitford 1983, 200</t>
  </si>
  <si>
    <t xml:space="preserve">with foot-ring. Decorated with a single winged Cupid. </t>
  </si>
  <si>
    <t>c6600</t>
  </si>
  <si>
    <t>Conçesti</t>
  </si>
  <si>
    <t>Romania</t>
  </si>
  <si>
    <t>Botoşany County</t>
  </si>
  <si>
    <t>48° 10′ 0″ N, 26° 33′ 0″ E</t>
  </si>
  <si>
    <t>“Part of a rich deposit of grave goods in a senior barbarian army officer’s grave.” (Toynbee &amp; Painter, 1986)</t>
  </si>
  <si>
    <t>gilt, nielloed. large no. of cracks, two major portions missing (rim &amp; body). Frieze around rim, alternating centaur hunts, animal hunts with riders, and animal scenes. Central geometric medallion, 8 pointed star formed of interlocking squares; guilloche, and there are small animal and plant motifs inside the scroll.</t>
  </si>
  <si>
    <t>bead &amp; reel</t>
  </si>
  <si>
    <t>Dept. of Prehistoric Cultures, Hermitage, St. Petersburg</t>
  </si>
  <si>
    <t>Matzulewitsch 1929; Toynbee &amp; Painter 1986, no. 51</t>
  </si>
  <si>
    <t>amphora</t>
  </si>
  <si>
    <t>centaur handles, 3 zones of deco' on body; animal, Dionysiac and marine.</t>
  </si>
  <si>
    <t>Matzulewitsch 1929, 135-6; Kent and Painter 1977 (296); Mango &amp; Bennett 1994, 51</t>
  </si>
  <si>
    <t>situla</t>
  </si>
  <si>
    <t>with Bacchic scenes (see Matzulevitch)</t>
  </si>
  <si>
    <t>Matzulewitsch 1929, 134-6</t>
  </si>
  <si>
    <t>Corbridge</t>
  </si>
  <si>
    <t>Great Britain</t>
  </si>
  <si>
    <t>Northumbs.</t>
  </si>
  <si>
    <t>54° 58′ 30″ N, 2° 1′ 1.2″ W</t>
  </si>
  <si>
    <t>c1731-60</t>
  </si>
  <si>
    <t>“in or on” the bank of the Tyne, approx. 150 yds. below the bridge which crosses the Tyne at Corbridge</t>
  </si>
  <si>
    <t>supported by rim or foot. Chased low relief. Artemis, Athena, Apollo, &amp; 2 unidentified figures. Various animals and other ornaments</t>
  </si>
  <si>
    <t>1993, 0401.1</t>
  </si>
  <si>
    <t>Haverfield 1914</t>
  </si>
  <si>
    <t>Cuxhaven-Altenwalde</t>
  </si>
  <si>
    <t>Germany</t>
  </si>
  <si>
    <t>Lower Saxony</t>
  </si>
  <si>
    <t>53° 51′ 40″ N, 8° 41′ 40″ E</t>
  </si>
  <si>
    <t>found “at the edge of the outer ditch of the medieval wall of Altenwalde. It comes from the Saxon cremation cemetry, which extends under the old city”. (Toynbee &amp; Painter 1986)</t>
  </si>
  <si>
    <t>Fragmentary &amp; central portion &amp; two sections of rim survive), moulded rim, footring, figured deco’ in relief. Apollo &amp; Marsyas</t>
  </si>
  <si>
    <t>c490</t>
  </si>
  <si>
    <t>Niedersächsisches Landesmuseum, Hannover</t>
  </si>
  <si>
    <t>La Baume 1971; Künzl 1980; Toynbee &amp; Painter 1986, no. 30</t>
  </si>
  <si>
    <t>Gazipaşa</t>
  </si>
  <si>
    <t>Antalya</t>
  </si>
  <si>
    <t>36° 16′ 22″ N, 32° 18′ 47″ E</t>
  </si>
  <si>
    <t>Outer frieze of hunting; central medallion showing Minerva</t>
  </si>
  <si>
    <t>Antalya Museum</t>
  </si>
  <si>
    <t>Guggisberg &amp; Kaufmann-Heinimann, p. 148; Schneider 1983, 150; A. Atila/M. E. Ozgur, Antalya, Museum Fuhrer (Antalya 1996), 73; Mundell Mango 1998, 213</t>
  </si>
  <si>
    <t>Geneva</t>
  </si>
  <si>
    <t>Switzerland</t>
  </si>
  <si>
    <t>46° 12′ 0″ N, 6° 9′ 0″ E</t>
  </si>
  <si>
    <t>found in a field on the banks of the Arve.</t>
  </si>
  <si>
    <t>Very worn figured scene of an emperor (Valentinian I or II) flanked by six soldiers. Inscribed on upper border ‘LARGITAS DN VALENTINIANI AVGVSTI’.</t>
  </si>
  <si>
    <t>Musée d’Art et d’Histoire, Geneva</t>
  </si>
  <si>
    <r>
      <t xml:space="preserve">Inv. no. </t>
    </r>
    <r>
      <rPr>
        <i/>
        <sz val="10"/>
        <color theme="1"/>
        <rFont val="Arial"/>
        <family val="2"/>
      </rPr>
      <t xml:space="preserve">C. </t>
    </r>
    <r>
      <rPr>
        <sz val="10"/>
        <color theme="1"/>
        <rFont val="Arial"/>
        <family val="2"/>
      </rPr>
      <t>1241</t>
    </r>
  </si>
  <si>
    <t>Déonna 1920; Grünhagen 1954; Toynbee &amp; Painter 1986, no. 15; Baratte and Painter 1989, 271-2, no. 236; Arbeiter 1997</t>
  </si>
  <si>
    <t>The Kaiseraugst Treasure</t>
  </si>
  <si>
    <t>Aargau</t>
  </si>
  <si>
    <t>Kaiseraugst</t>
  </si>
  <si>
    <t>Castrum Rauracense</t>
  </si>
  <si>
    <t>47° 33′ 0″ N, 7° 44′ 0″ E</t>
  </si>
  <si>
    <t>1961-2</t>
  </si>
  <si>
    <t>Found in the late Roman legionary fortress during excavations near to the south wall. Some items were thrown up by a bulldozer, others were recovered directly from disturbed Roman levels.</t>
  </si>
  <si>
    <t>1, 2</t>
  </si>
  <si>
    <t>Central medallion and inscription naming Constans. The inscription reads ‘AVGVSTVS CONSTANS DAT LAETA DECENNIA VICTOR SPONDENS OMNIBVS TER TRICENNALIA FAVSTIS’. The outer rim has ten portrait busts of uncertain characters (not thought to be mythological, or related to the House of Constantine), and complex niello and gilt geometric interlocking motifs</t>
  </si>
  <si>
    <t>Römermuseum in Augst BL, Switzerland</t>
  </si>
  <si>
    <t>1962.249a.b (cat. 59a.b)</t>
  </si>
  <si>
    <t>Laur-Belart 1963; Painter 1972, 90, nos. 34-6; Cahn &amp; Kaufmann-Heinimann 1984; Bland 1997, table 5, no. 382; Guggisberg and Kaufmann-Heinimann 2003; Wiegels 2003, nos. 63-65</t>
  </si>
  <si>
    <t>Gilt, niello, rectangular. Elaborated border, figurative frieze. Central rectangular emblata showing Ariadne at the toilet</t>
  </si>
  <si>
    <t>1962.252 (cat. 61)</t>
  </si>
  <si>
    <r>
      <t>Gilt, niello, circular. Elaborate frieze, alternating hunting &amp; geometri</t>
    </r>
    <r>
      <rPr>
        <i/>
        <sz val="10"/>
        <color theme="1"/>
        <rFont val="Arial"/>
        <family val="2"/>
      </rPr>
      <t xml:space="preserve">c. </t>
    </r>
    <r>
      <rPr>
        <sz val="10"/>
        <color theme="1"/>
        <rFont val="Arial"/>
        <family val="2"/>
      </rPr>
      <t xml:space="preserve"> Central medallion of coastal town. Graffiti underneath ‘FVNT’, ‘AQVILINI’, &amp; pontillé inscr. ‘(Chi-Rho XV.MVN</t>
    </r>
    <r>
      <rPr>
        <i/>
        <sz val="10"/>
        <color theme="1"/>
        <rFont val="Arial"/>
        <family val="2"/>
      </rPr>
      <t>C.</t>
    </r>
  </si>
  <si>
    <t>1962.2 (cat. 62)</t>
  </si>
  <si>
    <t>Eight sided, elaborate figurative frieze around rim. Nine scenes from life of Achilles. Pointillé inscr. underneath ‘ΠΑϒCϒΛϒΠΟϒ ΘΕCCΑΟΝΚΗC ΛΙΕ’ Graffiti in Greek</t>
  </si>
  <si>
    <t>1962.1 (cat. 63)</t>
  </si>
  <si>
    <t>Kerch</t>
  </si>
  <si>
    <t>Crimea</t>
  </si>
  <si>
    <t>Panticapeum</t>
  </si>
  <si>
    <t>5° 21′ 43″ N, 36° 28′ 16″ E</t>
  </si>
  <si>
    <t>This and the one below were found in a grave in Hospital St. Other objects beside these two vessels included 'a silver spoon a silver, or more probably gold crown, a silver dish, a buckle, and an amber ball' (T&amp;P 1986, 25).</t>
  </si>
  <si>
    <t>Probably with a footring, though this is no longer present. The vessel shows the triumphal entry of the emperor (probably Constantius II) on horseback riding r.; he is followed by a soldier, whilst Nike is in front of the horse but turns back.</t>
  </si>
  <si>
    <t>Hermitage Museum, St. Petersburg</t>
  </si>
  <si>
    <t>1820/ 79</t>
  </si>
  <si>
    <t>Effenberger et al. 1978, cat. 1, 78-81; Toynbee &amp; Painter 1986, no. 14</t>
  </si>
  <si>
    <t>Kostolac/Viminacium II</t>
  </si>
  <si>
    <t>Serbia</t>
  </si>
  <si>
    <t>Braničevo</t>
  </si>
  <si>
    <t>Kostolac</t>
  </si>
  <si>
    <t>Viminacium</t>
  </si>
  <si>
    <t>44° 43′ 0″ N, 21° 10′ 0″ E</t>
  </si>
  <si>
    <t>With flanged rim. In centre of the base is a female bust facing left; on the flanged rim are 4 Bacchic masks, between which are animal hunt scenes: a lion is pursuing a ?stag, a ?bear a ?horse, a ?bear a deer and a ?female lion a ?stag.</t>
  </si>
  <si>
    <t>not known</t>
  </si>
  <si>
    <t>National Museum, Belgrade; lost</t>
  </si>
  <si>
    <t>Popovic 1994, 112, nos. 277-81; Baratte 2002, 27-8; Guggisberg &amp; Kaufmann-Heinimann 2003, 343, no. 79</t>
  </si>
  <si>
    <t>The Mildenhall Treasure</t>
  </si>
  <si>
    <t>Suffolk</t>
  </si>
  <si>
    <t>West Row</t>
  </si>
  <si>
    <t>52° 20′ 54.28″ N, 0° 27′ 45.36″ E</t>
  </si>
  <si>
    <t>1942/3</t>
  </si>
  <si>
    <t>Discovered by farmer Gordon Butcher and dug up by Butcher and his boss Sydney Ford. The exact location of the burial pit is not known.</t>
  </si>
  <si>
    <t>Bacchic platter</t>
  </si>
  <si>
    <t>1946, 1007.1</t>
  </si>
  <si>
    <t>Hobbs 2016, cat. 1</t>
  </si>
  <si>
    <t>Bacchic plate</t>
  </si>
  <si>
    <t>1946, 1007.2</t>
  </si>
  <si>
    <t>Hobbs 2016, cat. 2</t>
  </si>
  <si>
    <t>Hobbs 2016, cat. 3</t>
  </si>
  <si>
    <t>Flanged bowl, hunter and bear</t>
  </si>
  <si>
    <t>Hobbs 2016, cat. 5</t>
  </si>
  <si>
    <t>Flanged bowl, Alexander</t>
  </si>
  <si>
    <t>Hobbs 2016, cat. 6</t>
  </si>
  <si>
    <t>Flanged bowl, Olympias</t>
  </si>
  <si>
    <t>Hobbs 2016, cat. 7</t>
  </si>
  <si>
    <t>Flanged bowl, ?maenad</t>
  </si>
  <si>
    <t>Hobbs 2016, cat. 8</t>
  </si>
  <si>
    <t>cover</t>
  </si>
  <si>
    <t>Cover of flanged bowl</t>
  </si>
  <si>
    <t>Hobbs 2016, cat. 12</t>
  </si>
  <si>
    <t>The 'Munich' Treasure</t>
  </si>
  <si>
    <t>Unprovenanced</t>
  </si>
  <si>
    <t>eastern Empire?</t>
  </si>
  <si>
    <t>c1972</t>
  </si>
  <si>
    <t>Licinius I, central medallion stamp and inscription ‘LICINIVS AVG OB D V LICINI FILI’ (Licinius ob diem quinquennaliroum Lininii, filii sui - the emperor Licinius on the occasion of the celebration of five years rule by his son Licinius). Nicomedia stamp ‘NIKO/AID/A; (Workshop 1 of the mint at Nicomedia in Bithynia, under the control of Aidesios).</t>
  </si>
  <si>
    <t>Bayerische Hypotheken und Wechsel-Bank, Munich</t>
  </si>
  <si>
    <t>Overbeck 1973; Kent &amp; Painter 1977; Beck &amp; Bol 1983, 419-24, no. 37 (3)</t>
  </si>
  <si>
    <t>Licinius II, central medallion of Lic. II, inscr. around ‘LICINIVS CAES OB D V SVORVM’ (Licinius Caesar ob diem quinquennaliorum surum). Also stamp ‘NIKO/EYT/NEB’  (at Nikomedia under control of Eutropios or Eutychianos).</t>
  </si>
  <si>
    <t>Licinius II, central medallion of Lic. II, inscr. around ‘LICINIVS CAES OB D V SVORVM’ (Licinius Caesar ob diem quinquennaliorum surum). Also stamp ‘ANT/ETCTO/A’  (workshop 1 at Antioch, under control of Eustochios).</t>
  </si>
  <si>
    <t>Licinius II. inscription on inside of bowl 'VOTIS X CAESS NN', also 'NAIS' (workshop Nis).</t>
  </si>
  <si>
    <t>Licinius II, inscription on inside of bowl 'VOTIS X CAESARIS NOSTRI', also '(ANTIO)XIAC' (workshop Antoich).</t>
  </si>
  <si>
    <t>Naissus</t>
  </si>
  <si>
    <t>Nišava</t>
  </si>
  <si>
    <t>Niš</t>
  </si>
  <si>
    <t>43° 18′ 0″ N, 21° 54′ 0″ E</t>
  </si>
  <si>
    <t>Commemorating the Decennalia of Licinius in AD317. Inscription ‘LICINI AVGVSTE SEMPER VINCAS’, in centre, ‘SIC X SIC XX’</t>
  </si>
  <si>
    <t>Belgrade National Museum</t>
  </si>
  <si>
    <t>Tait 1970; Noll 1974; Oliver 1978, no. 118; Toynbee &amp; Painter 1986</t>
  </si>
  <si>
    <t>Kunsthistorisches Museum, Vienna</t>
  </si>
  <si>
    <t>Tait 1970; Noll 1974; Oliver 1978, no. 118; Toynbee &amp; Painter 1986; Popovic 1994, no. 342</t>
  </si>
  <si>
    <t>British Museum</t>
  </si>
  <si>
    <t>1969, 0904.1</t>
  </si>
  <si>
    <t>Tait 1970; Noll 1974; Oliver 1978, no. 118; Toynbee &amp; Painter 1986; Popovic 1994, no. 343</t>
  </si>
  <si>
    <t>Museum of Fine Arts, Boston</t>
  </si>
  <si>
    <t>Tait 1970; Noll 1974; Oliver 1978, no. 118; Toynbee &amp; Painter 1986; Popovic 1994, no. 344</t>
  </si>
  <si>
    <t>Northern Syria'</t>
  </si>
  <si>
    <t>Syria</t>
  </si>
  <si>
    <t>northern Syria'</t>
  </si>
  <si>
    <t>Beaded and flanged rim, central footring. Undecorated except for central medallion, which shows a hunter on horseback spearing a lion.</t>
  </si>
  <si>
    <t>Richmond, Virginia Museum of Fine Arts</t>
  </si>
  <si>
    <t>no. 66.77</t>
  </si>
  <si>
    <t>Mango ref., no. 101</t>
  </si>
  <si>
    <t>Parabiago</t>
  </si>
  <si>
    <t>Milan</t>
  </si>
  <si>
    <t>45° 33′ 0″ N, 8° 57′ 0″ E</t>
  </si>
  <si>
    <t>Circular with footring. Figurative scene in three areas, central scene of Cybele &amp; Attis in a chariot drawn by four lions. Helios &amp; Selene are at the top, Neptune &amp; Thetis at the bottom emerging from the ocean.</t>
  </si>
  <si>
    <t>Museo del Castello Sforzesco, Milan</t>
  </si>
  <si>
    <t>ST.5986</t>
  </si>
  <si>
    <t>Musso 1983</t>
  </si>
  <si>
    <t>Pietroasa</t>
  </si>
  <si>
    <t>Buzau</t>
  </si>
  <si>
    <t>Pietroasele</t>
  </si>
  <si>
    <t>45° 6′ 0″ N, 26° 34′ 0″ E</t>
  </si>
  <si>
    <t>gold</t>
  </si>
  <si>
    <t>Central statue, decorative friezes.</t>
  </si>
  <si>
    <t>The Risley Park lanx</t>
  </si>
  <si>
    <t>Derbyshire</t>
  </si>
  <si>
    <t>Risley Park</t>
  </si>
  <si>
    <t>52.56N 1.19W</t>
  </si>
  <si>
    <t xml:space="preserve"> (in six fragments): rectangular, with horiz. rim &amp; small rectangular foot. Prob. parcel gilt. Inscribed on underside ‘EX SVPERIVS EPISCOPVS ECLESIAE BOGIENSI DEDIT (Chi Rho)’</t>
  </si>
  <si>
    <t>n/a</t>
  </si>
  <si>
    <t>Lost</t>
  </si>
  <si>
    <t>Stukeley 1736; Johns 1981; Toynbee &amp; Painter 1986, no. 50</t>
  </si>
  <si>
    <t>The Esquiline Treasure</t>
  </si>
  <si>
    <t>Lazio</t>
  </si>
  <si>
    <t>Rome</t>
  </si>
  <si>
    <t>Esquiline Hill</t>
  </si>
  <si>
    <t>41° 54′ 0″ N, 12° 30′ 0″ E</t>
  </si>
  <si>
    <t>casket</t>
  </si>
  <si>
    <t>(Proiecta): oblong, truncated pyramid. Panels with various toilet scenes; details such as vine scroll motifs. Drop handles similar to fluted bowl but not swan's heads.</t>
  </si>
  <si>
    <t>BM</t>
  </si>
  <si>
    <t>1866, 1229.1</t>
  </si>
  <si>
    <t>Lanciani 1892; Dalton 1901; Kent &amp; Painter 1977 (88-98); Shelton 1981; Ridley 1996</t>
  </si>
  <si>
    <t>circular with domed cover with 16 decorative panels. A cantharus with birds etc alternates with standing or seated figures; a woman at her toilet and attendants with various objects.</t>
  </si>
  <si>
    <t>1866, 1229.2</t>
  </si>
  <si>
    <t>fluted, with form almost identical to cat. 15, apart from the fact that it has 24 alternate panels instead of 28. Some of the leaf pattern deco' is virtually identical.</t>
  </si>
  <si>
    <t>1866, 1229.3</t>
  </si>
  <si>
    <t>flask</t>
  </si>
  <si>
    <t>Ovoid body, spiral deco' with forms panels in which are placed various motifs, e.g. fruit, leaves, grape clusters, birds, rabbits, recumbent sheep, grazing goats, leaping hare</t>
  </si>
  <si>
    <t>1866, 1229.4</t>
  </si>
  <si>
    <t>Šabac?</t>
  </si>
  <si>
    <t>Mačva</t>
  </si>
  <si>
    <t>Šabac</t>
  </si>
  <si>
    <t>4° 45′ 0″ N, 19° 42′ 0″ E</t>
  </si>
  <si>
    <t>c1903-8</t>
  </si>
  <si>
    <t>Flanged, with no decoration in centre of base; beaded rim, with inner rim of beads; 4 masks of gods, between which are animals at rest (for a full descrip., see Baratte 1992, 26-7)</t>
  </si>
  <si>
    <t>Antikensammlung du Kunsthistorisches Museum de Vienna</t>
  </si>
  <si>
    <t>Baratte 2002, 26-27; Vassits 1903; Noll 1974, no. 23b, p. 21</t>
  </si>
  <si>
    <t>The 'Seuso' Treasure</t>
  </si>
  <si>
    <t>unprovenanced</t>
  </si>
  <si>
    <t>Hungary?</t>
  </si>
  <si>
    <t>1978?</t>
  </si>
  <si>
    <t>Possibly discovered near Lake Balaton in Hungary</t>
  </si>
  <si>
    <t>2, 3</t>
  </si>
  <si>
    <t>Rim double frieze of hunting and geometric; central medallion shows outdoor dining scene; inscription SEVSO, PELSO etc.</t>
  </si>
  <si>
    <t>Hungarian National Museum, Budapest</t>
  </si>
  <si>
    <t>cat. 1</t>
  </si>
  <si>
    <t>Mango &amp; Bennett 1994</t>
  </si>
  <si>
    <t>Central medallion with Meleager, Paris etc; frieze on outer rim sep. by 6 busts; area between flat rim and central medallion deco' with foliate leaf pattern.</t>
  </si>
  <si>
    <t>Northumberland</t>
  </si>
  <si>
    <t>cat. 2</t>
  </si>
  <si>
    <t>Central medallion and frieze on outer rim sep. by 4 masks area between flat rim and central medallion plain. Scenes depict Achilles, Dionysus, Athena, Poseidon.</t>
  </si>
  <si>
    <t>cat. 3</t>
  </si>
  <si>
    <t>Panther handles, 3 zones of deco' on body; animal, Dionysiac and marine.</t>
  </si>
  <si>
    <t>cat. 5</t>
  </si>
  <si>
    <t>ewer</t>
  </si>
  <si>
    <t>8 vertical facets, Dionysiac figures and foliage</t>
  </si>
  <si>
    <t>c3000</t>
  </si>
  <si>
    <t>c4000</t>
  </si>
  <si>
    <t>cat. 6</t>
  </si>
  <si>
    <t xml:space="preserve">Ovoid ewer divided into 10 vertical facets, grid of 120 nielloed 6 sided pendants with animals, geometric designs, hunters </t>
  </si>
  <si>
    <t>cat. 7</t>
  </si>
  <si>
    <t>Hippolytus and phaedra; griffin feet.</t>
  </si>
  <si>
    <t>cat. 8</t>
  </si>
  <si>
    <t>cat. 9</t>
  </si>
  <si>
    <t>3 deco' zones, Hippolytus and Phaedra, hunting and foliage</t>
  </si>
  <si>
    <t>cat. 10</t>
  </si>
  <si>
    <t>Body decorated with geometric designs within roundels</t>
  </si>
  <si>
    <t>cat. 11</t>
  </si>
  <si>
    <t>cat. 12</t>
  </si>
  <si>
    <t>Spirally fluted body, beaded rim, low footring; central decorative medallion</t>
  </si>
  <si>
    <t>cat. 13</t>
  </si>
  <si>
    <t>domed lid, holes for toilet flasks; body decorated with bath scenes.</t>
  </si>
  <si>
    <t>cat. 14</t>
  </si>
  <si>
    <t>The Sutton Hoo ship burial</t>
  </si>
  <si>
    <t>Sutton Hoo</t>
  </si>
  <si>
    <t>52° 5′ 21.55″ N, 1° 20′ 18.31″ E</t>
  </si>
  <si>
    <t>Fluted, central roundel with female head in profile. Kymation frieze of chased 3-petalled flowers. Drop handles, out-turned rim.</t>
  </si>
  <si>
    <t>1939, 1010.77</t>
  </si>
  <si>
    <t>Bruce-Mitford 1975; 1979; 1983; Kent and Painter 1977 (236-92)</t>
  </si>
  <si>
    <t>Tăuteni</t>
  </si>
  <si>
    <t>Bihor</t>
  </si>
  <si>
    <t>47° 16′ 0″ N, 22° 20′ 0″ E</t>
  </si>
  <si>
    <t>Fragments only. For description, see Dumitrascu paper.</t>
  </si>
  <si>
    <t>Dumitrascu 1973; Guggisberg &amp; Kaufmann-Heinimann 2003, 344. no. 87</t>
  </si>
  <si>
    <t>Unprovenanced (Berlin)</t>
  </si>
  <si>
    <t>Beaded rim, decorated with Artemis riding a stag.</t>
  </si>
  <si>
    <t>Antikensammlung Berlin inv. 7883</t>
  </si>
  <si>
    <t>Toynbee &amp; Painter 1986, no. 36</t>
  </si>
  <si>
    <t>The Cibalae Treasure</t>
  </si>
  <si>
    <t>Croatia</t>
  </si>
  <si>
    <t>Vukova-Srijem</t>
  </si>
  <si>
    <t>Vinkovci</t>
  </si>
  <si>
    <t>Cibalae</t>
  </si>
  <si>
    <t>45° 17′ 28″ N, 18° 48′ 4″ E</t>
  </si>
  <si>
    <t>The Water Newton Treasure</t>
  </si>
  <si>
    <t>Cambridgeshire</t>
  </si>
  <si>
    <t>Water Newton</t>
  </si>
  <si>
    <t>52° 33′ 36″ N, 0° 22′ 12″ W</t>
  </si>
  <si>
    <t>Central Chi-Rho</t>
  </si>
  <si>
    <t>BM 1975,1002.7</t>
  </si>
  <si>
    <t>Kent &amp; Painter 1977 (26-53); Painter 1977b; Painter 1999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</si>
</sst>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0"/>
      <color theme="1"/>
      <name val="Arial"/>
      <family val="2"/>
    </font>
    <font>
      <sz val="10"/>
      <color theme="1"/>
      <name val="Arial"/>
      <family val="2"/>
    </font>
    <font>
      <sz val="10"/>
      <color rgb="FFFF0000"/>
      <name val="Arial"/>
      <family val="2"/>
    </font>
    <font>
      <b/>
      <sz val="10"/>
      <color theme="1"/>
      <name val="Arial"/>
      <family val="2"/>
    </font>
    <font>
      <b/>
      <sz val="10"/>
      <color rgb="FFC00000"/>
      <name val="Arial"/>
      <family val="2"/>
    </font>
    <font>
      <b/>
      <sz val="10"/>
      <name val="Arial"/>
      <family val="2"/>
    </font>
    <font>
      <b/>
      <sz val="10"/>
      <color rgb="FF7030A0"/>
      <name val="Arial"/>
      <family val="2"/>
    </font>
    <font>
      <sz val="9"/>
      <color rgb="FF000000"/>
      <name val="Arial"/>
      <family val="2"/>
    </font>
    <font>
      <sz val="11"/>
      <color theme="1"/>
      <name val="Times New Roman"/>
      <family val="1"/>
    </font>
    <font>
      <i/>
      <sz val="10"/>
      <color theme="1"/>
      <name val="Arial"/>
      <family val="2"/>
    </font>
    <font>
      <sz val="10"/>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3">
    <xf numFmtId="0" fontId="0" fillId="0" borderId="0" xfId="0"/>
    <xf numFmtId="0" fontId="4" fillId="0" borderId="0" xfId="0" applyFont="1" applyAlignment="1">
      <alignment horizontal="left"/>
    </xf>
    <xf numFmtId="0" fontId="5" fillId="2" borderId="0" xfId="0" applyFont="1" applyFill="1" applyAlignment="1">
      <alignment horizontal="left"/>
    </xf>
    <xf numFmtId="2" fontId="5" fillId="2" borderId="0" xfId="0" applyNumberFormat="1" applyFont="1" applyFill="1" applyAlignment="1">
      <alignment horizontal="left"/>
    </xf>
    <xf numFmtId="164" fontId="5" fillId="2" borderId="0" xfId="0" applyNumberFormat="1" applyFont="1" applyFill="1" applyAlignment="1">
      <alignment horizontal="left"/>
    </xf>
    <xf numFmtId="1" fontId="5" fillId="2" borderId="0" xfId="0" applyNumberFormat="1" applyFont="1" applyFill="1" applyAlignment="1">
      <alignment horizontal="left"/>
    </xf>
    <xf numFmtId="0" fontId="6" fillId="0" borderId="0" xfId="0" applyFont="1" applyAlignment="1">
      <alignment horizontal="left"/>
    </xf>
    <xf numFmtId="0" fontId="3" fillId="0" borderId="0" xfId="0" applyFont="1"/>
    <xf numFmtId="1" fontId="3" fillId="0" borderId="0" xfId="0" applyNumberFormat="1" applyFont="1"/>
    <xf numFmtId="2" fontId="3" fillId="0" borderId="0" xfId="0" applyNumberFormat="1" applyFont="1"/>
    <xf numFmtId="0" fontId="1" fillId="0" borderId="0" xfId="0" applyFont="1" applyFill="1"/>
    <xf numFmtId="0" fontId="7" fillId="0" borderId="0" xfId="0" applyFont="1"/>
    <xf numFmtId="164" fontId="1" fillId="0" borderId="0" xfId="0" applyNumberFormat="1" applyFont="1" applyFill="1"/>
    <xf numFmtId="0" fontId="1" fillId="0" borderId="0" xfId="0" applyFont="1" applyFill="1" applyAlignment="1">
      <alignment horizontal="left"/>
    </xf>
    <xf numFmtId="2" fontId="1" fillId="0" borderId="0" xfId="0" applyNumberFormat="1" applyFont="1"/>
    <xf numFmtId="0" fontId="1" fillId="0" borderId="0" xfId="0" applyFont="1"/>
    <xf numFmtId="164" fontId="1" fillId="0" borderId="0" xfId="0" applyNumberFormat="1" applyFont="1"/>
    <xf numFmtId="1" fontId="1" fillId="0" borderId="0" xfId="0" applyNumberFormat="1" applyFont="1"/>
    <xf numFmtId="0" fontId="1" fillId="0" borderId="0" xfId="0" quotePrefix="1" applyFont="1"/>
    <xf numFmtId="0" fontId="8" fillId="0" borderId="0" xfId="0" applyFont="1"/>
    <xf numFmtId="0" fontId="1" fillId="0" borderId="0" xfId="0" quotePrefix="1" applyFont="1" applyFill="1"/>
    <xf numFmtId="0" fontId="1" fillId="0" borderId="0" xfId="0" applyFont="1" applyAlignment="1">
      <alignment horizontal="right"/>
    </xf>
    <xf numFmtId="0" fontId="1" fillId="0" borderId="0" xfId="0" applyFont="1" applyFill="1" applyAlignment="1">
      <alignment horizontal="right"/>
    </xf>
    <xf numFmtId="2" fontId="1" fillId="0" borderId="0" xfId="0" applyNumberFormat="1" applyFont="1" applyFill="1"/>
    <xf numFmtId="164" fontId="1" fillId="0" borderId="0" xfId="0" applyNumberFormat="1" applyFont="1" applyAlignment="1">
      <alignment horizontal="right"/>
    </xf>
    <xf numFmtId="16" fontId="1" fillId="0" borderId="0" xfId="0" applyNumberFormat="1" applyFont="1" applyFill="1" applyAlignment="1">
      <alignment horizontal="left"/>
    </xf>
    <xf numFmtId="4" fontId="1" fillId="0" borderId="0" xfId="0" applyNumberFormat="1" applyFont="1"/>
    <xf numFmtId="164" fontId="1" fillId="0" borderId="0" xfId="0" applyNumberFormat="1" applyFont="1" applyFill="1" applyAlignment="1">
      <alignment horizontal="right"/>
    </xf>
    <xf numFmtId="1" fontId="1" fillId="0" borderId="0" xfId="0" applyNumberFormat="1" applyFont="1" applyFill="1"/>
    <xf numFmtId="0" fontId="2" fillId="0" borderId="0" xfId="0" applyFont="1"/>
    <xf numFmtId="164" fontId="10" fillId="0" borderId="0" xfId="0" applyNumberFormat="1" applyFont="1" applyFill="1"/>
    <xf numFmtId="16" fontId="1" fillId="0" borderId="0" xfId="0" applyNumberFormat="1" applyFont="1" applyAlignment="1">
      <alignment horizontal="right"/>
    </xf>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5"/>
  <sheetViews>
    <sheetView tabSelected="1" workbookViewId="0">
      <selection activeCell="F15" sqref="F15"/>
    </sheetView>
  </sheetViews>
  <sheetFormatPr defaultRowHeight="12.75" x14ac:dyDescent="0.2"/>
  <sheetData>
    <row r="1" spans="1:44" x14ac:dyDescent="0.2">
      <c r="A1" s="1" t="s">
        <v>0</v>
      </c>
      <c r="B1" s="1" t="s">
        <v>1</v>
      </c>
      <c r="C1" s="1"/>
      <c r="D1" s="1"/>
      <c r="E1" s="1"/>
      <c r="F1" s="1" t="s">
        <v>2</v>
      </c>
      <c r="G1" s="1" t="s">
        <v>3</v>
      </c>
      <c r="H1" s="1" t="s">
        <v>4</v>
      </c>
      <c r="I1" s="1" t="s">
        <v>5</v>
      </c>
      <c r="J1" s="1" t="s">
        <v>6</v>
      </c>
      <c r="K1" s="1" t="s">
        <v>7</v>
      </c>
      <c r="L1" s="2" t="s">
        <v>8</v>
      </c>
      <c r="M1" s="2" t="s">
        <v>9</v>
      </c>
      <c r="N1" s="2" t="s">
        <v>10</v>
      </c>
      <c r="O1" s="2" t="s">
        <v>11</v>
      </c>
      <c r="P1" s="3" t="s">
        <v>12</v>
      </c>
      <c r="Q1" s="2" t="s">
        <v>13</v>
      </c>
      <c r="R1" s="2" t="s">
        <v>14</v>
      </c>
      <c r="S1" s="2" t="s">
        <v>15</v>
      </c>
      <c r="T1" s="2" t="s">
        <v>16</v>
      </c>
      <c r="U1" s="2" t="s">
        <v>17</v>
      </c>
      <c r="V1" s="2" t="s">
        <v>18</v>
      </c>
      <c r="W1" s="2" t="s">
        <v>19</v>
      </c>
      <c r="X1" s="2" t="s">
        <v>20</v>
      </c>
      <c r="Y1" s="4" t="s">
        <v>21</v>
      </c>
      <c r="Z1" s="4" t="s">
        <v>22</v>
      </c>
      <c r="AA1" s="4" t="s">
        <v>23</v>
      </c>
      <c r="AB1" s="3" t="s">
        <v>24</v>
      </c>
      <c r="AC1" s="4" t="s">
        <v>25</v>
      </c>
      <c r="AD1" s="3" t="s">
        <v>26</v>
      </c>
      <c r="AE1" s="3" t="s">
        <v>27</v>
      </c>
      <c r="AF1" s="3" t="s">
        <v>28</v>
      </c>
      <c r="AG1" s="3" t="s">
        <v>29</v>
      </c>
      <c r="AH1" s="3" t="s">
        <v>30</v>
      </c>
      <c r="AI1" s="3" t="s">
        <v>31</v>
      </c>
      <c r="AJ1" s="3" t="s">
        <v>32</v>
      </c>
      <c r="AK1" s="4" t="s">
        <v>33</v>
      </c>
      <c r="AL1" s="4" t="s">
        <v>34</v>
      </c>
      <c r="AM1" s="4" t="s">
        <v>35</v>
      </c>
      <c r="AN1" s="5" t="s">
        <v>36</v>
      </c>
      <c r="AO1" s="3" t="s">
        <v>37</v>
      </c>
      <c r="AP1" s="6" t="s">
        <v>38</v>
      </c>
      <c r="AQ1" s="6" t="s">
        <v>39</v>
      </c>
      <c r="AR1" s="1" t="s">
        <v>40</v>
      </c>
    </row>
    <row r="2" spans="1:44" x14ac:dyDescent="0.2">
      <c r="A2" s="7" t="s">
        <v>41</v>
      </c>
      <c r="B2" s="7" t="s">
        <v>42</v>
      </c>
      <c r="C2" s="7" t="s">
        <v>43</v>
      </c>
      <c r="D2" s="7" t="s">
        <v>44</v>
      </c>
      <c r="E2" s="7" t="s">
        <v>45</v>
      </c>
      <c r="F2" s="7"/>
      <c r="G2" s="7"/>
      <c r="H2" s="7"/>
      <c r="I2" s="7"/>
      <c r="J2" s="7"/>
      <c r="K2" s="7"/>
      <c r="L2" s="7" t="s">
        <v>46</v>
      </c>
      <c r="M2" s="7"/>
      <c r="N2" s="7"/>
      <c r="O2" s="7"/>
      <c r="P2" s="7"/>
      <c r="Q2" s="7"/>
      <c r="R2" s="7"/>
      <c r="S2" s="7"/>
      <c r="T2" s="7"/>
      <c r="U2" s="7"/>
      <c r="V2" s="7"/>
      <c r="W2" s="7"/>
      <c r="X2" s="7"/>
      <c r="Y2" s="7" t="s">
        <v>47</v>
      </c>
      <c r="Z2" s="7"/>
      <c r="AA2" s="7"/>
      <c r="AB2" s="7"/>
      <c r="AC2" s="7"/>
      <c r="AD2" s="7"/>
      <c r="AE2" s="7"/>
      <c r="AF2" s="7"/>
      <c r="AG2" s="7"/>
      <c r="AH2" s="7"/>
      <c r="AI2" s="7"/>
      <c r="AJ2" s="7"/>
      <c r="AK2" s="7"/>
      <c r="AL2" s="7"/>
      <c r="AM2" s="7"/>
      <c r="AN2" s="8"/>
      <c r="AO2" s="9"/>
      <c r="AP2" s="7" t="s">
        <v>48</v>
      </c>
      <c r="AQ2" s="7"/>
      <c r="AR2" s="7"/>
    </row>
    <row r="3" spans="1:44" x14ac:dyDescent="0.2">
      <c r="A3" s="7" t="s">
        <v>49</v>
      </c>
      <c r="B3" s="7" t="s">
        <v>50</v>
      </c>
      <c r="C3" s="7"/>
      <c r="D3" s="7"/>
      <c r="E3" s="7"/>
      <c r="F3" s="7" t="s">
        <v>51</v>
      </c>
      <c r="G3" s="7" t="s">
        <v>52</v>
      </c>
      <c r="H3" s="7" t="s">
        <v>53</v>
      </c>
      <c r="I3" s="7" t="s">
        <v>54</v>
      </c>
      <c r="J3" s="7" t="s">
        <v>55</v>
      </c>
      <c r="K3" s="7"/>
      <c r="L3" s="7" t="s">
        <v>56</v>
      </c>
      <c r="M3" s="7"/>
      <c r="N3" s="7"/>
      <c r="O3" s="7" t="s">
        <v>57</v>
      </c>
      <c r="P3" s="7" t="s">
        <v>58</v>
      </c>
      <c r="Q3" s="7"/>
      <c r="R3" s="7" t="s">
        <v>59</v>
      </c>
      <c r="S3" s="7"/>
      <c r="T3" s="7"/>
      <c r="U3" s="7"/>
      <c r="V3" s="7"/>
      <c r="W3" s="7"/>
      <c r="X3" s="7"/>
      <c r="Y3" s="7"/>
      <c r="Z3" s="7"/>
      <c r="AA3" s="7"/>
      <c r="AB3" s="7"/>
      <c r="AC3" s="7"/>
      <c r="AD3" s="7"/>
      <c r="AE3" s="7"/>
      <c r="AF3" s="7"/>
      <c r="AG3" s="7"/>
      <c r="AH3" s="7"/>
      <c r="AI3" s="7"/>
      <c r="AJ3" s="7"/>
      <c r="AK3" s="7"/>
      <c r="AL3" s="7"/>
      <c r="AM3" s="7"/>
      <c r="AN3" s="8"/>
      <c r="AO3" s="9"/>
      <c r="AP3" s="7"/>
      <c r="AQ3" s="7"/>
      <c r="AR3" s="7" t="s">
        <v>54</v>
      </c>
    </row>
    <row r="4" spans="1:44" x14ac:dyDescent="0.2">
      <c r="A4" s="10" t="s">
        <v>60</v>
      </c>
      <c r="B4" s="10" t="s">
        <v>61</v>
      </c>
      <c r="C4" s="10" t="s">
        <v>62</v>
      </c>
      <c r="D4" s="10" t="s">
        <v>60</v>
      </c>
      <c r="E4" s="10"/>
      <c r="F4" s="11" t="s">
        <v>63</v>
      </c>
      <c r="G4" s="10">
        <v>1847</v>
      </c>
      <c r="H4" s="10" t="s">
        <v>64</v>
      </c>
      <c r="I4" s="10"/>
      <c r="J4" s="12">
        <f>+SUM(AJ4)</f>
        <v>15350</v>
      </c>
      <c r="K4" s="10"/>
      <c r="L4" s="10" t="s">
        <v>65</v>
      </c>
      <c r="M4" s="10"/>
      <c r="N4" s="10"/>
      <c r="O4" s="13" t="s">
        <v>66</v>
      </c>
      <c r="P4" s="14">
        <f>AC4/Y4</f>
        <v>4.5945945945945948E-2</v>
      </c>
      <c r="Q4" s="13"/>
      <c r="R4" s="15" t="s">
        <v>67</v>
      </c>
      <c r="S4" s="10"/>
      <c r="T4" s="15"/>
      <c r="U4" s="15"/>
      <c r="V4" s="15">
        <v>388</v>
      </c>
      <c r="W4" s="15"/>
      <c r="X4" s="15" t="s">
        <v>68</v>
      </c>
      <c r="Y4" s="16">
        <v>740</v>
      </c>
      <c r="Z4" s="16"/>
      <c r="AA4" s="16"/>
      <c r="AB4" s="14">
        <v>260</v>
      </c>
      <c r="AC4" s="16">
        <v>34</v>
      </c>
      <c r="AD4" s="14">
        <v>22</v>
      </c>
      <c r="AE4" s="14"/>
      <c r="AF4" s="14">
        <f>AD4/AC4</f>
        <v>0.6470588235294118</v>
      </c>
      <c r="AG4" s="14"/>
      <c r="AH4" s="14"/>
      <c r="AI4" s="14"/>
      <c r="AJ4" s="16">
        <v>15350</v>
      </c>
      <c r="AK4" s="16">
        <f>AJ4/327.45</f>
        <v>46.877385860436711</v>
      </c>
      <c r="AL4" s="16"/>
      <c r="AM4" s="16"/>
      <c r="AN4" s="17"/>
      <c r="AO4" s="14"/>
      <c r="AP4" s="15" t="s">
        <v>69</v>
      </c>
      <c r="AQ4" s="15"/>
      <c r="AR4" s="10" t="s">
        <v>70</v>
      </c>
    </row>
    <row r="5" spans="1:44" ht="15" x14ac:dyDescent="0.25">
      <c r="A5" s="15" t="s">
        <v>71</v>
      </c>
      <c r="B5" s="15" t="s">
        <v>72</v>
      </c>
      <c r="C5" s="15"/>
      <c r="D5" s="15"/>
      <c r="E5" s="18" t="s">
        <v>73</v>
      </c>
      <c r="F5" s="15"/>
      <c r="G5" s="19"/>
      <c r="H5" s="15" t="s">
        <v>74</v>
      </c>
      <c r="I5" s="15"/>
      <c r="J5" s="12">
        <f>+SUM(AJ5)</f>
        <v>0</v>
      </c>
      <c r="K5" s="15"/>
      <c r="L5" s="10" t="s">
        <v>65</v>
      </c>
      <c r="M5" s="15"/>
      <c r="N5" s="15"/>
      <c r="O5" s="13" t="s">
        <v>75</v>
      </c>
      <c r="P5" s="14">
        <f>AC5/Y5</f>
        <v>0.63725490196078427</v>
      </c>
      <c r="Q5" s="13"/>
      <c r="R5" s="15" t="s">
        <v>76</v>
      </c>
      <c r="S5" s="10"/>
      <c r="T5" s="15"/>
      <c r="U5" s="15"/>
      <c r="V5" s="15">
        <v>300</v>
      </c>
      <c r="W5" s="15">
        <v>400</v>
      </c>
      <c r="X5" s="15" t="s">
        <v>68</v>
      </c>
      <c r="Y5" s="16">
        <v>102</v>
      </c>
      <c r="Z5" s="16"/>
      <c r="AA5" s="16"/>
      <c r="AB5" s="14"/>
      <c r="AC5" s="16">
        <v>65</v>
      </c>
      <c r="AD5" s="14"/>
      <c r="AE5" s="14"/>
      <c r="AF5" s="14"/>
      <c r="AG5" s="14"/>
      <c r="AH5" s="14"/>
      <c r="AI5" s="14"/>
      <c r="AJ5" s="16" t="s">
        <v>54</v>
      </c>
      <c r="AK5" s="16"/>
      <c r="AL5" s="16"/>
      <c r="AM5" s="16"/>
      <c r="AN5" s="17"/>
      <c r="AO5" s="14"/>
      <c r="AP5" s="15" t="s">
        <v>77</v>
      </c>
      <c r="AQ5" s="15"/>
      <c r="AR5" s="15" t="s">
        <v>78</v>
      </c>
    </row>
    <row r="6" spans="1:44" x14ac:dyDescent="0.2">
      <c r="A6" s="20" t="s">
        <v>79</v>
      </c>
      <c r="B6" s="10" t="s">
        <v>80</v>
      </c>
      <c r="C6" s="10" t="s">
        <v>81</v>
      </c>
      <c r="D6" s="10" t="s">
        <v>82</v>
      </c>
      <c r="E6" s="10" t="s">
        <v>83</v>
      </c>
      <c r="F6" s="11" t="s">
        <v>84</v>
      </c>
      <c r="G6" s="10">
        <v>1656</v>
      </c>
      <c r="H6" s="10" t="s">
        <v>85</v>
      </c>
      <c r="I6" s="10"/>
      <c r="J6" s="12">
        <f>+SUM(AJ6)</f>
        <v>10300</v>
      </c>
      <c r="K6" s="10" t="s">
        <v>86</v>
      </c>
      <c r="L6" s="10" t="s">
        <v>65</v>
      </c>
      <c r="M6" s="10"/>
      <c r="N6" s="10"/>
      <c r="O6" s="13" t="s">
        <v>66</v>
      </c>
      <c r="P6" s="14">
        <f>AC6/Y6</f>
        <v>5.7746478873239436E-2</v>
      </c>
      <c r="Q6" s="13"/>
      <c r="R6" s="15" t="s">
        <v>87</v>
      </c>
      <c r="S6" s="10"/>
      <c r="T6" s="15"/>
      <c r="U6" s="15"/>
      <c r="V6" s="15">
        <v>300</v>
      </c>
      <c r="W6" s="15">
        <v>400</v>
      </c>
      <c r="X6" s="15" t="s">
        <v>68</v>
      </c>
      <c r="Y6" s="16">
        <v>710</v>
      </c>
      <c r="Z6" s="16"/>
      <c r="AA6" s="16"/>
      <c r="AB6" s="14"/>
      <c r="AC6" s="16">
        <v>41</v>
      </c>
      <c r="AD6" s="14">
        <v>20</v>
      </c>
      <c r="AE6" s="14"/>
      <c r="AF6" s="14"/>
      <c r="AG6" s="14"/>
      <c r="AH6" s="14"/>
      <c r="AI6" s="14"/>
      <c r="AJ6" s="16">
        <v>10300</v>
      </c>
      <c r="AK6" s="16">
        <f t="shared" ref="AK6:AK14" si="0">AJ6/327.45</f>
        <v>31.45518399755688</v>
      </c>
      <c r="AL6" s="16"/>
      <c r="AM6" s="16"/>
      <c r="AN6" s="17"/>
      <c r="AO6" s="14"/>
      <c r="AP6" s="15" t="s">
        <v>88</v>
      </c>
      <c r="AQ6" s="15" t="s">
        <v>89</v>
      </c>
      <c r="AR6" s="10" t="s">
        <v>90</v>
      </c>
    </row>
    <row r="7" spans="1:44" x14ac:dyDescent="0.2">
      <c r="A7" s="10" t="s">
        <v>91</v>
      </c>
      <c r="B7" s="15" t="s">
        <v>92</v>
      </c>
      <c r="C7" s="15" t="s">
        <v>93</v>
      </c>
      <c r="D7" s="15" t="s">
        <v>91</v>
      </c>
      <c r="E7" s="15" t="s">
        <v>83</v>
      </c>
      <c r="F7" s="15"/>
      <c r="G7" s="21" t="s">
        <v>94</v>
      </c>
      <c r="H7" s="15" t="s">
        <v>95</v>
      </c>
      <c r="I7" s="15"/>
      <c r="J7" s="15"/>
      <c r="K7" s="15"/>
      <c r="L7" s="10" t="s">
        <v>65</v>
      </c>
      <c r="M7" s="15" t="s">
        <v>96</v>
      </c>
      <c r="N7" s="15"/>
      <c r="O7" s="13" t="s">
        <v>97</v>
      </c>
      <c r="P7" s="14"/>
      <c r="Q7" s="13"/>
      <c r="R7" s="15" t="s">
        <v>98</v>
      </c>
      <c r="S7" s="10"/>
      <c r="T7" s="15"/>
      <c r="U7" s="15"/>
      <c r="V7" s="15">
        <v>300</v>
      </c>
      <c r="W7" s="15">
        <v>400</v>
      </c>
      <c r="X7" s="15" t="s">
        <v>68</v>
      </c>
      <c r="Y7" s="16">
        <v>240</v>
      </c>
      <c r="Z7" s="16"/>
      <c r="AA7" s="16"/>
      <c r="AB7" s="14">
        <v>82</v>
      </c>
      <c r="AC7" s="16"/>
      <c r="AD7" s="14"/>
      <c r="AE7" s="14"/>
      <c r="AF7" s="14"/>
      <c r="AG7" s="14"/>
      <c r="AH7" s="14"/>
      <c r="AI7" s="14"/>
      <c r="AJ7" s="16">
        <v>1030</v>
      </c>
      <c r="AK7" s="16">
        <f t="shared" si="0"/>
        <v>3.1455183997556881</v>
      </c>
      <c r="AL7" s="16"/>
      <c r="AM7" s="16"/>
      <c r="AN7" s="17"/>
      <c r="AO7" s="14"/>
      <c r="AP7" s="15" t="s">
        <v>99</v>
      </c>
      <c r="AQ7" s="15"/>
      <c r="AR7" s="15" t="s">
        <v>100</v>
      </c>
    </row>
    <row r="8" spans="1:44" x14ac:dyDescent="0.2">
      <c r="A8" s="10" t="s">
        <v>101</v>
      </c>
      <c r="B8" s="10" t="s">
        <v>102</v>
      </c>
      <c r="C8" s="10"/>
      <c r="D8" s="10" t="s">
        <v>103</v>
      </c>
      <c r="E8" s="10" t="s">
        <v>104</v>
      </c>
      <c r="F8" s="11" t="s">
        <v>105</v>
      </c>
      <c r="G8" s="22" t="s">
        <v>94</v>
      </c>
      <c r="H8" s="10" t="s">
        <v>106</v>
      </c>
      <c r="I8" s="10"/>
      <c r="J8" s="10"/>
      <c r="K8" s="10"/>
      <c r="L8" s="10" t="s">
        <v>65</v>
      </c>
      <c r="M8" s="10"/>
      <c r="N8" s="10"/>
      <c r="O8" s="13" t="s">
        <v>75</v>
      </c>
      <c r="P8" s="14">
        <f>AE8/AA8</f>
        <v>0.41904761904761906</v>
      </c>
      <c r="Q8" s="13"/>
      <c r="R8" s="15" t="s">
        <v>107</v>
      </c>
      <c r="S8" s="10"/>
      <c r="T8" s="15"/>
      <c r="U8" s="15"/>
      <c r="V8" s="15">
        <v>300</v>
      </c>
      <c r="W8" s="15">
        <v>400</v>
      </c>
      <c r="X8" s="15" t="s">
        <v>68</v>
      </c>
      <c r="Y8" s="16">
        <v>176</v>
      </c>
      <c r="Z8" s="16">
        <f>Y8-AA8</f>
        <v>71</v>
      </c>
      <c r="AA8" s="16">
        <v>105</v>
      </c>
      <c r="AB8" s="14"/>
      <c r="AC8" s="16">
        <v>57</v>
      </c>
      <c r="AD8" s="14">
        <v>8</v>
      </c>
      <c r="AE8" s="14">
        <v>44</v>
      </c>
      <c r="AF8" s="14">
        <f>AD8/AC8</f>
        <v>0.14035087719298245</v>
      </c>
      <c r="AG8" s="14"/>
      <c r="AH8" s="14"/>
      <c r="AI8" s="14"/>
      <c r="AJ8" s="16">
        <v>388.2</v>
      </c>
      <c r="AK8" s="16">
        <f t="shared" si="0"/>
        <v>1.1855245075584058</v>
      </c>
      <c r="AL8" s="16"/>
      <c r="AM8" s="16"/>
      <c r="AN8" s="17"/>
      <c r="AO8" s="14"/>
      <c r="AP8" s="15" t="s">
        <v>108</v>
      </c>
      <c r="AQ8" s="15" t="s">
        <v>109</v>
      </c>
      <c r="AR8" s="10" t="s">
        <v>110</v>
      </c>
    </row>
    <row r="9" spans="1:44" x14ac:dyDescent="0.2">
      <c r="A9" s="10" t="s">
        <v>101</v>
      </c>
      <c r="B9" s="10" t="s">
        <v>102</v>
      </c>
      <c r="C9" s="15"/>
      <c r="D9" s="10" t="s">
        <v>103</v>
      </c>
      <c r="E9" s="10" t="s">
        <v>104</v>
      </c>
      <c r="F9" s="11" t="s">
        <v>105</v>
      </c>
      <c r="G9" s="22" t="s">
        <v>94</v>
      </c>
      <c r="H9" s="10" t="s">
        <v>106</v>
      </c>
      <c r="I9" s="15"/>
      <c r="J9" s="15"/>
      <c r="K9" s="15"/>
      <c r="L9" s="10" t="s">
        <v>65</v>
      </c>
      <c r="M9" s="15"/>
      <c r="N9" s="15"/>
      <c r="O9" s="13" t="s">
        <v>75</v>
      </c>
      <c r="P9" s="14">
        <f>AE9/AA9</f>
        <v>0.38582677165354329</v>
      </c>
      <c r="Q9" s="13"/>
      <c r="R9" s="15" t="s">
        <v>111</v>
      </c>
      <c r="S9" s="10"/>
      <c r="T9" s="15"/>
      <c r="U9" s="15"/>
      <c r="V9" s="15">
        <v>300</v>
      </c>
      <c r="W9" s="15">
        <v>400</v>
      </c>
      <c r="X9" s="15" t="s">
        <v>68</v>
      </c>
      <c r="Y9" s="16">
        <v>188</v>
      </c>
      <c r="Z9" s="16">
        <f>Y9-AA9</f>
        <v>61</v>
      </c>
      <c r="AA9" s="16">
        <v>127</v>
      </c>
      <c r="AB9" s="14"/>
      <c r="AC9" s="16">
        <v>54</v>
      </c>
      <c r="AD9" s="14">
        <v>7</v>
      </c>
      <c r="AE9" s="14">
        <v>49</v>
      </c>
      <c r="AF9" s="14">
        <f>AD9/AC9</f>
        <v>0.12962962962962962</v>
      </c>
      <c r="AG9" s="14"/>
      <c r="AH9" s="14"/>
      <c r="AI9" s="14"/>
      <c r="AJ9" s="16">
        <v>331.9</v>
      </c>
      <c r="AK9" s="16">
        <f t="shared" si="0"/>
        <v>1.013589861047488</v>
      </c>
      <c r="AL9" s="16"/>
      <c r="AM9" s="16"/>
      <c r="AN9" s="17"/>
      <c r="AO9" s="14"/>
      <c r="AP9" s="15" t="s">
        <v>108</v>
      </c>
      <c r="AQ9" s="15" t="s">
        <v>112</v>
      </c>
      <c r="AR9" s="10" t="s">
        <v>110</v>
      </c>
    </row>
    <row r="10" spans="1:44" x14ac:dyDescent="0.2">
      <c r="A10" s="10" t="s">
        <v>101</v>
      </c>
      <c r="B10" s="10" t="s">
        <v>102</v>
      </c>
      <c r="C10" s="10"/>
      <c r="D10" s="10" t="s">
        <v>103</v>
      </c>
      <c r="E10" s="10" t="s">
        <v>104</v>
      </c>
      <c r="F10" s="11" t="s">
        <v>105</v>
      </c>
      <c r="G10" s="22" t="s">
        <v>94</v>
      </c>
      <c r="H10" s="10" t="s">
        <v>106</v>
      </c>
      <c r="I10" s="10"/>
      <c r="J10" s="10"/>
      <c r="K10" s="10"/>
      <c r="L10" s="10" t="s">
        <v>65</v>
      </c>
      <c r="M10" s="10"/>
      <c r="N10" s="10"/>
      <c r="O10" s="13" t="s">
        <v>113</v>
      </c>
      <c r="P10" s="23">
        <f>AC10/Y10</f>
        <v>0.22627737226277372</v>
      </c>
      <c r="Q10" s="13"/>
      <c r="R10" s="10" t="s">
        <v>114</v>
      </c>
      <c r="S10" s="10"/>
      <c r="T10" s="10"/>
      <c r="U10" s="10"/>
      <c r="V10" s="15">
        <v>300</v>
      </c>
      <c r="W10" s="15">
        <v>400</v>
      </c>
      <c r="X10" s="15" t="s">
        <v>68</v>
      </c>
      <c r="Y10" s="12">
        <v>137</v>
      </c>
      <c r="Z10" s="12"/>
      <c r="AA10" s="12"/>
      <c r="AB10" s="23"/>
      <c r="AC10" s="12">
        <v>31</v>
      </c>
      <c r="AD10" s="23"/>
      <c r="AE10" s="23"/>
      <c r="AF10" s="23"/>
      <c r="AG10" s="23"/>
      <c r="AH10" s="23"/>
      <c r="AI10" s="23"/>
      <c r="AJ10" s="12">
        <v>153.9</v>
      </c>
      <c r="AK10" s="16">
        <f t="shared" si="0"/>
        <v>0.46999541914796156</v>
      </c>
      <c r="AL10" s="16"/>
      <c r="AM10" s="16"/>
      <c r="AN10" s="17"/>
      <c r="AO10" s="14"/>
      <c r="AP10" s="10" t="s">
        <v>108</v>
      </c>
      <c r="AQ10" s="10" t="s">
        <v>115</v>
      </c>
      <c r="AR10" s="10" t="s">
        <v>110</v>
      </c>
    </row>
    <row r="11" spans="1:44" x14ac:dyDescent="0.2">
      <c r="A11" s="10" t="s">
        <v>101</v>
      </c>
      <c r="B11" s="10" t="s">
        <v>102</v>
      </c>
      <c r="C11" s="10"/>
      <c r="D11" s="10" t="s">
        <v>103</v>
      </c>
      <c r="E11" s="10" t="s">
        <v>104</v>
      </c>
      <c r="F11" s="11" t="s">
        <v>105</v>
      </c>
      <c r="G11" s="22" t="s">
        <v>94</v>
      </c>
      <c r="H11" s="10" t="s">
        <v>106</v>
      </c>
      <c r="I11" s="10"/>
      <c r="J11" s="10"/>
      <c r="K11" s="10"/>
      <c r="L11" s="10" t="s">
        <v>65</v>
      </c>
      <c r="M11" s="10"/>
      <c r="N11" s="10"/>
      <c r="O11" s="13" t="s">
        <v>113</v>
      </c>
      <c r="P11" s="23">
        <f>AC11/Y11</f>
        <v>0.22463768115942029</v>
      </c>
      <c r="Q11" s="13"/>
      <c r="R11" s="10" t="s">
        <v>116</v>
      </c>
      <c r="S11" s="10"/>
      <c r="T11" s="10"/>
      <c r="U11" s="10"/>
      <c r="V11" s="15">
        <v>300</v>
      </c>
      <c r="W11" s="15">
        <v>400</v>
      </c>
      <c r="X11" s="15" t="s">
        <v>68</v>
      </c>
      <c r="Y11" s="12">
        <v>138</v>
      </c>
      <c r="Z11" s="12"/>
      <c r="AA11" s="12"/>
      <c r="AB11" s="23"/>
      <c r="AC11" s="12">
        <v>31</v>
      </c>
      <c r="AD11" s="23"/>
      <c r="AE11" s="23"/>
      <c r="AF11" s="23"/>
      <c r="AG11" s="23"/>
      <c r="AH11" s="23"/>
      <c r="AI11" s="23"/>
      <c r="AJ11" s="12">
        <v>153.30000000000001</v>
      </c>
      <c r="AK11" s="16">
        <f t="shared" si="0"/>
        <v>0.46816307833256993</v>
      </c>
      <c r="AL11" s="16"/>
      <c r="AM11" s="16"/>
      <c r="AN11" s="17"/>
      <c r="AO11" s="14"/>
      <c r="AP11" s="10" t="s">
        <v>108</v>
      </c>
      <c r="AQ11" s="10" t="s">
        <v>117</v>
      </c>
      <c r="AR11" s="10" t="s">
        <v>110</v>
      </c>
    </row>
    <row r="12" spans="1:44" x14ac:dyDescent="0.2">
      <c r="A12" s="10" t="s">
        <v>118</v>
      </c>
      <c r="B12" s="10" t="s">
        <v>119</v>
      </c>
      <c r="C12" s="10" t="s">
        <v>120</v>
      </c>
      <c r="D12" s="10" t="s">
        <v>118</v>
      </c>
      <c r="E12" s="11"/>
      <c r="F12" s="10" t="s">
        <v>121</v>
      </c>
      <c r="G12" s="10">
        <v>1937</v>
      </c>
      <c r="H12" s="10"/>
      <c r="I12" s="10"/>
      <c r="J12" s="10"/>
      <c r="K12" s="10"/>
      <c r="L12" s="10" t="s">
        <v>65</v>
      </c>
      <c r="M12" s="10" t="s">
        <v>96</v>
      </c>
      <c r="N12" s="10"/>
      <c r="O12" s="13" t="s">
        <v>122</v>
      </c>
      <c r="P12" s="14">
        <f>AC12/Y12</f>
        <v>0.15217391304347827</v>
      </c>
      <c r="Q12" s="13"/>
      <c r="R12" s="15" t="s">
        <v>123</v>
      </c>
      <c r="S12" s="10"/>
      <c r="T12" s="15"/>
      <c r="U12" s="15"/>
      <c r="V12" s="15">
        <v>300</v>
      </c>
      <c r="W12" s="15">
        <v>400</v>
      </c>
      <c r="X12" s="15" t="s">
        <v>68</v>
      </c>
      <c r="Y12" s="16">
        <v>230</v>
      </c>
      <c r="Z12" s="16"/>
      <c r="AA12" s="16"/>
      <c r="AB12" s="14">
        <v>150</v>
      </c>
      <c r="AC12" s="16">
        <v>35</v>
      </c>
      <c r="AD12" s="14"/>
      <c r="AE12" s="14"/>
      <c r="AF12" s="14"/>
      <c r="AG12" s="14"/>
      <c r="AH12" s="14"/>
      <c r="AI12" s="14"/>
      <c r="AJ12" s="16">
        <v>685</v>
      </c>
      <c r="AK12" s="16">
        <f t="shared" si="0"/>
        <v>2.0919224309054818</v>
      </c>
      <c r="AL12" s="16"/>
      <c r="AM12" s="16" t="s">
        <v>124</v>
      </c>
      <c r="AN12" s="17"/>
      <c r="AO12" s="14"/>
      <c r="AP12" s="15" t="s">
        <v>125</v>
      </c>
      <c r="AQ12" s="15"/>
      <c r="AR12" s="10" t="s">
        <v>126</v>
      </c>
    </row>
    <row r="13" spans="1:44" x14ac:dyDescent="0.2">
      <c r="A13" s="10" t="s">
        <v>127</v>
      </c>
      <c r="B13" s="10" t="s">
        <v>128</v>
      </c>
      <c r="C13" s="10"/>
      <c r="D13" s="10" t="s">
        <v>127</v>
      </c>
      <c r="E13" s="10"/>
      <c r="F13" s="11" t="s">
        <v>129</v>
      </c>
      <c r="G13" s="10">
        <v>1952</v>
      </c>
      <c r="H13" s="10"/>
      <c r="I13" s="10"/>
      <c r="J13" s="10"/>
      <c r="K13" s="10"/>
      <c r="L13" s="10" t="s">
        <v>65</v>
      </c>
      <c r="M13" s="10" t="s">
        <v>130</v>
      </c>
      <c r="N13" s="10" t="s">
        <v>130</v>
      </c>
      <c r="O13" s="13" t="s">
        <v>131</v>
      </c>
      <c r="P13" s="23"/>
      <c r="Q13" s="13"/>
      <c r="R13" s="10" t="s">
        <v>132</v>
      </c>
      <c r="S13" s="10"/>
      <c r="T13" s="15"/>
      <c r="U13" s="15"/>
      <c r="V13" s="15">
        <v>321</v>
      </c>
      <c r="W13" s="15">
        <v>329</v>
      </c>
      <c r="X13" s="15" t="s">
        <v>68</v>
      </c>
      <c r="Y13" s="12">
        <v>277</v>
      </c>
      <c r="Z13" s="12"/>
      <c r="AA13" s="12"/>
      <c r="AB13" s="23"/>
      <c r="AC13" s="12"/>
      <c r="AD13" s="23"/>
      <c r="AE13" s="23"/>
      <c r="AF13" s="23"/>
      <c r="AG13" s="23"/>
      <c r="AH13" s="23"/>
      <c r="AI13" s="23"/>
      <c r="AJ13" s="12">
        <v>620</v>
      </c>
      <c r="AK13" s="16">
        <f t="shared" si="0"/>
        <v>1.8934188425713849</v>
      </c>
      <c r="AL13" s="16"/>
      <c r="AM13" s="16"/>
      <c r="AN13" s="17"/>
      <c r="AO13" s="14"/>
      <c r="AP13" s="10" t="s">
        <v>133</v>
      </c>
      <c r="AQ13" s="10"/>
      <c r="AR13" s="10" t="s">
        <v>134</v>
      </c>
    </row>
    <row r="14" spans="1:44" x14ac:dyDescent="0.2">
      <c r="A14" s="10" t="s">
        <v>127</v>
      </c>
      <c r="B14" s="10" t="s">
        <v>128</v>
      </c>
      <c r="C14" s="10"/>
      <c r="D14" s="10" t="s">
        <v>127</v>
      </c>
      <c r="E14" s="10"/>
      <c r="F14" s="11" t="s">
        <v>129</v>
      </c>
      <c r="G14" s="10">
        <v>1952</v>
      </c>
      <c r="H14" s="10"/>
      <c r="I14" s="10"/>
      <c r="J14" s="10"/>
      <c r="K14" s="10"/>
      <c r="L14" s="10" t="s">
        <v>65</v>
      </c>
      <c r="M14" s="10" t="s">
        <v>130</v>
      </c>
      <c r="N14" s="10" t="s">
        <v>130</v>
      </c>
      <c r="O14" s="13" t="s">
        <v>131</v>
      </c>
      <c r="P14" s="23"/>
      <c r="Q14" s="13"/>
      <c r="R14" s="10" t="s">
        <v>135</v>
      </c>
      <c r="S14" s="10"/>
      <c r="T14" s="15"/>
      <c r="U14" s="15"/>
      <c r="V14" s="15">
        <v>321</v>
      </c>
      <c r="W14" s="15">
        <v>329</v>
      </c>
      <c r="X14" s="15" t="s">
        <v>68</v>
      </c>
      <c r="Y14" s="12">
        <v>265</v>
      </c>
      <c r="Z14" s="12"/>
      <c r="AA14" s="12"/>
      <c r="AB14" s="23"/>
      <c r="AC14" s="12"/>
      <c r="AD14" s="23"/>
      <c r="AE14" s="23"/>
      <c r="AF14" s="23"/>
      <c r="AG14" s="23"/>
      <c r="AH14" s="23"/>
      <c r="AI14" s="23"/>
      <c r="AJ14" s="12">
        <v>635</v>
      </c>
      <c r="AK14" s="16">
        <f t="shared" si="0"/>
        <v>1.9392273629561765</v>
      </c>
      <c r="AL14" s="16"/>
      <c r="AM14" s="16"/>
      <c r="AN14" s="17"/>
      <c r="AO14" s="14"/>
      <c r="AP14" s="10" t="s">
        <v>133</v>
      </c>
      <c r="AQ14" s="10"/>
      <c r="AR14" s="10" t="s">
        <v>136</v>
      </c>
    </row>
    <row r="15" spans="1:44" x14ac:dyDescent="0.2">
      <c r="A15" s="10" t="s">
        <v>137</v>
      </c>
      <c r="B15" s="10" t="s">
        <v>119</v>
      </c>
      <c r="C15" s="10" t="s">
        <v>138</v>
      </c>
      <c r="D15" s="10" t="s">
        <v>137</v>
      </c>
      <c r="E15" s="10" t="s">
        <v>139</v>
      </c>
      <c r="F15" s="10" t="s">
        <v>140</v>
      </c>
      <c r="G15" s="10">
        <v>1948</v>
      </c>
      <c r="H15" s="10" t="s">
        <v>141</v>
      </c>
      <c r="I15" s="10"/>
      <c r="J15" s="10"/>
      <c r="K15" s="10"/>
      <c r="L15" s="10" t="s">
        <v>65</v>
      </c>
      <c r="M15" s="10" t="s">
        <v>142</v>
      </c>
      <c r="N15" s="10"/>
      <c r="O15" s="13" t="s">
        <v>66</v>
      </c>
      <c r="P15" s="14">
        <f>AC15/Y15</f>
        <v>7.4603174603174602E-2</v>
      </c>
      <c r="Q15" s="13"/>
      <c r="R15" s="15" t="s">
        <v>143</v>
      </c>
      <c r="S15" s="10"/>
      <c r="T15" s="10"/>
      <c r="U15" s="10"/>
      <c r="V15" s="10">
        <v>300</v>
      </c>
      <c r="W15" s="10">
        <v>400</v>
      </c>
      <c r="X15" s="15" t="s">
        <v>68</v>
      </c>
      <c r="Y15" s="16">
        <v>630</v>
      </c>
      <c r="Z15" s="16"/>
      <c r="AA15" s="16"/>
      <c r="AB15" s="14"/>
      <c r="AC15" s="16">
        <v>47</v>
      </c>
      <c r="AD15" s="14">
        <v>28.6</v>
      </c>
      <c r="AE15" s="16">
        <f>AC15-AD15</f>
        <v>18.399999999999999</v>
      </c>
      <c r="AF15" s="14">
        <f>AD15/AC15</f>
        <v>0.60851063829787233</v>
      </c>
      <c r="AG15" s="14"/>
      <c r="AH15" s="14"/>
      <c r="AI15" s="14"/>
      <c r="AJ15" s="16" t="s">
        <v>144</v>
      </c>
      <c r="AK15" s="16"/>
      <c r="AL15" s="16"/>
      <c r="AM15" s="16"/>
      <c r="AN15" s="17"/>
      <c r="AO15" s="14"/>
      <c r="AP15" s="15" t="s">
        <v>145</v>
      </c>
      <c r="AQ15" s="15"/>
      <c r="AR15" s="10" t="s">
        <v>146</v>
      </c>
    </row>
    <row r="16" spans="1:44" x14ac:dyDescent="0.2">
      <c r="A16" s="15" t="s">
        <v>137</v>
      </c>
      <c r="B16" s="10" t="s">
        <v>119</v>
      </c>
      <c r="C16" s="10"/>
      <c r="D16" s="10"/>
      <c r="E16" s="11"/>
      <c r="F16" s="10" t="s">
        <v>140</v>
      </c>
      <c r="G16" s="10">
        <v>1948</v>
      </c>
      <c r="H16" s="10" t="s">
        <v>141</v>
      </c>
      <c r="I16" s="10"/>
      <c r="J16" s="10"/>
      <c r="K16" s="10"/>
      <c r="L16" s="10" t="s">
        <v>65</v>
      </c>
      <c r="M16" s="10"/>
      <c r="N16" s="10"/>
      <c r="O16" s="13" t="s">
        <v>66</v>
      </c>
      <c r="P16" s="14">
        <f>AC16/Y16</f>
        <v>7.4193548387096769E-2</v>
      </c>
      <c r="Q16" s="13"/>
      <c r="R16" s="15" t="s">
        <v>147</v>
      </c>
      <c r="S16" s="10"/>
      <c r="T16" s="10"/>
      <c r="U16" s="10"/>
      <c r="V16" s="10">
        <v>300</v>
      </c>
      <c r="W16" s="10">
        <v>400</v>
      </c>
      <c r="X16" s="15" t="s">
        <v>68</v>
      </c>
      <c r="Y16" s="16">
        <v>620</v>
      </c>
      <c r="Z16" s="16"/>
      <c r="AA16" s="16"/>
      <c r="AB16" s="14">
        <v>423</v>
      </c>
      <c r="AC16" s="16">
        <v>46</v>
      </c>
      <c r="AD16" s="14">
        <v>30</v>
      </c>
      <c r="AE16" s="14">
        <f>AC16-AD16</f>
        <v>16</v>
      </c>
      <c r="AF16" s="14">
        <f>AD16/AC16</f>
        <v>0.65217391304347827</v>
      </c>
      <c r="AG16" s="14"/>
      <c r="AH16" s="14"/>
      <c r="AI16" s="14"/>
      <c r="AJ16" s="16" t="s">
        <v>148</v>
      </c>
      <c r="AK16" s="16">
        <v>20.100000000000001</v>
      </c>
      <c r="AL16" s="16"/>
      <c r="AM16" s="16"/>
      <c r="AN16" s="17"/>
      <c r="AO16" s="14"/>
      <c r="AP16" s="15" t="s">
        <v>145</v>
      </c>
      <c r="AQ16" s="15"/>
      <c r="AR16" s="10" t="s">
        <v>146</v>
      </c>
    </row>
    <row r="17" spans="1:44" x14ac:dyDescent="0.2">
      <c r="A17" s="10" t="s">
        <v>149</v>
      </c>
      <c r="B17" s="10" t="s">
        <v>150</v>
      </c>
      <c r="C17" s="10" t="s">
        <v>151</v>
      </c>
      <c r="D17" s="10" t="s">
        <v>149</v>
      </c>
      <c r="E17" s="10"/>
      <c r="F17" s="11" t="s">
        <v>152</v>
      </c>
      <c r="G17" s="10">
        <v>1812</v>
      </c>
      <c r="H17" s="10" t="s">
        <v>153</v>
      </c>
      <c r="I17" s="10"/>
      <c r="J17" s="10"/>
      <c r="K17" s="10"/>
      <c r="L17" s="10" t="s">
        <v>65</v>
      </c>
      <c r="M17" s="10" t="s">
        <v>142</v>
      </c>
      <c r="N17" s="10"/>
      <c r="O17" s="13" t="s">
        <v>66</v>
      </c>
      <c r="P17" s="14"/>
      <c r="Q17" s="13"/>
      <c r="R17" s="15" t="s">
        <v>154</v>
      </c>
      <c r="S17" s="10"/>
      <c r="T17" s="15"/>
      <c r="U17" s="15"/>
      <c r="V17" s="10">
        <v>300</v>
      </c>
      <c r="W17" s="10">
        <v>400</v>
      </c>
      <c r="X17" s="15" t="s">
        <v>68</v>
      </c>
      <c r="Y17" s="16">
        <v>555</v>
      </c>
      <c r="Z17" s="16">
        <v>42</v>
      </c>
      <c r="AA17" s="16">
        <f>Y17-Z17</f>
        <v>513</v>
      </c>
      <c r="AB17" s="14">
        <v>158</v>
      </c>
      <c r="AC17" s="24" t="s">
        <v>54</v>
      </c>
      <c r="AD17" s="14">
        <v>9</v>
      </c>
      <c r="AE17" s="14"/>
      <c r="AF17" s="14"/>
      <c r="AG17" s="14"/>
      <c r="AH17" s="14"/>
      <c r="AI17" s="14"/>
      <c r="AJ17" s="16" t="s">
        <v>54</v>
      </c>
      <c r="AK17" s="16"/>
      <c r="AL17" s="16"/>
      <c r="AM17" s="16" t="s">
        <v>155</v>
      </c>
      <c r="AN17" s="17"/>
      <c r="AO17" s="14"/>
      <c r="AP17" s="15" t="s">
        <v>156</v>
      </c>
      <c r="AQ17" s="15"/>
      <c r="AR17" s="10" t="s">
        <v>157</v>
      </c>
    </row>
    <row r="18" spans="1:44" x14ac:dyDescent="0.2">
      <c r="A18" s="10" t="s">
        <v>149</v>
      </c>
      <c r="B18" s="10" t="s">
        <v>150</v>
      </c>
      <c r="C18" s="10" t="s">
        <v>151</v>
      </c>
      <c r="D18" s="10" t="s">
        <v>149</v>
      </c>
      <c r="E18" s="10"/>
      <c r="F18" s="11" t="s">
        <v>152</v>
      </c>
      <c r="G18" s="10">
        <v>1812</v>
      </c>
      <c r="H18" s="10" t="s">
        <v>153</v>
      </c>
      <c r="I18" s="10"/>
      <c r="J18" s="10"/>
      <c r="K18" s="10"/>
      <c r="L18" s="10" t="s">
        <v>65</v>
      </c>
      <c r="M18" s="10"/>
      <c r="N18" s="10"/>
      <c r="O18" s="13" t="s">
        <v>158</v>
      </c>
      <c r="P18" s="14"/>
      <c r="Q18" s="13"/>
      <c r="R18" s="15" t="s">
        <v>159</v>
      </c>
      <c r="S18" s="10"/>
      <c r="T18" s="15"/>
      <c r="U18" s="15"/>
      <c r="V18" s="10">
        <v>300</v>
      </c>
      <c r="W18" s="10">
        <v>400</v>
      </c>
      <c r="X18" s="15" t="s">
        <v>68</v>
      </c>
      <c r="Y18" s="24" t="s">
        <v>54</v>
      </c>
      <c r="Z18" s="16"/>
      <c r="AA18" s="16"/>
      <c r="AB18" s="14"/>
      <c r="AC18" s="16">
        <v>425</v>
      </c>
      <c r="AD18" s="14"/>
      <c r="AE18" s="14"/>
      <c r="AF18" s="14"/>
      <c r="AG18" s="14"/>
      <c r="AH18" s="14"/>
      <c r="AI18" s="14"/>
      <c r="AJ18" s="16">
        <v>5268.5</v>
      </c>
      <c r="AK18" s="16">
        <f>AJ18/327.45</f>
        <v>16.089479309818294</v>
      </c>
      <c r="AL18" s="16"/>
      <c r="AM18" s="16"/>
      <c r="AN18" s="17"/>
      <c r="AO18" s="14"/>
      <c r="AP18" s="15" t="s">
        <v>156</v>
      </c>
      <c r="AQ18" s="15"/>
      <c r="AR18" s="10" t="s">
        <v>160</v>
      </c>
    </row>
    <row r="19" spans="1:44" x14ac:dyDescent="0.2">
      <c r="A19" s="10" t="s">
        <v>149</v>
      </c>
      <c r="B19" s="10" t="s">
        <v>150</v>
      </c>
      <c r="C19" s="10" t="s">
        <v>151</v>
      </c>
      <c r="D19" s="10" t="s">
        <v>149</v>
      </c>
      <c r="E19" s="10"/>
      <c r="F19" s="11" t="s">
        <v>152</v>
      </c>
      <c r="G19" s="10">
        <v>1812</v>
      </c>
      <c r="H19" s="10" t="s">
        <v>153</v>
      </c>
      <c r="I19" s="10"/>
      <c r="J19" s="10"/>
      <c r="K19" s="10"/>
      <c r="L19" s="10" t="s">
        <v>65</v>
      </c>
      <c r="M19" s="10"/>
      <c r="N19" s="10"/>
      <c r="O19" s="13" t="s">
        <v>161</v>
      </c>
      <c r="P19" s="14">
        <f>AC19/Y19</f>
        <v>1.347305389221557</v>
      </c>
      <c r="Q19" s="13"/>
      <c r="R19" s="15" t="s">
        <v>162</v>
      </c>
      <c r="S19" s="10"/>
      <c r="T19" s="15"/>
      <c r="U19" s="15"/>
      <c r="V19" s="10">
        <v>300</v>
      </c>
      <c r="W19" s="10">
        <v>400</v>
      </c>
      <c r="X19" s="15" t="s">
        <v>68</v>
      </c>
      <c r="Y19" s="16">
        <v>167</v>
      </c>
      <c r="Z19" s="16"/>
      <c r="AA19" s="16"/>
      <c r="AB19" s="14"/>
      <c r="AC19" s="16">
        <v>225</v>
      </c>
      <c r="AD19" s="14"/>
      <c r="AE19" s="14"/>
      <c r="AF19" s="14"/>
      <c r="AG19" s="14"/>
      <c r="AH19" s="14"/>
      <c r="AI19" s="14"/>
      <c r="AJ19" s="16">
        <v>3888</v>
      </c>
      <c r="AK19" s="16">
        <f>AJ19/327.45</f>
        <v>11.873568483737976</v>
      </c>
      <c r="AL19" s="16"/>
      <c r="AM19" s="16"/>
      <c r="AN19" s="17"/>
      <c r="AO19" s="14"/>
      <c r="AP19" s="15" t="s">
        <v>156</v>
      </c>
      <c r="AQ19" s="15"/>
      <c r="AR19" s="15" t="s">
        <v>163</v>
      </c>
    </row>
    <row r="20" spans="1:44" x14ac:dyDescent="0.2">
      <c r="A20" s="10" t="s">
        <v>164</v>
      </c>
      <c r="B20" s="10" t="s">
        <v>165</v>
      </c>
      <c r="C20" s="10" t="s">
        <v>166</v>
      </c>
      <c r="D20" s="10" t="s">
        <v>164</v>
      </c>
      <c r="E20" s="10"/>
      <c r="F20" s="11" t="s">
        <v>167</v>
      </c>
      <c r="G20" s="22" t="s">
        <v>168</v>
      </c>
      <c r="H20" s="10" t="s">
        <v>169</v>
      </c>
      <c r="I20" s="10"/>
      <c r="J20" s="10"/>
      <c r="K20" s="10"/>
      <c r="L20" s="10" t="s">
        <v>65</v>
      </c>
      <c r="M20" s="10"/>
      <c r="N20" s="10"/>
      <c r="O20" s="13" t="s">
        <v>66</v>
      </c>
      <c r="P20" s="14"/>
      <c r="Q20" s="13"/>
      <c r="R20" s="15" t="s">
        <v>170</v>
      </c>
      <c r="S20" s="10"/>
      <c r="T20" s="15"/>
      <c r="U20" s="15"/>
      <c r="V20" s="15">
        <v>300</v>
      </c>
      <c r="W20" s="15">
        <v>400</v>
      </c>
      <c r="X20" s="15" t="s">
        <v>68</v>
      </c>
      <c r="Y20" s="16">
        <v>503</v>
      </c>
      <c r="Z20" s="16"/>
      <c r="AA20" s="16"/>
      <c r="AB20" s="14"/>
      <c r="AC20" s="16"/>
      <c r="AD20" s="14"/>
      <c r="AE20" s="14"/>
      <c r="AF20" s="14"/>
      <c r="AG20" s="14"/>
      <c r="AH20" s="14"/>
      <c r="AI20" s="14"/>
      <c r="AJ20" s="16">
        <v>4600</v>
      </c>
      <c r="AK20" s="16">
        <f>AJ20/327.45</f>
        <v>14.047946251336082</v>
      </c>
      <c r="AL20" s="16"/>
      <c r="AM20" s="16"/>
      <c r="AN20" s="17"/>
      <c r="AO20" s="14"/>
      <c r="AP20" s="15" t="s">
        <v>108</v>
      </c>
      <c r="AQ20" s="15" t="s">
        <v>171</v>
      </c>
      <c r="AR20" s="10" t="s">
        <v>172</v>
      </c>
    </row>
    <row r="21" spans="1:44" x14ac:dyDescent="0.2">
      <c r="A21" s="10" t="s">
        <v>173</v>
      </c>
      <c r="B21" s="10" t="s">
        <v>174</v>
      </c>
      <c r="C21" s="10" t="s">
        <v>175</v>
      </c>
      <c r="D21" s="10" t="s">
        <v>173</v>
      </c>
      <c r="E21" s="10"/>
      <c r="F21" s="11" t="s">
        <v>176</v>
      </c>
      <c r="G21" s="10">
        <v>1944</v>
      </c>
      <c r="H21" s="10" t="s">
        <v>177</v>
      </c>
      <c r="I21" s="10"/>
      <c r="J21" s="10"/>
      <c r="K21" s="10"/>
      <c r="L21" s="10" t="s">
        <v>65</v>
      </c>
      <c r="M21" s="10"/>
      <c r="N21" s="10"/>
      <c r="O21" s="13" t="s">
        <v>66</v>
      </c>
      <c r="P21" s="14"/>
      <c r="Q21" s="13"/>
      <c r="R21" s="15" t="s">
        <v>178</v>
      </c>
      <c r="S21" s="10"/>
      <c r="T21" s="15"/>
      <c r="U21" s="15"/>
      <c r="V21" s="15">
        <v>350</v>
      </c>
      <c r="W21" s="15">
        <v>400</v>
      </c>
      <c r="X21" s="15" t="s">
        <v>68</v>
      </c>
      <c r="Y21" s="24" t="s">
        <v>179</v>
      </c>
      <c r="Z21" s="16"/>
      <c r="AA21" s="16"/>
      <c r="AB21" s="14"/>
      <c r="AC21" s="16"/>
      <c r="AD21" s="14"/>
      <c r="AE21" s="14"/>
      <c r="AF21" s="14"/>
      <c r="AG21" s="14"/>
      <c r="AH21" s="14"/>
      <c r="AI21" s="14"/>
      <c r="AJ21" s="16" t="s">
        <v>54</v>
      </c>
      <c r="AK21" s="16"/>
      <c r="AL21" s="16"/>
      <c r="AM21" s="16"/>
      <c r="AN21" s="17"/>
      <c r="AO21" s="14"/>
      <c r="AP21" s="15" t="s">
        <v>180</v>
      </c>
      <c r="AQ21" s="15"/>
      <c r="AR21" s="10" t="s">
        <v>181</v>
      </c>
    </row>
    <row r="22" spans="1:44" x14ac:dyDescent="0.2">
      <c r="A22" s="10" t="s">
        <v>182</v>
      </c>
      <c r="B22" s="10" t="s">
        <v>72</v>
      </c>
      <c r="C22" s="10" t="s">
        <v>183</v>
      </c>
      <c r="D22" s="10" t="s">
        <v>182</v>
      </c>
      <c r="E22" s="10"/>
      <c r="F22" s="11" t="s">
        <v>184</v>
      </c>
      <c r="G22" s="10"/>
      <c r="H22" s="10"/>
      <c r="I22" s="10"/>
      <c r="J22" s="10"/>
      <c r="K22" s="10"/>
      <c r="L22" s="10" t="s">
        <v>65</v>
      </c>
      <c r="M22" s="10"/>
      <c r="N22" s="10"/>
      <c r="O22" s="13" t="s">
        <v>66</v>
      </c>
      <c r="P22" s="14"/>
      <c r="Q22" s="13"/>
      <c r="R22" s="15" t="s">
        <v>185</v>
      </c>
      <c r="S22" s="10"/>
      <c r="T22" s="15"/>
      <c r="U22" s="15"/>
      <c r="V22" s="15">
        <v>300</v>
      </c>
      <c r="W22" s="15">
        <v>400</v>
      </c>
      <c r="X22" s="15" t="s">
        <v>68</v>
      </c>
      <c r="Y22" s="16">
        <v>360</v>
      </c>
      <c r="Z22" s="16"/>
      <c r="AA22" s="16"/>
      <c r="AB22" s="14"/>
      <c r="AC22" s="16"/>
      <c r="AD22" s="14"/>
      <c r="AE22" s="14"/>
      <c r="AF22" s="14"/>
      <c r="AG22" s="14"/>
      <c r="AH22" s="14"/>
      <c r="AI22" s="14"/>
      <c r="AJ22" s="16" t="s">
        <v>54</v>
      </c>
      <c r="AK22" s="16"/>
      <c r="AL22" s="16"/>
      <c r="AM22" s="16"/>
      <c r="AN22" s="17"/>
      <c r="AO22" s="14"/>
      <c r="AP22" s="15" t="s">
        <v>186</v>
      </c>
      <c r="AQ22" s="15"/>
      <c r="AR22" s="10" t="s">
        <v>187</v>
      </c>
    </row>
    <row r="23" spans="1:44" x14ac:dyDescent="0.2">
      <c r="A23" s="10" t="s">
        <v>188</v>
      </c>
      <c r="B23" s="10" t="s">
        <v>189</v>
      </c>
      <c r="C23" s="10"/>
      <c r="D23" s="10" t="s">
        <v>188</v>
      </c>
      <c r="E23" s="10"/>
      <c r="F23" s="11" t="s">
        <v>190</v>
      </c>
      <c r="G23" s="10">
        <v>1721</v>
      </c>
      <c r="H23" s="10" t="s">
        <v>191</v>
      </c>
      <c r="I23" s="10"/>
      <c r="J23" s="10"/>
      <c r="K23" s="10"/>
      <c r="L23" s="10" t="s">
        <v>65</v>
      </c>
      <c r="M23" s="10"/>
      <c r="N23" s="10"/>
      <c r="O23" s="13" t="s">
        <v>97</v>
      </c>
      <c r="P23" s="14"/>
      <c r="Q23" s="13"/>
      <c r="R23" s="15" t="s">
        <v>192</v>
      </c>
      <c r="S23" s="10"/>
      <c r="T23" s="15"/>
      <c r="U23" s="15"/>
      <c r="V23" s="15">
        <v>369</v>
      </c>
      <c r="W23" s="15">
        <v>386</v>
      </c>
      <c r="X23" s="15" t="s">
        <v>68</v>
      </c>
      <c r="Y23" s="16">
        <v>270</v>
      </c>
      <c r="Z23" s="16"/>
      <c r="AA23" s="16"/>
      <c r="AB23" s="14"/>
      <c r="AC23" s="16" t="s">
        <v>54</v>
      </c>
      <c r="AD23" s="14"/>
      <c r="AE23" s="14"/>
      <c r="AF23" s="14"/>
      <c r="AG23" s="14"/>
      <c r="AH23" s="14"/>
      <c r="AI23" s="14"/>
      <c r="AJ23" s="16">
        <v>1050</v>
      </c>
      <c r="AK23" s="16">
        <f t="shared" ref="AK23:AK28" si="1">AJ23/327.45</f>
        <v>3.2065964269354099</v>
      </c>
      <c r="AL23" s="16"/>
      <c r="AM23" s="16"/>
      <c r="AN23" s="17"/>
      <c r="AO23" s="14"/>
      <c r="AP23" s="15" t="s">
        <v>193</v>
      </c>
      <c r="AQ23" s="15" t="s">
        <v>194</v>
      </c>
      <c r="AR23" s="10" t="s">
        <v>195</v>
      </c>
    </row>
    <row r="24" spans="1:44" x14ac:dyDescent="0.2">
      <c r="A24" s="15" t="s">
        <v>196</v>
      </c>
      <c r="B24" s="15" t="s">
        <v>189</v>
      </c>
      <c r="C24" s="15" t="s">
        <v>197</v>
      </c>
      <c r="D24" s="15" t="s">
        <v>198</v>
      </c>
      <c r="E24" s="15" t="s">
        <v>199</v>
      </c>
      <c r="F24" s="11" t="s">
        <v>200</v>
      </c>
      <c r="G24" s="21" t="s">
        <v>201</v>
      </c>
      <c r="H24" s="15" t="s">
        <v>202</v>
      </c>
      <c r="I24" s="21" t="s">
        <v>203</v>
      </c>
      <c r="J24" s="15"/>
      <c r="K24" s="15"/>
      <c r="L24" s="10" t="s">
        <v>65</v>
      </c>
      <c r="M24" s="15" t="s">
        <v>142</v>
      </c>
      <c r="N24" s="15"/>
      <c r="O24" s="13" t="s">
        <v>66</v>
      </c>
      <c r="P24" s="14">
        <f t="shared" ref="P24:P37" si="2">AC24/Y24</f>
        <v>7.5268817204301078E-2</v>
      </c>
      <c r="Q24" s="13"/>
      <c r="R24" s="15" t="s">
        <v>204</v>
      </c>
      <c r="S24" s="10"/>
      <c r="T24" s="15"/>
      <c r="U24" s="15"/>
      <c r="V24" s="15">
        <v>342</v>
      </c>
      <c r="W24" s="15">
        <v>343</v>
      </c>
      <c r="X24" s="15" t="s">
        <v>68</v>
      </c>
      <c r="Y24" s="16">
        <v>558</v>
      </c>
      <c r="Z24" s="16"/>
      <c r="AA24" s="16"/>
      <c r="AB24" s="14">
        <v>127</v>
      </c>
      <c r="AC24" s="16">
        <v>42</v>
      </c>
      <c r="AD24" s="14">
        <v>9</v>
      </c>
      <c r="AE24" s="14">
        <f>AC24-AD24</f>
        <v>33</v>
      </c>
      <c r="AF24" s="14">
        <f>AD24/AC24</f>
        <v>0.21428571428571427</v>
      </c>
      <c r="AG24" s="14"/>
      <c r="AH24" s="14"/>
      <c r="AI24" s="14"/>
      <c r="AJ24" s="16">
        <v>3076.9</v>
      </c>
      <c r="AK24" s="16">
        <f t="shared" si="1"/>
        <v>9.3965490914643457</v>
      </c>
      <c r="AL24" s="16"/>
      <c r="AM24" s="16"/>
      <c r="AN24" s="17"/>
      <c r="AO24" s="14"/>
      <c r="AP24" s="15" t="s">
        <v>205</v>
      </c>
      <c r="AQ24" s="15" t="s">
        <v>206</v>
      </c>
      <c r="AR24" s="15" t="s">
        <v>207</v>
      </c>
    </row>
    <row r="25" spans="1:44" x14ac:dyDescent="0.2">
      <c r="A25" s="15" t="s">
        <v>196</v>
      </c>
      <c r="B25" s="15" t="s">
        <v>189</v>
      </c>
      <c r="C25" s="15" t="s">
        <v>197</v>
      </c>
      <c r="D25" s="15" t="s">
        <v>198</v>
      </c>
      <c r="E25" s="15" t="s">
        <v>199</v>
      </c>
      <c r="F25" s="11" t="s">
        <v>200</v>
      </c>
      <c r="G25" s="21" t="s">
        <v>201</v>
      </c>
      <c r="H25" s="15" t="s">
        <v>202</v>
      </c>
      <c r="I25" s="21" t="s">
        <v>203</v>
      </c>
      <c r="J25" s="15"/>
      <c r="K25" s="15"/>
      <c r="L25" s="10" t="s">
        <v>65</v>
      </c>
      <c r="M25" s="15" t="s">
        <v>142</v>
      </c>
      <c r="N25" s="15"/>
      <c r="O25" s="13" t="s">
        <v>66</v>
      </c>
      <c r="P25" s="14">
        <f t="shared" si="2"/>
        <v>7.2289156626506021E-2</v>
      </c>
      <c r="Q25" s="13"/>
      <c r="R25" s="15" t="s">
        <v>208</v>
      </c>
      <c r="S25" s="10"/>
      <c r="T25" s="15"/>
      <c r="U25" s="15"/>
      <c r="V25" s="15">
        <v>300</v>
      </c>
      <c r="W25" s="15">
        <v>400</v>
      </c>
      <c r="X25" s="15" t="s">
        <v>68</v>
      </c>
      <c r="Y25" s="16">
        <v>415</v>
      </c>
      <c r="Z25" s="16"/>
      <c r="AA25" s="16"/>
      <c r="AB25" s="14"/>
      <c r="AC25" s="16">
        <v>30</v>
      </c>
      <c r="AD25" s="14"/>
      <c r="AE25" s="14"/>
      <c r="AF25" s="14"/>
      <c r="AG25" s="14"/>
      <c r="AH25" s="14"/>
      <c r="AI25" s="14"/>
      <c r="AJ25" s="16">
        <v>2769.8</v>
      </c>
      <c r="AK25" s="16">
        <f t="shared" si="1"/>
        <v>8.4586959841197142</v>
      </c>
      <c r="AL25" s="16"/>
      <c r="AM25" s="16"/>
      <c r="AN25" s="17"/>
      <c r="AO25" s="14"/>
      <c r="AP25" s="15" t="s">
        <v>205</v>
      </c>
      <c r="AQ25" s="15" t="s">
        <v>209</v>
      </c>
      <c r="AR25" s="15" t="s">
        <v>207</v>
      </c>
    </row>
    <row r="26" spans="1:44" x14ac:dyDescent="0.2">
      <c r="A26" s="15" t="s">
        <v>196</v>
      </c>
      <c r="B26" s="15" t="s">
        <v>189</v>
      </c>
      <c r="C26" s="15" t="s">
        <v>197</v>
      </c>
      <c r="D26" s="15" t="s">
        <v>198</v>
      </c>
      <c r="E26" s="15" t="s">
        <v>199</v>
      </c>
      <c r="F26" s="11" t="s">
        <v>200</v>
      </c>
      <c r="G26" s="21" t="s">
        <v>201</v>
      </c>
      <c r="H26" s="15" t="s">
        <v>202</v>
      </c>
      <c r="I26" s="21" t="s">
        <v>203</v>
      </c>
      <c r="J26" s="15"/>
      <c r="K26" s="15"/>
      <c r="L26" s="10" t="s">
        <v>65</v>
      </c>
      <c r="M26" s="15"/>
      <c r="N26" s="15"/>
      <c r="O26" s="13" t="s">
        <v>66</v>
      </c>
      <c r="P26" s="14">
        <f t="shared" si="2"/>
        <v>8.4745762711864403E-2</v>
      </c>
      <c r="Q26" s="13"/>
      <c r="R26" s="15" t="s">
        <v>210</v>
      </c>
      <c r="S26" s="10"/>
      <c r="T26" s="15"/>
      <c r="U26" s="15"/>
      <c r="V26" s="15">
        <v>340</v>
      </c>
      <c r="W26" s="15">
        <v>340</v>
      </c>
      <c r="X26" s="15" t="s">
        <v>68</v>
      </c>
      <c r="Y26" s="16">
        <v>590</v>
      </c>
      <c r="Z26" s="16"/>
      <c r="AA26" s="16"/>
      <c r="AB26" s="14"/>
      <c r="AC26" s="16">
        <v>50</v>
      </c>
      <c r="AD26" s="14"/>
      <c r="AE26" s="14"/>
      <c r="AF26" s="14"/>
      <c r="AG26" s="14"/>
      <c r="AH26" s="14"/>
      <c r="AI26" s="14"/>
      <c r="AJ26" s="16">
        <v>4749.8999999999996</v>
      </c>
      <c r="AK26" s="16">
        <f t="shared" si="1"/>
        <v>14.505726065048098</v>
      </c>
      <c r="AL26" s="16"/>
      <c r="AM26" s="16"/>
      <c r="AN26" s="17"/>
      <c r="AO26" s="14"/>
      <c r="AP26" s="15" t="s">
        <v>205</v>
      </c>
      <c r="AQ26" s="15" t="s">
        <v>211</v>
      </c>
      <c r="AR26" s="15" t="s">
        <v>207</v>
      </c>
    </row>
    <row r="27" spans="1:44" x14ac:dyDescent="0.2">
      <c r="A27" s="15" t="s">
        <v>196</v>
      </c>
      <c r="B27" s="15" t="s">
        <v>189</v>
      </c>
      <c r="C27" s="15" t="s">
        <v>197</v>
      </c>
      <c r="D27" s="15" t="s">
        <v>198</v>
      </c>
      <c r="E27" s="15" t="s">
        <v>199</v>
      </c>
      <c r="F27" s="11" t="s">
        <v>200</v>
      </c>
      <c r="G27" s="21" t="s">
        <v>201</v>
      </c>
      <c r="H27" s="15" t="s">
        <v>202</v>
      </c>
      <c r="I27" s="21" t="s">
        <v>203</v>
      </c>
      <c r="J27" s="15"/>
      <c r="K27" s="15"/>
      <c r="L27" s="10" t="s">
        <v>65</v>
      </c>
      <c r="M27" s="15"/>
      <c r="N27" s="15"/>
      <c r="O27" s="13" t="s">
        <v>66</v>
      </c>
      <c r="P27" s="14">
        <f t="shared" si="2"/>
        <v>7.3584905660377356E-2</v>
      </c>
      <c r="Q27" s="13"/>
      <c r="R27" s="15" t="s">
        <v>212</v>
      </c>
      <c r="S27" s="10"/>
      <c r="T27" s="15"/>
      <c r="U27" s="15"/>
      <c r="V27" s="15">
        <v>300</v>
      </c>
      <c r="W27" s="15">
        <v>400</v>
      </c>
      <c r="X27" s="15" t="s">
        <v>68</v>
      </c>
      <c r="Y27" s="16">
        <v>530</v>
      </c>
      <c r="Z27" s="16"/>
      <c r="AA27" s="16"/>
      <c r="AB27" s="14"/>
      <c r="AC27" s="16">
        <v>39</v>
      </c>
      <c r="AD27" s="14"/>
      <c r="AE27" s="14"/>
      <c r="AF27" s="14"/>
      <c r="AG27" s="14"/>
      <c r="AH27" s="14"/>
      <c r="AI27" s="14"/>
      <c r="AJ27" s="16">
        <v>4642.8999999999996</v>
      </c>
      <c r="AK27" s="16">
        <f t="shared" si="1"/>
        <v>14.178958619636585</v>
      </c>
      <c r="AL27" s="16"/>
      <c r="AM27" s="16"/>
      <c r="AN27" s="17"/>
      <c r="AO27" s="14"/>
      <c r="AP27" s="15" t="s">
        <v>205</v>
      </c>
      <c r="AQ27" s="15" t="s">
        <v>213</v>
      </c>
      <c r="AR27" s="15" t="s">
        <v>207</v>
      </c>
    </row>
    <row r="28" spans="1:44" x14ac:dyDescent="0.2">
      <c r="A28" s="10" t="s">
        <v>214</v>
      </c>
      <c r="B28" s="10" t="s">
        <v>215</v>
      </c>
      <c r="C28" s="10"/>
      <c r="D28" s="10" t="s">
        <v>214</v>
      </c>
      <c r="E28" s="10" t="s">
        <v>216</v>
      </c>
      <c r="F28" s="11" t="s">
        <v>217</v>
      </c>
      <c r="G28" s="10">
        <v>1891</v>
      </c>
      <c r="H28" s="10" t="s">
        <v>218</v>
      </c>
      <c r="I28" s="10"/>
      <c r="J28" s="10"/>
      <c r="K28" s="10"/>
      <c r="L28" s="10" t="s">
        <v>65</v>
      </c>
      <c r="M28" s="10"/>
      <c r="N28" s="10"/>
      <c r="O28" s="25" t="s">
        <v>113</v>
      </c>
      <c r="P28" s="14">
        <f t="shared" si="2"/>
        <v>0.15662650602409639</v>
      </c>
      <c r="Q28" s="25"/>
      <c r="R28" s="15" t="s">
        <v>219</v>
      </c>
      <c r="S28" s="10"/>
      <c r="T28" s="15"/>
      <c r="U28" s="15"/>
      <c r="V28" s="15">
        <v>337</v>
      </c>
      <c r="W28" s="15">
        <v>361</v>
      </c>
      <c r="X28" s="15" t="s">
        <v>68</v>
      </c>
      <c r="Y28" s="16">
        <v>249</v>
      </c>
      <c r="Z28" s="16"/>
      <c r="AA28" s="16"/>
      <c r="AB28" s="14"/>
      <c r="AC28" s="16">
        <v>39</v>
      </c>
      <c r="AD28" s="14"/>
      <c r="AE28" s="14"/>
      <c r="AF28" s="14"/>
      <c r="AG28" s="14"/>
      <c r="AH28" s="14"/>
      <c r="AI28" s="14"/>
      <c r="AJ28" s="16">
        <v>599</v>
      </c>
      <c r="AK28" s="16">
        <f t="shared" si="1"/>
        <v>1.8292869140326768</v>
      </c>
      <c r="AL28" s="16"/>
      <c r="AM28" s="16"/>
      <c r="AN28" s="17"/>
      <c r="AO28" s="14"/>
      <c r="AP28" s="15" t="s">
        <v>220</v>
      </c>
      <c r="AQ28" s="15" t="s">
        <v>221</v>
      </c>
      <c r="AR28" s="10" t="s">
        <v>222</v>
      </c>
    </row>
    <row r="29" spans="1:44" x14ac:dyDescent="0.2">
      <c r="A29" s="10" t="s">
        <v>223</v>
      </c>
      <c r="B29" s="10" t="s">
        <v>224</v>
      </c>
      <c r="C29" s="10" t="s">
        <v>225</v>
      </c>
      <c r="D29" s="10" t="s">
        <v>226</v>
      </c>
      <c r="E29" s="10" t="s">
        <v>227</v>
      </c>
      <c r="F29" s="11" t="s">
        <v>228</v>
      </c>
      <c r="G29" s="10"/>
      <c r="H29" s="10"/>
      <c r="I29" s="10"/>
      <c r="J29" s="10"/>
      <c r="K29" s="10"/>
      <c r="L29" s="10" t="s">
        <v>65</v>
      </c>
      <c r="M29" s="10"/>
      <c r="N29" s="10"/>
      <c r="O29" s="13" t="s">
        <v>75</v>
      </c>
      <c r="P29" s="14">
        <f t="shared" si="2"/>
        <v>0.45</v>
      </c>
      <c r="Q29" s="13"/>
      <c r="R29" s="15" t="s">
        <v>229</v>
      </c>
      <c r="S29" s="10"/>
      <c r="T29" s="15"/>
      <c r="U29" s="15"/>
      <c r="V29" s="15">
        <v>300</v>
      </c>
      <c r="W29" s="15">
        <v>400</v>
      </c>
      <c r="X29" s="15" t="s">
        <v>68</v>
      </c>
      <c r="Y29" s="16">
        <v>160</v>
      </c>
      <c r="Z29" s="16"/>
      <c r="AA29" s="16"/>
      <c r="AB29" s="14"/>
      <c r="AC29" s="16">
        <v>72</v>
      </c>
      <c r="AD29" s="14"/>
      <c r="AE29" s="14"/>
      <c r="AF29" s="14"/>
      <c r="AG29" s="14"/>
      <c r="AH29" s="14"/>
      <c r="AI29" s="14"/>
      <c r="AJ29" s="16" t="s">
        <v>230</v>
      </c>
      <c r="AK29" s="16"/>
      <c r="AL29" s="16"/>
      <c r="AM29" s="16"/>
      <c r="AN29" s="17"/>
      <c r="AO29" s="14"/>
      <c r="AP29" s="15" t="s">
        <v>231</v>
      </c>
      <c r="AQ29" s="15"/>
      <c r="AR29" s="10" t="s">
        <v>232</v>
      </c>
    </row>
    <row r="30" spans="1:44" x14ac:dyDescent="0.2">
      <c r="A30" s="10" t="s">
        <v>233</v>
      </c>
      <c r="B30" s="10" t="s">
        <v>165</v>
      </c>
      <c r="C30" s="10" t="s">
        <v>234</v>
      </c>
      <c r="D30" s="10" t="s">
        <v>235</v>
      </c>
      <c r="E30" s="10"/>
      <c r="F30" s="11" t="s">
        <v>236</v>
      </c>
      <c r="G30" s="22" t="s">
        <v>237</v>
      </c>
      <c r="H30" s="10" t="s">
        <v>238</v>
      </c>
      <c r="I30" s="22" t="s">
        <v>203</v>
      </c>
      <c r="J30" s="10"/>
      <c r="K30" s="10"/>
      <c r="L30" s="10" t="s">
        <v>65</v>
      </c>
      <c r="M30" s="10"/>
      <c r="N30" s="10"/>
      <c r="O30" s="13" t="s">
        <v>66</v>
      </c>
      <c r="P30" s="14">
        <f t="shared" si="2"/>
        <v>0.10082644628099173</v>
      </c>
      <c r="Q30" s="13"/>
      <c r="R30" s="15" t="s">
        <v>239</v>
      </c>
      <c r="S30" s="10"/>
      <c r="T30" s="15"/>
      <c r="U30" s="15"/>
      <c r="V30" s="15">
        <v>350</v>
      </c>
      <c r="W30" s="15">
        <v>375</v>
      </c>
      <c r="X30" s="15" t="s">
        <v>68</v>
      </c>
      <c r="Y30" s="16">
        <v>605</v>
      </c>
      <c r="Z30" s="16"/>
      <c r="AA30" s="16"/>
      <c r="AB30" s="14">
        <v>210</v>
      </c>
      <c r="AC30" s="16">
        <v>61</v>
      </c>
      <c r="AD30" s="14">
        <v>21</v>
      </c>
      <c r="AE30" s="14">
        <f>AC30-AD30</f>
        <v>40</v>
      </c>
      <c r="AF30" s="14">
        <f t="shared" ref="AF30:AF36" si="3">AD30/AC30</f>
        <v>0.34426229508196721</v>
      </c>
      <c r="AG30" s="14"/>
      <c r="AH30" s="14"/>
      <c r="AI30" s="14"/>
      <c r="AJ30" s="16">
        <v>8256</v>
      </c>
      <c r="AK30" s="16">
        <f t="shared" ref="AK30:AK47" si="4">AJ30/327.45</f>
        <v>25.213009619789283</v>
      </c>
      <c r="AL30" s="16"/>
      <c r="AM30" s="16" t="s">
        <v>124</v>
      </c>
      <c r="AN30" s="17">
        <v>135</v>
      </c>
      <c r="AO30" s="14">
        <v>12.14</v>
      </c>
      <c r="AP30" s="15" t="s">
        <v>108</v>
      </c>
      <c r="AQ30" s="26" t="s">
        <v>240</v>
      </c>
      <c r="AR30" s="10" t="s">
        <v>241</v>
      </c>
    </row>
    <row r="31" spans="1:44" x14ac:dyDescent="0.2">
      <c r="A31" s="10" t="s">
        <v>233</v>
      </c>
      <c r="B31" s="10" t="s">
        <v>165</v>
      </c>
      <c r="C31" s="10" t="s">
        <v>234</v>
      </c>
      <c r="D31" s="10" t="s">
        <v>235</v>
      </c>
      <c r="E31" s="10"/>
      <c r="F31" s="11" t="s">
        <v>236</v>
      </c>
      <c r="G31" s="22" t="s">
        <v>237</v>
      </c>
      <c r="H31" s="10" t="s">
        <v>238</v>
      </c>
      <c r="I31" s="22" t="s">
        <v>203</v>
      </c>
      <c r="J31" s="10"/>
      <c r="K31" s="10"/>
      <c r="L31" s="10" t="s">
        <v>65</v>
      </c>
      <c r="M31" s="10"/>
      <c r="N31" s="10"/>
      <c r="O31" s="13" t="s">
        <v>97</v>
      </c>
      <c r="P31" s="14">
        <f t="shared" si="2"/>
        <v>0.13563829787234041</v>
      </c>
      <c r="Q31" s="13"/>
      <c r="R31" s="15" t="s">
        <v>242</v>
      </c>
      <c r="S31" s="10"/>
      <c r="T31" s="15"/>
      <c r="U31" s="15"/>
      <c r="V31" s="15">
        <v>350</v>
      </c>
      <c r="W31" s="15">
        <v>375</v>
      </c>
      <c r="X31" s="15" t="s">
        <v>68</v>
      </c>
      <c r="Y31" s="16">
        <v>188</v>
      </c>
      <c r="Z31" s="16"/>
      <c r="AA31" s="16"/>
      <c r="AB31" s="14">
        <v>62</v>
      </c>
      <c r="AC31" s="16">
        <v>25.5</v>
      </c>
      <c r="AD31" s="14">
        <v>10</v>
      </c>
      <c r="AE31" s="14">
        <f>AC31-AD31</f>
        <v>15.5</v>
      </c>
      <c r="AF31" s="14">
        <f t="shared" si="3"/>
        <v>0.39215686274509803</v>
      </c>
      <c r="AG31" s="14"/>
      <c r="AH31" s="14"/>
      <c r="AI31" s="14"/>
      <c r="AJ31" s="16">
        <v>539</v>
      </c>
      <c r="AK31" s="16">
        <f t="shared" si="4"/>
        <v>1.6460528324935104</v>
      </c>
      <c r="AL31" s="16"/>
      <c r="AM31" s="16" t="s">
        <v>124</v>
      </c>
      <c r="AN31" s="17">
        <v>65</v>
      </c>
      <c r="AO31" s="14">
        <v>5.81</v>
      </c>
      <c r="AP31" s="15" t="s">
        <v>108</v>
      </c>
      <c r="AQ31" s="26" t="s">
        <v>243</v>
      </c>
      <c r="AR31" s="10" t="s">
        <v>244</v>
      </c>
    </row>
    <row r="32" spans="1:44" x14ac:dyDescent="0.2">
      <c r="A32" s="10" t="s">
        <v>233</v>
      </c>
      <c r="B32" s="10" t="s">
        <v>165</v>
      </c>
      <c r="C32" s="10" t="s">
        <v>234</v>
      </c>
      <c r="D32" s="10" t="s">
        <v>235</v>
      </c>
      <c r="E32" s="10"/>
      <c r="F32" s="11" t="s">
        <v>236</v>
      </c>
      <c r="G32" s="22" t="s">
        <v>237</v>
      </c>
      <c r="H32" s="10" t="s">
        <v>238</v>
      </c>
      <c r="I32" s="22" t="s">
        <v>203</v>
      </c>
      <c r="J32" s="10"/>
      <c r="K32" s="10"/>
      <c r="L32" s="10" t="s">
        <v>65</v>
      </c>
      <c r="M32" s="10"/>
      <c r="N32" s="10"/>
      <c r="O32" s="13" t="s">
        <v>97</v>
      </c>
      <c r="P32" s="14">
        <f t="shared" si="2"/>
        <v>0.13783783783783785</v>
      </c>
      <c r="Q32" s="13"/>
      <c r="R32" s="15" t="s">
        <v>242</v>
      </c>
      <c r="S32" s="10"/>
      <c r="T32" s="15"/>
      <c r="U32" s="15"/>
      <c r="V32" s="15">
        <v>350</v>
      </c>
      <c r="W32" s="15">
        <v>375</v>
      </c>
      <c r="X32" s="15" t="s">
        <v>68</v>
      </c>
      <c r="Y32" s="16">
        <v>185</v>
      </c>
      <c r="Z32" s="16"/>
      <c r="AA32" s="16"/>
      <c r="AB32" s="14">
        <v>64</v>
      </c>
      <c r="AC32" s="16">
        <v>25.5</v>
      </c>
      <c r="AD32" s="14">
        <v>10</v>
      </c>
      <c r="AE32" s="14">
        <f>AC32-AD32</f>
        <v>15.5</v>
      </c>
      <c r="AF32" s="14">
        <f t="shared" si="3"/>
        <v>0.39215686274509803</v>
      </c>
      <c r="AG32" s="14"/>
      <c r="AH32" s="14"/>
      <c r="AI32" s="14"/>
      <c r="AJ32" s="16">
        <v>613</v>
      </c>
      <c r="AK32" s="16">
        <f t="shared" si="4"/>
        <v>1.8720415330584823</v>
      </c>
      <c r="AL32" s="16"/>
      <c r="AM32" s="16" t="s">
        <v>124</v>
      </c>
      <c r="AN32" s="17">
        <v>64</v>
      </c>
      <c r="AO32" s="14">
        <v>6.46</v>
      </c>
      <c r="AP32" s="15" t="s">
        <v>108</v>
      </c>
      <c r="AQ32" s="15"/>
      <c r="AR32" s="10" t="s">
        <v>245</v>
      </c>
    </row>
    <row r="33" spans="1:44" x14ac:dyDescent="0.2">
      <c r="A33" s="10" t="s">
        <v>233</v>
      </c>
      <c r="B33" s="10" t="s">
        <v>165</v>
      </c>
      <c r="C33" s="10" t="s">
        <v>234</v>
      </c>
      <c r="D33" s="10" t="s">
        <v>235</v>
      </c>
      <c r="E33" s="10"/>
      <c r="F33" s="11" t="s">
        <v>236</v>
      </c>
      <c r="G33" s="22" t="s">
        <v>237</v>
      </c>
      <c r="H33" s="10" t="s">
        <v>238</v>
      </c>
      <c r="I33" s="22" t="s">
        <v>203</v>
      </c>
      <c r="J33" s="10"/>
      <c r="K33" s="10"/>
      <c r="L33" s="10" t="s">
        <v>65</v>
      </c>
      <c r="M33" s="10"/>
      <c r="N33" s="10"/>
      <c r="O33" s="13" t="s">
        <v>75</v>
      </c>
      <c r="P33" s="14">
        <f t="shared" si="2"/>
        <v>0.30976430976430974</v>
      </c>
      <c r="Q33" s="13"/>
      <c r="R33" s="15" t="s">
        <v>246</v>
      </c>
      <c r="S33" s="10"/>
      <c r="T33" s="15"/>
      <c r="U33" s="15"/>
      <c r="V33" s="15">
        <v>350</v>
      </c>
      <c r="W33" s="15">
        <v>400</v>
      </c>
      <c r="X33" s="15" t="s">
        <v>68</v>
      </c>
      <c r="Y33" s="16">
        <v>297</v>
      </c>
      <c r="Z33" s="16">
        <v>54</v>
      </c>
      <c r="AA33" s="16">
        <v>189</v>
      </c>
      <c r="AB33" s="14">
        <v>101</v>
      </c>
      <c r="AC33" s="16">
        <v>92</v>
      </c>
      <c r="AD33" s="14">
        <v>20</v>
      </c>
      <c r="AE33" s="14">
        <v>68</v>
      </c>
      <c r="AF33" s="14">
        <f t="shared" si="3"/>
        <v>0.21739130434782608</v>
      </c>
      <c r="AG33" s="14"/>
      <c r="AH33" s="14"/>
      <c r="AI33" s="14"/>
      <c r="AJ33" s="16">
        <v>1718</v>
      </c>
      <c r="AK33" s="16">
        <f t="shared" si="4"/>
        <v>5.2466025347381278</v>
      </c>
      <c r="AL33" s="16">
        <v>1497</v>
      </c>
      <c r="AM33" s="16" t="s">
        <v>124</v>
      </c>
      <c r="AN33" s="17">
        <v>63</v>
      </c>
      <c r="AO33" s="14">
        <v>11.33</v>
      </c>
      <c r="AP33" s="15" t="s">
        <v>108</v>
      </c>
      <c r="AQ33" s="15"/>
      <c r="AR33" s="10" t="s">
        <v>247</v>
      </c>
    </row>
    <row r="34" spans="1:44" x14ac:dyDescent="0.2">
      <c r="A34" s="10" t="s">
        <v>233</v>
      </c>
      <c r="B34" s="10" t="s">
        <v>165</v>
      </c>
      <c r="C34" s="10" t="s">
        <v>234</v>
      </c>
      <c r="D34" s="10" t="s">
        <v>235</v>
      </c>
      <c r="E34" s="10"/>
      <c r="F34" s="11" t="s">
        <v>236</v>
      </c>
      <c r="G34" s="22" t="s">
        <v>237</v>
      </c>
      <c r="H34" s="10" t="s">
        <v>238</v>
      </c>
      <c r="I34" s="22" t="s">
        <v>203</v>
      </c>
      <c r="J34" s="10"/>
      <c r="K34" s="10"/>
      <c r="L34" s="10" t="s">
        <v>65</v>
      </c>
      <c r="M34" s="10"/>
      <c r="N34" s="10"/>
      <c r="O34" s="13" t="s">
        <v>75</v>
      </c>
      <c r="P34" s="14">
        <f t="shared" si="2"/>
        <v>0.33834586466165412</v>
      </c>
      <c r="Q34" s="13"/>
      <c r="R34" s="15" t="s">
        <v>248</v>
      </c>
      <c r="S34" s="10"/>
      <c r="T34" s="15"/>
      <c r="U34" s="15"/>
      <c r="V34" s="15">
        <v>350</v>
      </c>
      <c r="W34" s="15">
        <v>400</v>
      </c>
      <c r="X34" s="15" t="s">
        <v>68</v>
      </c>
      <c r="Y34" s="16">
        <v>266</v>
      </c>
      <c r="Z34" s="16">
        <v>48.5</v>
      </c>
      <c r="AA34" s="16">
        <v>168</v>
      </c>
      <c r="AB34" s="14">
        <v>88</v>
      </c>
      <c r="AC34" s="16">
        <v>90</v>
      </c>
      <c r="AD34" s="14">
        <v>20</v>
      </c>
      <c r="AE34" s="14">
        <v>64</v>
      </c>
      <c r="AF34" s="14">
        <f t="shared" si="3"/>
        <v>0.22222222222222221</v>
      </c>
      <c r="AG34" s="14"/>
      <c r="AH34" s="14"/>
      <c r="AI34" s="14"/>
      <c r="AJ34" s="16">
        <v>1301</v>
      </c>
      <c r="AK34" s="16">
        <f t="shared" si="4"/>
        <v>3.9731256680409226</v>
      </c>
      <c r="AL34" s="16">
        <v>1229</v>
      </c>
      <c r="AM34" s="16" t="s">
        <v>124</v>
      </c>
      <c r="AN34" s="17">
        <v>66</v>
      </c>
      <c r="AO34" s="14">
        <v>9.9499999999999993</v>
      </c>
      <c r="AP34" s="15" t="s">
        <v>108</v>
      </c>
      <c r="AQ34" s="15"/>
      <c r="AR34" s="10" t="s">
        <v>249</v>
      </c>
    </row>
    <row r="35" spans="1:44" x14ac:dyDescent="0.2">
      <c r="A35" s="10" t="s">
        <v>233</v>
      </c>
      <c r="B35" s="10" t="s">
        <v>165</v>
      </c>
      <c r="C35" s="10" t="s">
        <v>234</v>
      </c>
      <c r="D35" s="10" t="s">
        <v>235</v>
      </c>
      <c r="E35" s="10"/>
      <c r="F35" s="11" t="s">
        <v>236</v>
      </c>
      <c r="G35" s="22" t="s">
        <v>237</v>
      </c>
      <c r="H35" s="10" t="s">
        <v>238</v>
      </c>
      <c r="I35" s="22" t="s">
        <v>203</v>
      </c>
      <c r="J35" s="10"/>
      <c r="K35" s="10"/>
      <c r="L35" s="10" t="s">
        <v>65</v>
      </c>
      <c r="M35" s="10"/>
      <c r="N35" s="10"/>
      <c r="O35" s="13" t="s">
        <v>75</v>
      </c>
      <c r="P35" s="14">
        <f t="shared" si="2"/>
        <v>0.32706766917293234</v>
      </c>
      <c r="Q35" s="13"/>
      <c r="R35" s="15" t="s">
        <v>250</v>
      </c>
      <c r="S35" s="10"/>
      <c r="T35" s="15"/>
      <c r="U35" s="15"/>
      <c r="V35" s="15">
        <v>350</v>
      </c>
      <c r="W35" s="15">
        <v>400</v>
      </c>
      <c r="X35" s="15" t="s">
        <v>68</v>
      </c>
      <c r="Y35" s="16">
        <v>266</v>
      </c>
      <c r="Z35" s="16">
        <v>47</v>
      </c>
      <c r="AA35" s="16">
        <v>171</v>
      </c>
      <c r="AB35" s="14">
        <v>89</v>
      </c>
      <c r="AC35" s="16">
        <v>87</v>
      </c>
      <c r="AD35" s="14">
        <v>22</v>
      </c>
      <c r="AE35" s="14">
        <v>62</v>
      </c>
      <c r="AF35" s="14">
        <f t="shared" si="3"/>
        <v>0.25287356321839083</v>
      </c>
      <c r="AG35" s="14"/>
      <c r="AH35" s="14"/>
      <c r="AI35" s="14"/>
      <c r="AJ35" s="16">
        <v>1320</v>
      </c>
      <c r="AK35" s="16">
        <f t="shared" si="4"/>
        <v>4.0311497938616583</v>
      </c>
      <c r="AL35" s="16">
        <v>1069</v>
      </c>
      <c r="AM35" s="16" t="s">
        <v>124</v>
      </c>
      <c r="AN35" s="17">
        <v>66</v>
      </c>
      <c r="AO35" s="14">
        <v>10.23</v>
      </c>
      <c r="AP35" s="15" t="s">
        <v>108</v>
      </c>
      <c r="AQ35" s="15"/>
      <c r="AR35" s="10" t="s">
        <v>251</v>
      </c>
    </row>
    <row r="36" spans="1:44" x14ac:dyDescent="0.2">
      <c r="A36" s="10" t="s">
        <v>233</v>
      </c>
      <c r="B36" s="10" t="s">
        <v>165</v>
      </c>
      <c r="C36" s="10" t="s">
        <v>234</v>
      </c>
      <c r="D36" s="10" t="s">
        <v>235</v>
      </c>
      <c r="E36" s="10"/>
      <c r="F36" s="11" t="s">
        <v>236</v>
      </c>
      <c r="G36" s="22" t="s">
        <v>237</v>
      </c>
      <c r="H36" s="10" t="s">
        <v>238</v>
      </c>
      <c r="I36" s="22" t="s">
        <v>203</v>
      </c>
      <c r="J36" s="10"/>
      <c r="K36" s="10"/>
      <c r="L36" s="10" t="s">
        <v>65</v>
      </c>
      <c r="M36" s="10"/>
      <c r="N36" s="10"/>
      <c r="O36" s="13" t="s">
        <v>75</v>
      </c>
      <c r="P36" s="14">
        <f t="shared" si="2"/>
        <v>0.32342007434944237</v>
      </c>
      <c r="Q36" s="13"/>
      <c r="R36" s="15" t="s">
        <v>252</v>
      </c>
      <c r="S36" s="10"/>
      <c r="T36" s="15"/>
      <c r="U36" s="15"/>
      <c r="V36" s="15">
        <v>350</v>
      </c>
      <c r="W36" s="15">
        <v>400</v>
      </c>
      <c r="X36" s="15" t="s">
        <v>68</v>
      </c>
      <c r="Y36" s="16">
        <v>269</v>
      </c>
      <c r="Z36" s="16">
        <v>46</v>
      </c>
      <c r="AA36" s="16">
        <v>173</v>
      </c>
      <c r="AB36" s="14">
        <v>90</v>
      </c>
      <c r="AC36" s="16">
        <v>87</v>
      </c>
      <c r="AD36" s="14">
        <v>20</v>
      </c>
      <c r="AE36" s="14">
        <v>60</v>
      </c>
      <c r="AF36" s="14">
        <f t="shared" si="3"/>
        <v>0.22988505747126436</v>
      </c>
      <c r="AG36" s="14"/>
      <c r="AH36" s="14"/>
      <c r="AI36" s="14"/>
      <c r="AJ36" s="16">
        <v>1271</v>
      </c>
      <c r="AK36" s="16">
        <f t="shared" si="4"/>
        <v>3.8815086272713391</v>
      </c>
      <c r="AL36" s="16">
        <v>1095</v>
      </c>
      <c r="AM36" s="16" t="s">
        <v>124</v>
      </c>
      <c r="AN36" s="17">
        <v>67</v>
      </c>
      <c r="AO36" s="14">
        <v>10.01</v>
      </c>
      <c r="AP36" s="15" t="s">
        <v>108</v>
      </c>
      <c r="AQ36" s="15"/>
      <c r="AR36" s="10" t="s">
        <v>253</v>
      </c>
    </row>
    <row r="37" spans="1:44" x14ac:dyDescent="0.2">
      <c r="A37" s="10" t="s">
        <v>233</v>
      </c>
      <c r="B37" s="10" t="s">
        <v>165</v>
      </c>
      <c r="C37" s="10" t="s">
        <v>234</v>
      </c>
      <c r="D37" s="10" t="s">
        <v>235</v>
      </c>
      <c r="E37" s="10"/>
      <c r="F37" s="11" t="s">
        <v>236</v>
      </c>
      <c r="G37" s="22" t="s">
        <v>237</v>
      </c>
      <c r="H37" s="10" t="s">
        <v>238</v>
      </c>
      <c r="I37" s="22" t="s">
        <v>203</v>
      </c>
      <c r="J37" s="10"/>
      <c r="K37" s="10"/>
      <c r="L37" s="10" t="s">
        <v>65</v>
      </c>
      <c r="M37" s="10"/>
      <c r="N37" s="10"/>
      <c r="O37" s="13" t="s">
        <v>254</v>
      </c>
      <c r="P37" s="14">
        <f t="shared" si="2"/>
        <v>0.40609137055837563</v>
      </c>
      <c r="Q37" s="13"/>
      <c r="R37" s="15" t="s">
        <v>255</v>
      </c>
      <c r="S37" s="10"/>
      <c r="T37" s="15"/>
      <c r="U37" s="15"/>
      <c r="V37" s="15">
        <v>300</v>
      </c>
      <c r="W37" s="15">
        <v>400</v>
      </c>
      <c r="X37" s="15" t="s">
        <v>68</v>
      </c>
      <c r="Y37" s="16">
        <v>197</v>
      </c>
      <c r="Z37" s="16"/>
      <c r="AA37" s="16"/>
      <c r="AB37" s="14"/>
      <c r="AC37" s="16">
        <v>80</v>
      </c>
      <c r="AD37" s="14"/>
      <c r="AE37" s="14"/>
      <c r="AF37" s="14"/>
      <c r="AG37" s="14"/>
      <c r="AH37" s="14"/>
      <c r="AI37" s="14"/>
      <c r="AJ37" s="16">
        <v>391</v>
      </c>
      <c r="AK37" s="16">
        <f t="shared" si="4"/>
        <v>1.1940754313635671</v>
      </c>
      <c r="AL37" s="16">
        <v>1127</v>
      </c>
      <c r="AM37" s="16"/>
      <c r="AN37" s="17"/>
      <c r="AO37" s="14"/>
      <c r="AP37" s="15" t="s">
        <v>108</v>
      </c>
      <c r="AQ37" s="15"/>
      <c r="AR37" s="10" t="s">
        <v>256</v>
      </c>
    </row>
    <row r="38" spans="1:44" x14ac:dyDescent="0.2">
      <c r="A38" s="20" t="s">
        <v>257</v>
      </c>
      <c r="B38" s="10" t="s">
        <v>258</v>
      </c>
      <c r="C38" s="10"/>
      <c r="D38" s="10"/>
      <c r="E38" s="10" t="s">
        <v>259</v>
      </c>
      <c r="F38" s="10"/>
      <c r="G38" s="22" t="s">
        <v>260</v>
      </c>
      <c r="H38" s="10"/>
      <c r="I38" s="10"/>
      <c r="J38" s="10"/>
      <c r="K38" s="10"/>
      <c r="L38" s="10" t="s">
        <v>65</v>
      </c>
      <c r="M38" s="10"/>
      <c r="N38" s="10"/>
      <c r="O38" s="13" t="s">
        <v>75</v>
      </c>
      <c r="P38" s="23"/>
      <c r="Q38" s="13"/>
      <c r="R38" s="10" t="s">
        <v>261</v>
      </c>
      <c r="S38" s="10"/>
      <c r="T38" s="15"/>
      <c r="U38" s="15"/>
      <c r="V38" s="15">
        <v>321</v>
      </c>
      <c r="W38" s="15">
        <v>322</v>
      </c>
      <c r="X38" s="15" t="s">
        <v>68</v>
      </c>
      <c r="Y38" s="12">
        <v>179</v>
      </c>
      <c r="Z38" s="12"/>
      <c r="AA38" s="12"/>
      <c r="AB38" s="23"/>
      <c r="AC38" s="27" t="s">
        <v>54</v>
      </c>
      <c r="AD38" s="23"/>
      <c r="AE38" s="23"/>
      <c r="AF38" s="23"/>
      <c r="AG38" s="23"/>
      <c r="AH38" s="23"/>
      <c r="AI38" s="23"/>
      <c r="AJ38" s="12">
        <v>323.3</v>
      </c>
      <c r="AK38" s="16">
        <f t="shared" si="4"/>
        <v>0.98732630936020771</v>
      </c>
      <c r="AL38" s="16"/>
      <c r="AM38" s="16"/>
      <c r="AN38" s="17"/>
      <c r="AO38" s="14"/>
      <c r="AP38" s="10" t="s">
        <v>262</v>
      </c>
      <c r="AQ38" s="10"/>
      <c r="AR38" s="10" t="s">
        <v>263</v>
      </c>
    </row>
    <row r="39" spans="1:44" x14ac:dyDescent="0.2">
      <c r="A39" s="20" t="s">
        <v>257</v>
      </c>
      <c r="B39" s="10" t="s">
        <v>258</v>
      </c>
      <c r="C39" s="10"/>
      <c r="D39" s="10"/>
      <c r="E39" s="10" t="s">
        <v>259</v>
      </c>
      <c r="F39" s="10"/>
      <c r="G39" s="22" t="s">
        <v>260</v>
      </c>
      <c r="H39" s="10"/>
      <c r="I39" s="10"/>
      <c r="J39" s="10"/>
      <c r="K39" s="10"/>
      <c r="L39" s="10" t="s">
        <v>65</v>
      </c>
      <c r="M39" s="10"/>
      <c r="N39" s="10"/>
      <c r="O39" s="13" t="s">
        <v>75</v>
      </c>
      <c r="P39" s="23"/>
      <c r="Q39" s="13"/>
      <c r="R39" s="10" t="s">
        <v>264</v>
      </c>
      <c r="S39" s="10"/>
      <c r="T39" s="10"/>
      <c r="U39" s="10"/>
      <c r="V39" s="15">
        <v>321</v>
      </c>
      <c r="W39" s="15">
        <v>322</v>
      </c>
      <c r="X39" s="15" t="s">
        <v>68</v>
      </c>
      <c r="Y39" s="12">
        <v>179</v>
      </c>
      <c r="Z39" s="12"/>
      <c r="AA39" s="12"/>
      <c r="AB39" s="23"/>
      <c r="AC39" s="12"/>
      <c r="AD39" s="23"/>
      <c r="AE39" s="23"/>
      <c r="AF39" s="23"/>
      <c r="AG39" s="23"/>
      <c r="AH39" s="23"/>
      <c r="AI39" s="23"/>
      <c r="AJ39" s="12">
        <v>321.74</v>
      </c>
      <c r="AK39" s="16">
        <f t="shared" si="4"/>
        <v>0.98256222324018938</v>
      </c>
      <c r="AL39" s="16"/>
      <c r="AM39" s="16"/>
      <c r="AN39" s="17"/>
      <c r="AO39" s="14"/>
      <c r="AP39" s="10" t="s">
        <v>262</v>
      </c>
      <c r="AQ39" s="10"/>
      <c r="AR39" s="10" t="s">
        <v>263</v>
      </c>
    </row>
    <row r="40" spans="1:44" x14ac:dyDescent="0.2">
      <c r="A40" s="20" t="s">
        <v>257</v>
      </c>
      <c r="B40" s="10" t="s">
        <v>258</v>
      </c>
      <c r="C40" s="10"/>
      <c r="D40" s="10"/>
      <c r="E40" s="10" t="s">
        <v>259</v>
      </c>
      <c r="F40" s="10"/>
      <c r="G40" s="22" t="s">
        <v>260</v>
      </c>
      <c r="H40" s="10"/>
      <c r="I40" s="10"/>
      <c r="J40" s="10"/>
      <c r="K40" s="10"/>
      <c r="L40" s="10" t="s">
        <v>65</v>
      </c>
      <c r="M40" s="10"/>
      <c r="N40" s="10"/>
      <c r="O40" s="13" t="s">
        <v>75</v>
      </c>
      <c r="P40" s="23"/>
      <c r="Q40" s="13"/>
      <c r="R40" s="10" t="s">
        <v>265</v>
      </c>
      <c r="S40" s="10"/>
      <c r="T40" s="10"/>
      <c r="U40" s="10"/>
      <c r="V40" s="15">
        <v>321</v>
      </c>
      <c r="W40" s="15">
        <v>322</v>
      </c>
      <c r="X40" s="15" t="s">
        <v>68</v>
      </c>
      <c r="Y40" s="12">
        <v>187</v>
      </c>
      <c r="Z40" s="12"/>
      <c r="AA40" s="12"/>
      <c r="AB40" s="23"/>
      <c r="AC40" s="12"/>
      <c r="AD40" s="23"/>
      <c r="AE40" s="23"/>
      <c r="AF40" s="23"/>
      <c r="AG40" s="23"/>
      <c r="AH40" s="23"/>
      <c r="AI40" s="23"/>
      <c r="AJ40" s="12">
        <v>315.11</v>
      </c>
      <c r="AK40" s="16">
        <f t="shared" si="4"/>
        <v>0.96231485723011156</v>
      </c>
      <c r="AL40" s="16"/>
      <c r="AM40" s="16"/>
      <c r="AN40" s="17"/>
      <c r="AO40" s="14"/>
      <c r="AP40" s="10" t="s">
        <v>262</v>
      </c>
      <c r="AQ40" s="10"/>
      <c r="AR40" s="10" t="s">
        <v>263</v>
      </c>
    </row>
    <row r="41" spans="1:44" x14ac:dyDescent="0.2">
      <c r="A41" s="20" t="s">
        <v>257</v>
      </c>
      <c r="B41" s="10" t="s">
        <v>258</v>
      </c>
      <c r="C41" s="10"/>
      <c r="D41" s="10"/>
      <c r="E41" s="10" t="s">
        <v>259</v>
      </c>
      <c r="F41" s="10"/>
      <c r="G41" s="22" t="s">
        <v>260</v>
      </c>
      <c r="H41" s="10"/>
      <c r="I41" s="10"/>
      <c r="J41" s="10"/>
      <c r="K41" s="10"/>
      <c r="L41" s="10" t="s">
        <v>65</v>
      </c>
      <c r="M41" s="10"/>
      <c r="N41" s="10"/>
      <c r="O41" s="13" t="s">
        <v>75</v>
      </c>
      <c r="P41" s="23"/>
      <c r="Q41" s="13"/>
      <c r="R41" s="10" t="s">
        <v>266</v>
      </c>
      <c r="S41" s="10"/>
      <c r="T41" s="10"/>
      <c r="U41" s="10"/>
      <c r="V41" s="15">
        <v>321</v>
      </c>
      <c r="W41" s="15">
        <v>322</v>
      </c>
      <c r="X41" s="15" t="s">
        <v>68</v>
      </c>
      <c r="Y41" s="12">
        <v>225</v>
      </c>
      <c r="Z41" s="12"/>
      <c r="AA41" s="12"/>
      <c r="AB41" s="23"/>
      <c r="AC41" s="12"/>
      <c r="AD41" s="23"/>
      <c r="AE41" s="23"/>
      <c r="AF41" s="23"/>
      <c r="AG41" s="23"/>
      <c r="AH41" s="23"/>
      <c r="AI41" s="23"/>
      <c r="AJ41" s="12">
        <v>470.3</v>
      </c>
      <c r="AK41" s="16">
        <f t="shared" si="4"/>
        <v>1.4362498091311651</v>
      </c>
      <c r="AL41" s="16"/>
      <c r="AM41" s="16"/>
      <c r="AN41" s="17"/>
      <c r="AO41" s="14"/>
      <c r="AP41" s="10" t="s">
        <v>262</v>
      </c>
      <c r="AQ41" s="10"/>
      <c r="AR41" s="10" t="s">
        <v>263</v>
      </c>
    </row>
    <row r="42" spans="1:44" x14ac:dyDescent="0.2">
      <c r="A42" s="20" t="s">
        <v>257</v>
      </c>
      <c r="B42" s="10" t="s">
        <v>258</v>
      </c>
      <c r="C42" s="10"/>
      <c r="D42" s="10"/>
      <c r="E42" s="10" t="s">
        <v>259</v>
      </c>
      <c r="F42" s="10"/>
      <c r="G42" s="22" t="s">
        <v>260</v>
      </c>
      <c r="H42" s="10"/>
      <c r="I42" s="10"/>
      <c r="J42" s="10"/>
      <c r="K42" s="10"/>
      <c r="L42" s="10" t="s">
        <v>65</v>
      </c>
      <c r="M42" s="10"/>
      <c r="N42" s="10"/>
      <c r="O42" s="13" t="s">
        <v>75</v>
      </c>
      <c r="P42" s="23"/>
      <c r="Q42" s="13"/>
      <c r="R42" s="10" t="s">
        <v>267</v>
      </c>
      <c r="S42" s="10"/>
      <c r="T42" s="10"/>
      <c r="U42" s="10"/>
      <c r="V42" s="15">
        <v>321</v>
      </c>
      <c r="W42" s="15">
        <v>322</v>
      </c>
      <c r="X42" s="15" t="s">
        <v>68</v>
      </c>
      <c r="Y42" s="12">
        <v>244</v>
      </c>
      <c r="Z42" s="12"/>
      <c r="AA42" s="12"/>
      <c r="AB42" s="23"/>
      <c r="AC42" s="12"/>
      <c r="AD42" s="23"/>
      <c r="AE42" s="23"/>
      <c r="AF42" s="23"/>
      <c r="AG42" s="23"/>
      <c r="AH42" s="23"/>
      <c r="AI42" s="23"/>
      <c r="AJ42" s="12">
        <v>421.09</v>
      </c>
      <c r="AK42" s="16">
        <f t="shared" si="4"/>
        <v>1.2859673232554589</v>
      </c>
      <c r="AL42" s="16"/>
      <c r="AM42" s="16"/>
      <c r="AN42" s="17"/>
      <c r="AO42" s="14"/>
      <c r="AP42" s="10" t="s">
        <v>262</v>
      </c>
      <c r="AQ42" s="10"/>
      <c r="AR42" s="10" t="s">
        <v>263</v>
      </c>
    </row>
    <row r="43" spans="1:44" x14ac:dyDescent="0.2">
      <c r="A43" s="10" t="s">
        <v>268</v>
      </c>
      <c r="B43" s="10" t="s">
        <v>224</v>
      </c>
      <c r="C43" s="10" t="s">
        <v>269</v>
      </c>
      <c r="D43" s="10" t="s">
        <v>270</v>
      </c>
      <c r="E43" s="10" t="s">
        <v>268</v>
      </c>
      <c r="F43" s="11" t="s">
        <v>271</v>
      </c>
      <c r="G43" s="10">
        <v>1901</v>
      </c>
      <c r="H43" s="10"/>
      <c r="I43" s="10"/>
      <c r="J43" s="10"/>
      <c r="K43" s="10"/>
      <c r="L43" s="10" t="s">
        <v>65</v>
      </c>
      <c r="M43" s="10"/>
      <c r="N43" s="10"/>
      <c r="O43" s="13" t="s">
        <v>113</v>
      </c>
      <c r="P43" s="23">
        <f>AC43/Y43</f>
        <v>0.23668639053254437</v>
      </c>
      <c r="Q43" s="13"/>
      <c r="R43" s="10" t="s">
        <v>272</v>
      </c>
      <c r="S43" s="10"/>
      <c r="T43" s="15"/>
      <c r="U43" s="15"/>
      <c r="V43" s="15">
        <v>296</v>
      </c>
      <c r="W43" s="15">
        <v>317</v>
      </c>
      <c r="X43" s="15" t="s">
        <v>68</v>
      </c>
      <c r="Y43" s="12">
        <v>169</v>
      </c>
      <c r="Z43" s="12"/>
      <c r="AA43" s="12"/>
      <c r="AB43" s="23"/>
      <c r="AC43" s="12">
        <v>40</v>
      </c>
      <c r="AD43" s="23"/>
      <c r="AE43" s="23"/>
      <c r="AF43" s="23"/>
      <c r="AG43" s="23"/>
      <c r="AH43" s="23"/>
      <c r="AI43" s="23"/>
      <c r="AJ43" s="12">
        <v>309</v>
      </c>
      <c r="AK43" s="16">
        <f t="shared" si="4"/>
        <v>0.94365551992670638</v>
      </c>
      <c r="AL43" s="16"/>
      <c r="AM43" s="16"/>
      <c r="AN43" s="17"/>
      <c r="AO43" s="14"/>
      <c r="AP43" s="10" t="s">
        <v>273</v>
      </c>
      <c r="AQ43" s="10"/>
      <c r="AR43" s="10" t="s">
        <v>274</v>
      </c>
    </row>
    <row r="44" spans="1:44" x14ac:dyDescent="0.2">
      <c r="A44" s="10" t="s">
        <v>268</v>
      </c>
      <c r="B44" s="10" t="s">
        <v>224</v>
      </c>
      <c r="C44" s="10" t="s">
        <v>269</v>
      </c>
      <c r="D44" s="10" t="s">
        <v>270</v>
      </c>
      <c r="E44" s="10" t="s">
        <v>268</v>
      </c>
      <c r="F44" s="11" t="s">
        <v>271</v>
      </c>
      <c r="G44" s="10">
        <v>1901</v>
      </c>
      <c r="H44" s="10"/>
      <c r="I44" s="10"/>
      <c r="J44" s="10"/>
      <c r="K44" s="10"/>
      <c r="L44" s="10" t="s">
        <v>65</v>
      </c>
      <c r="M44" s="10"/>
      <c r="N44" s="10"/>
      <c r="O44" s="13" t="s">
        <v>113</v>
      </c>
      <c r="P44" s="23">
        <f>AC44/Y44</f>
        <v>0.26627218934911245</v>
      </c>
      <c r="Q44" s="13"/>
      <c r="R44" s="10" t="s">
        <v>272</v>
      </c>
      <c r="S44" s="10"/>
      <c r="T44" s="10"/>
      <c r="U44" s="10"/>
      <c r="V44" s="15">
        <v>296</v>
      </c>
      <c r="W44" s="15">
        <v>317</v>
      </c>
      <c r="X44" s="15" t="s">
        <v>68</v>
      </c>
      <c r="Y44" s="12">
        <v>169</v>
      </c>
      <c r="Z44" s="12"/>
      <c r="AA44" s="12"/>
      <c r="AB44" s="23"/>
      <c r="AC44" s="12">
        <v>45</v>
      </c>
      <c r="AD44" s="23"/>
      <c r="AE44" s="23"/>
      <c r="AF44" s="23"/>
      <c r="AG44" s="23"/>
      <c r="AH44" s="23"/>
      <c r="AI44" s="23"/>
      <c r="AJ44" s="12">
        <v>289</v>
      </c>
      <c r="AK44" s="16">
        <f t="shared" si="4"/>
        <v>0.88257749274698427</v>
      </c>
      <c r="AL44" s="16"/>
      <c r="AM44" s="16"/>
      <c r="AN44" s="17"/>
      <c r="AO44" s="14"/>
      <c r="AP44" s="10" t="s">
        <v>273</v>
      </c>
      <c r="AQ44" s="10"/>
      <c r="AR44" s="10" t="s">
        <v>274</v>
      </c>
    </row>
    <row r="45" spans="1:44" x14ac:dyDescent="0.2">
      <c r="A45" s="10" t="s">
        <v>268</v>
      </c>
      <c r="B45" s="10" t="s">
        <v>224</v>
      </c>
      <c r="C45" s="10" t="s">
        <v>269</v>
      </c>
      <c r="D45" s="10" t="s">
        <v>270</v>
      </c>
      <c r="E45" s="10" t="s">
        <v>268</v>
      </c>
      <c r="F45" s="11" t="s">
        <v>271</v>
      </c>
      <c r="G45" s="10">
        <v>1901</v>
      </c>
      <c r="H45" s="10"/>
      <c r="I45" s="10"/>
      <c r="J45" s="10"/>
      <c r="K45" s="10"/>
      <c r="L45" s="10" t="s">
        <v>65</v>
      </c>
      <c r="M45" s="10"/>
      <c r="N45" s="10"/>
      <c r="O45" s="13" t="s">
        <v>113</v>
      </c>
      <c r="P45" s="23"/>
      <c r="Q45" s="13"/>
      <c r="R45" s="10" t="s">
        <v>272</v>
      </c>
      <c r="S45" s="10"/>
      <c r="T45" s="10"/>
      <c r="U45" s="10"/>
      <c r="V45" s="15">
        <v>296</v>
      </c>
      <c r="W45" s="15">
        <v>317</v>
      </c>
      <c r="X45" s="15" t="s">
        <v>68</v>
      </c>
      <c r="Y45" s="12">
        <v>168</v>
      </c>
      <c r="Z45" s="12"/>
      <c r="AA45" s="12"/>
      <c r="AB45" s="23"/>
      <c r="AC45" s="27" t="s">
        <v>54</v>
      </c>
      <c r="AD45" s="23"/>
      <c r="AE45" s="23"/>
      <c r="AF45" s="23"/>
      <c r="AG45" s="23"/>
      <c r="AH45" s="23"/>
      <c r="AI45" s="23"/>
      <c r="AJ45" s="12">
        <v>308</v>
      </c>
      <c r="AK45" s="16">
        <f t="shared" si="4"/>
        <v>0.94060161856772029</v>
      </c>
      <c r="AL45" s="16"/>
      <c r="AM45" s="16"/>
      <c r="AN45" s="17"/>
      <c r="AO45" s="14"/>
      <c r="AP45" s="10" t="s">
        <v>275</v>
      </c>
      <c r="AQ45" s="10"/>
      <c r="AR45" s="10" t="s">
        <v>276</v>
      </c>
    </row>
    <row r="46" spans="1:44" x14ac:dyDescent="0.2">
      <c r="A46" s="10" t="s">
        <v>268</v>
      </c>
      <c r="B46" s="10" t="s">
        <v>224</v>
      </c>
      <c r="C46" s="10" t="s">
        <v>269</v>
      </c>
      <c r="D46" s="10" t="s">
        <v>270</v>
      </c>
      <c r="E46" s="10" t="s">
        <v>268</v>
      </c>
      <c r="F46" s="11" t="s">
        <v>271</v>
      </c>
      <c r="G46" s="10">
        <v>1901</v>
      </c>
      <c r="H46" s="10"/>
      <c r="I46" s="10"/>
      <c r="J46" s="10"/>
      <c r="K46" s="10"/>
      <c r="L46" s="10" t="s">
        <v>65</v>
      </c>
      <c r="M46" s="10"/>
      <c r="N46" s="10"/>
      <c r="O46" s="13" t="s">
        <v>113</v>
      </c>
      <c r="P46" s="23"/>
      <c r="Q46" s="13"/>
      <c r="R46" s="10" t="s">
        <v>272</v>
      </c>
      <c r="S46" s="10"/>
      <c r="T46" s="10"/>
      <c r="U46" s="10"/>
      <c r="V46" s="15">
        <v>296</v>
      </c>
      <c r="W46" s="15">
        <v>317</v>
      </c>
      <c r="X46" s="15" t="s">
        <v>68</v>
      </c>
      <c r="Y46" s="12">
        <v>182</v>
      </c>
      <c r="Z46" s="12"/>
      <c r="AA46" s="12"/>
      <c r="AB46" s="23"/>
      <c r="AC46" s="27" t="s">
        <v>54</v>
      </c>
      <c r="AD46" s="23"/>
      <c r="AE46" s="23"/>
      <c r="AF46" s="23"/>
      <c r="AG46" s="23"/>
      <c r="AH46" s="23"/>
      <c r="AI46" s="23"/>
      <c r="AJ46" s="12">
        <v>304.60000000000002</v>
      </c>
      <c r="AK46" s="16">
        <f t="shared" si="4"/>
        <v>0.93021835394716756</v>
      </c>
      <c r="AL46" s="16"/>
      <c r="AM46" s="16"/>
      <c r="AN46" s="17"/>
      <c r="AO46" s="14"/>
      <c r="AP46" s="10" t="s">
        <v>277</v>
      </c>
      <c r="AQ46" s="10" t="s">
        <v>278</v>
      </c>
      <c r="AR46" s="10" t="s">
        <v>279</v>
      </c>
    </row>
    <row r="47" spans="1:44" x14ac:dyDescent="0.2">
      <c r="A47" s="10" t="s">
        <v>268</v>
      </c>
      <c r="B47" s="10" t="s">
        <v>224</v>
      </c>
      <c r="C47" s="10" t="s">
        <v>269</v>
      </c>
      <c r="D47" s="10" t="s">
        <v>270</v>
      </c>
      <c r="E47" s="10" t="s">
        <v>268</v>
      </c>
      <c r="F47" s="11" t="s">
        <v>271</v>
      </c>
      <c r="G47" s="10">
        <v>1901</v>
      </c>
      <c r="H47" s="10"/>
      <c r="I47" s="10"/>
      <c r="J47" s="10"/>
      <c r="K47" s="10"/>
      <c r="L47" s="10" t="s">
        <v>65</v>
      </c>
      <c r="M47" s="10"/>
      <c r="N47" s="10"/>
      <c r="O47" s="13" t="s">
        <v>113</v>
      </c>
      <c r="P47" s="23">
        <f>AC47/Y47</f>
        <v>0.23030303030303031</v>
      </c>
      <c r="Q47" s="13"/>
      <c r="R47" s="10" t="s">
        <v>272</v>
      </c>
      <c r="S47" s="10"/>
      <c r="T47" s="10"/>
      <c r="U47" s="10"/>
      <c r="V47" s="15">
        <v>296</v>
      </c>
      <c r="W47" s="15">
        <v>317</v>
      </c>
      <c r="X47" s="15" t="s">
        <v>68</v>
      </c>
      <c r="Y47" s="12">
        <v>165</v>
      </c>
      <c r="Z47" s="12"/>
      <c r="AA47" s="12"/>
      <c r="AB47" s="23"/>
      <c r="AC47" s="12">
        <v>38</v>
      </c>
      <c r="AD47" s="23"/>
      <c r="AE47" s="23"/>
      <c r="AF47" s="23"/>
      <c r="AG47" s="23"/>
      <c r="AH47" s="23"/>
      <c r="AI47" s="23"/>
      <c r="AJ47" s="12">
        <v>315</v>
      </c>
      <c r="AK47" s="16">
        <f t="shared" si="4"/>
        <v>0.96197892808062302</v>
      </c>
      <c r="AL47" s="16"/>
      <c r="AM47" s="16"/>
      <c r="AN47" s="17"/>
      <c r="AO47" s="14"/>
      <c r="AP47" s="10" t="s">
        <v>280</v>
      </c>
      <c r="AQ47" s="10">
        <v>1970.568</v>
      </c>
      <c r="AR47" s="10" t="s">
        <v>281</v>
      </c>
    </row>
    <row r="48" spans="1:44" x14ac:dyDescent="0.2">
      <c r="A48" s="20" t="s">
        <v>282</v>
      </c>
      <c r="B48" s="20" t="s">
        <v>283</v>
      </c>
      <c r="C48" s="20"/>
      <c r="D48" s="20"/>
      <c r="E48" s="20" t="s">
        <v>284</v>
      </c>
      <c r="F48" s="20"/>
      <c r="G48" s="20"/>
      <c r="H48" s="20"/>
      <c r="I48" s="20"/>
      <c r="J48" s="20"/>
      <c r="K48" s="20"/>
      <c r="L48" s="10" t="s">
        <v>65</v>
      </c>
      <c r="M48" s="20"/>
      <c r="N48" s="20"/>
      <c r="O48" s="13" t="s">
        <v>66</v>
      </c>
      <c r="P48" s="23"/>
      <c r="Q48" s="13"/>
      <c r="R48" s="10" t="s">
        <v>285</v>
      </c>
      <c r="S48" s="10"/>
      <c r="T48" s="15"/>
      <c r="U48" s="15"/>
      <c r="V48" s="15">
        <v>300</v>
      </c>
      <c r="W48" s="15">
        <v>400</v>
      </c>
      <c r="X48" s="15" t="s">
        <v>68</v>
      </c>
      <c r="Y48" s="12">
        <v>410</v>
      </c>
      <c r="Z48" s="12"/>
      <c r="AA48" s="12"/>
      <c r="AB48" s="23"/>
      <c r="AC48" s="12"/>
      <c r="AD48" s="23"/>
      <c r="AE48" s="23"/>
      <c r="AF48" s="23"/>
      <c r="AG48" s="23"/>
      <c r="AH48" s="23"/>
      <c r="AI48" s="23"/>
      <c r="AJ48" s="27" t="s">
        <v>54</v>
      </c>
      <c r="AK48" s="23"/>
      <c r="AL48" s="23"/>
      <c r="AM48" s="23" t="s">
        <v>124</v>
      </c>
      <c r="AN48" s="28"/>
      <c r="AO48" s="23"/>
      <c r="AP48" s="10" t="s">
        <v>286</v>
      </c>
      <c r="AQ48" s="10" t="s">
        <v>287</v>
      </c>
      <c r="AR48" s="20" t="s">
        <v>288</v>
      </c>
    </row>
    <row r="49" spans="1:44" x14ac:dyDescent="0.2">
      <c r="A49" s="10" t="s">
        <v>289</v>
      </c>
      <c r="B49" s="15" t="s">
        <v>119</v>
      </c>
      <c r="C49" s="15" t="s">
        <v>290</v>
      </c>
      <c r="D49" s="15" t="s">
        <v>289</v>
      </c>
      <c r="E49" s="15"/>
      <c r="F49" s="11" t="s">
        <v>291</v>
      </c>
      <c r="G49" s="15">
        <v>1907</v>
      </c>
      <c r="H49" s="15"/>
      <c r="I49" s="15"/>
      <c r="J49" s="15"/>
      <c r="K49" s="15"/>
      <c r="L49" s="10" t="s">
        <v>65</v>
      </c>
      <c r="M49" s="15"/>
      <c r="N49" s="15"/>
      <c r="O49" s="13" t="s">
        <v>66</v>
      </c>
      <c r="P49" s="14">
        <f>AC49/Y49</f>
        <v>0.13846153846153847</v>
      </c>
      <c r="Q49" s="13"/>
      <c r="R49" s="15" t="s">
        <v>292</v>
      </c>
      <c r="S49" s="10"/>
      <c r="T49" s="15"/>
      <c r="U49" s="15"/>
      <c r="V49" s="15">
        <v>300</v>
      </c>
      <c r="W49" s="15">
        <v>400</v>
      </c>
      <c r="X49" s="15" t="s">
        <v>68</v>
      </c>
      <c r="Y49" s="16">
        <v>390</v>
      </c>
      <c r="Z49" s="16"/>
      <c r="AA49" s="16"/>
      <c r="AB49" s="14">
        <v>158</v>
      </c>
      <c r="AC49" s="16">
        <v>54</v>
      </c>
      <c r="AD49" s="14">
        <v>26</v>
      </c>
      <c r="AE49" s="14"/>
      <c r="AF49" s="14"/>
      <c r="AG49" s="14"/>
      <c r="AH49" s="14"/>
      <c r="AI49" s="14"/>
      <c r="AJ49" s="16">
        <v>3555</v>
      </c>
      <c r="AK49" s="16">
        <f>AJ49/327.45</f>
        <v>10.856619331195603</v>
      </c>
      <c r="AL49" s="16"/>
      <c r="AM49" s="16"/>
      <c r="AN49" s="17"/>
      <c r="AO49" s="14"/>
      <c r="AP49" s="15" t="s">
        <v>293</v>
      </c>
      <c r="AQ49" s="15" t="s">
        <v>294</v>
      </c>
      <c r="AR49" s="15" t="s">
        <v>295</v>
      </c>
    </row>
    <row r="50" spans="1:44" x14ac:dyDescent="0.2">
      <c r="A50" s="15" t="s">
        <v>296</v>
      </c>
      <c r="B50" s="15" t="s">
        <v>150</v>
      </c>
      <c r="C50" s="15" t="s">
        <v>297</v>
      </c>
      <c r="D50" s="15" t="s">
        <v>298</v>
      </c>
      <c r="E50" s="15" t="s">
        <v>296</v>
      </c>
      <c r="F50" s="11" t="s">
        <v>299</v>
      </c>
      <c r="G50" s="15">
        <v>1837</v>
      </c>
      <c r="H50" s="15"/>
      <c r="I50" s="15"/>
      <c r="J50" s="15"/>
      <c r="K50" s="15"/>
      <c r="L50" s="15" t="s">
        <v>300</v>
      </c>
      <c r="M50" s="15"/>
      <c r="N50" s="15"/>
      <c r="O50" s="13" t="s">
        <v>113</v>
      </c>
      <c r="P50" s="14">
        <f>AC50/Y50</f>
        <v>0.29182879377431908</v>
      </c>
      <c r="Q50" s="13"/>
      <c r="R50" s="15" t="s">
        <v>301</v>
      </c>
      <c r="S50" s="10"/>
      <c r="T50" s="15"/>
      <c r="U50" s="15"/>
      <c r="V50" s="15"/>
      <c r="W50" s="15"/>
      <c r="X50" s="15" t="s">
        <v>68</v>
      </c>
      <c r="Y50" s="16">
        <v>257</v>
      </c>
      <c r="Z50" s="16"/>
      <c r="AA50" s="16"/>
      <c r="AB50" s="14"/>
      <c r="AC50" s="16">
        <v>75</v>
      </c>
      <c r="AD50" s="14"/>
      <c r="AE50" s="14"/>
      <c r="AF50" s="14"/>
      <c r="AG50" s="14"/>
      <c r="AH50" s="14"/>
      <c r="AI50" s="14"/>
      <c r="AJ50" s="16"/>
      <c r="AK50" s="16"/>
      <c r="AL50" s="16"/>
      <c r="AM50" s="16"/>
      <c r="AN50" s="17"/>
      <c r="AO50" s="14"/>
      <c r="AP50" s="15"/>
      <c r="AQ50" s="15"/>
      <c r="AR50" s="15"/>
    </row>
    <row r="51" spans="1:44" x14ac:dyDescent="0.2">
      <c r="A51" s="10" t="s">
        <v>302</v>
      </c>
      <c r="B51" s="15" t="s">
        <v>165</v>
      </c>
      <c r="C51" s="15" t="s">
        <v>303</v>
      </c>
      <c r="D51" s="15" t="s">
        <v>304</v>
      </c>
      <c r="E51" s="15"/>
      <c r="F51" s="29" t="s">
        <v>305</v>
      </c>
      <c r="G51" s="15">
        <v>1729</v>
      </c>
      <c r="H51" s="15"/>
      <c r="I51" s="15"/>
      <c r="J51" s="15"/>
      <c r="K51" s="15"/>
      <c r="L51" s="15" t="s">
        <v>65</v>
      </c>
      <c r="M51" s="15"/>
      <c r="N51" s="15"/>
      <c r="O51" s="13" t="s">
        <v>66</v>
      </c>
      <c r="P51" s="14"/>
      <c r="Q51" s="13"/>
      <c r="R51" s="15" t="s">
        <v>306</v>
      </c>
      <c r="S51" s="10"/>
      <c r="T51" s="15"/>
      <c r="U51" s="15"/>
      <c r="V51" s="15">
        <v>300</v>
      </c>
      <c r="W51" s="15">
        <v>400</v>
      </c>
      <c r="X51" s="15" t="s">
        <v>68</v>
      </c>
      <c r="Y51" s="16">
        <v>510</v>
      </c>
      <c r="Z51" s="16"/>
      <c r="AA51" s="16"/>
      <c r="AB51" s="14"/>
      <c r="AC51" s="16"/>
      <c r="AD51" s="14"/>
      <c r="AE51" s="14"/>
      <c r="AF51" s="14"/>
      <c r="AG51" s="14"/>
      <c r="AH51" s="14"/>
      <c r="AI51" s="14"/>
      <c r="AJ51" s="24" t="s">
        <v>307</v>
      </c>
      <c r="AK51" s="16"/>
      <c r="AL51" s="16"/>
      <c r="AM51" s="16"/>
      <c r="AN51" s="17"/>
      <c r="AO51" s="14"/>
      <c r="AP51" s="15" t="s">
        <v>307</v>
      </c>
      <c r="AQ51" s="15" t="s">
        <v>308</v>
      </c>
      <c r="AR51" s="15" t="s">
        <v>309</v>
      </c>
    </row>
    <row r="52" spans="1:44" x14ac:dyDescent="0.2">
      <c r="A52" s="10" t="s">
        <v>310</v>
      </c>
      <c r="B52" s="15" t="s">
        <v>119</v>
      </c>
      <c r="C52" s="15" t="s">
        <v>311</v>
      </c>
      <c r="D52" s="15" t="s">
        <v>312</v>
      </c>
      <c r="E52" s="15" t="s">
        <v>313</v>
      </c>
      <c r="F52" s="11" t="s">
        <v>314</v>
      </c>
      <c r="G52" s="15">
        <v>1793</v>
      </c>
      <c r="H52" s="15"/>
      <c r="I52" s="15"/>
      <c r="J52" s="15"/>
      <c r="K52" s="15"/>
      <c r="L52" s="15" t="s">
        <v>65</v>
      </c>
      <c r="M52" s="15"/>
      <c r="N52" s="15"/>
      <c r="O52" s="13" t="s">
        <v>315</v>
      </c>
      <c r="P52" s="14">
        <f>AC52/Y52</f>
        <v>0.51162790697674421</v>
      </c>
      <c r="Q52" s="13"/>
      <c r="R52" s="15" t="s">
        <v>316</v>
      </c>
      <c r="S52" s="10"/>
      <c r="T52" s="15"/>
      <c r="U52" s="15"/>
      <c r="V52" s="15">
        <v>300</v>
      </c>
      <c r="W52" s="15">
        <v>400</v>
      </c>
      <c r="X52" s="15" t="s">
        <v>68</v>
      </c>
      <c r="Y52" s="16">
        <v>559</v>
      </c>
      <c r="Z52" s="16"/>
      <c r="AA52" s="16"/>
      <c r="AB52" s="14"/>
      <c r="AC52" s="16">
        <v>286</v>
      </c>
      <c r="AD52" s="14"/>
      <c r="AE52" s="14"/>
      <c r="AF52" s="14"/>
      <c r="AG52" s="14"/>
      <c r="AH52" s="14"/>
      <c r="AI52" s="14"/>
      <c r="AJ52" s="16">
        <v>8200</v>
      </c>
      <c r="AK52" s="16">
        <f>AJ52/327.45</f>
        <v>25.041991143686058</v>
      </c>
      <c r="AL52" s="16"/>
      <c r="AM52" s="16"/>
      <c r="AN52" s="17"/>
      <c r="AO52" s="14"/>
      <c r="AP52" s="15" t="s">
        <v>317</v>
      </c>
      <c r="AQ52" s="15" t="s">
        <v>318</v>
      </c>
      <c r="AR52" s="15" t="s">
        <v>319</v>
      </c>
    </row>
    <row r="53" spans="1:44" x14ac:dyDescent="0.2">
      <c r="A53" s="10" t="s">
        <v>310</v>
      </c>
      <c r="B53" s="15" t="s">
        <v>119</v>
      </c>
      <c r="C53" s="15" t="s">
        <v>311</v>
      </c>
      <c r="D53" s="15" t="s">
        <v>312</v>
      </c>
      <c r="E53" s="15" t="s">
        <v>313</v>
      </c>
      <c r="F53" s="11" t="s">
        <v>314</v>
      </c>
      <c r="G53" s="15">
        <v>1793</v>
      </c>
      <c r="H53" s="15"/>
      <c r="I53" s="15"/>
      <c r="J53" s="15"/>
      <c r="K53" s="15"/>
      <c r="L53" s="15" t="s">
        <v>65</v>
      </c>
      <c r="M53" s="15"/>
      <c r="N53" s="15"/>
      <c r="O53" s="13" t="s">
        <v>315</v>
      </c>
      <c r="P53" s="14">
        <f>AC53/Y53</f>
        <v>0.8165137614678899</v>
      </c>
      <c r="Q53" s="13"/>
      <c r="R53" s="15" t="s">
        <v>320</v>
      </c>
      <c r="S53" s="10"/>
      <c r="T53" s="15"/>
      <c r="U53" s="15"/>
      <c r="V53" s="15">
        <v>300</v>
      </c>
      <c r="W53" s="15">
        <v>400</v>
      </c>
      <c r="X53" s="15" t="s">
        <v>68</v>
      </c>
      <c r="Y53" s="16">
        <v>327</v>
      </c>
      <c r="Z53" s="16"/>
      <c r="AA53" s="16"/>
      <c r="AB53" s="14"/>
      <c r="AC53" s="16">
        <v>267</v>
      </c>
      <c r="AD53" s="14"/>
      <c r="AE53" s="14"/>
      <c r="AF53" s="14"/>
      <c r="AG53" s="14"/>
      <c r="AH53" s="14"/>
      <c r="AI53" s="14"/>
      <c r="AJ53" s="16" t="s">
        <v>54</v>
      </c>
      <c r="AK53" s="16"/>
      <c r="AL53" s="16"/>
      <c r="AM53" s="16"/>
      <c r="AN53" s="17"/>
      <c r="AO53" s="14"/>
      <c r="AP53" s="15" t="s">
        <v>317</v>
      </c>
      <c r="AQ53" s="15" t="s">
        <v>321</v>
      </c>
      <c r="AR53" s="15" t="s">
        <v>319</v>
      </c>
    </row>
    <row r="54" spans="1:44" x14ac:dyDescent="0.2">
      <c r="A54" s="10" t="s">
        <v>310</v>
      </c>
      <c r="B54" s="15" t="s">
        <v>119</v>
      </c>
      <c r="C54" s="15" t="s">
        <v>311</v>
      </c>
      <c r="D54" s="15" t="s">
        <v>312</v>
      </c>
      <c r="E54" s="15" t="s">
        <v>313</v>
      </c>
      <c r="F54" s="11" t="s">
        <v>314</v>
      </c>
      <c r="G54" s="15">
        <v>1793</v>
      </c>
      <c r="H54" s="15"/>
      <c r="I54" s="15"/>
      <c r="J54" s="15"/>
      <c r="K54" s="15"/>
      <c r="L54" s="15" t="s">
        <v>65</v>
      </c>
      <c r="M54" s="15"/>
      <c r="N54" s="15"/>
      <c r="O54" s="13" t="s">
        <v>113</v>
      </c>
      <c r="P54" s="14">
        <f>AC54/Y54</f>
        <v>0.18683274021352314</v>
      </c>
      <c r="Q54" s="13"/>
      <c r="R54" s="15" t="s">
        <v>322</v>
      </c>
      <c r="S54" s="10"/>
      <c r="T54" s="15"/>
      <c r="U54" s="15"/>
      <c r="V54" s="15">
        <v>300</v>
      </c>
      <c r="W54" s="15">
        <v>400</v>
      </c>
      <c r="X54" s="15" t="s">
        <v>68</v>
      </c>
      <c r="Y54" s="16">
        <v>562</v>
      </c>
      <c r="Z54" s="16"/>
      <c r="AA54" s="16"/>
      <c r="AB54" s="14"/>
      <c r="AC54" s="30">
        <v>105</v>
      </c>
      <c r="AD54" s="14"/>
      <c r="AE54" s="14"/>
      <c r="AF54" s="14"/>
      <c r="AG54" s="14"/>
      <c r="AH54" s="14"/>
      <c r="AI54" s="14"/>
      <c r="AJ54" s="16">
        <v>2703.8</v>
      </c>
      <c r="AK54" s="16">
        <f>AJ54/327.45</f>
        <v>8.2571384944266306</v>
      </c>
      <c r="AL54" s="16"/>
      <c r="AM54" s="16"/>
      <c r="AN54" s="17"/>
      <c r="AO54" s="14"/>
      <c r="AP54" s="15" t="s">
        <v>317</v>
      </c>
      <c r="AQ54" s="15" t="s">
        <v>323</v>
      </c>
      <c r="AR54" s="15" t="s">
        <v>319</v>
      </c>
    </row>
    <row r="55" spans="1:44" x14ac:dyDescent="0.2">
      <c r="A55" s="10" t="s">
        <v>310</v>
      </c>
      <c r="B55" s="15" t="s">
        <v>119</v>
      </c>
      <c r="C55" s="15" t="s">
        <v>311</v>
      </c>
      <c r="D55" s="15" t="s">
        <v>312</v>
      </c>
      <c r="E55" s="15" t="s">
        <v>313</v>
      </c>
      <c r="F55" s="11" t="s">
        <v>314</v>
      </c>
      <c r="G55" s="15">
        <v>1793</v>
      </c>
      <c r="H55" s="15"/>
      <c r="I55" s="15"/>
      <c r="J55" s="15"/>
      <c r="K55" s="15"/>
      <c r="L55" s="15" t="s">
        <v>65</v>
      </c>
      <c r="M55" s="15"/>
      <c r="N55" s="15"/>
      <c r="O55" s="13" t="s">
        <v>324</v>
      </c>
      <c r="P55" s="14"/>
      <c r="Q55" s="13"/>
      <c r="R55" s="15" t="s">
        <v>325</v>
      </c>
      <c r="S55" s="10"/>
      <c r="T55" s="15"/>
      <c r="U55" s="15"/>
      <c r="V55" s="15">
        <v>300</v>
      </c>
      <c r="W55" s="15">
        <v>400</v>
      </c>
      <c r="X55" s="15" t="s">
        <v>68</v>
      </c>
      <c r="Y55" s="24" t="s">
        <v>54</v>
      </c>
      <c r="Z55" s="16"/>
      <c r="AA55" s="16"/>
      <c r="AB55" s="14"/>
      <c r="AC55" s="30">
        <v>346</v>
      </c>
      <c r="AD55" s="14"/>
      <c r="AE55" s="14"/>
      <c r="AF55" s="14"/>
      <c r="AG55" s="14"/>
      <c r="AH55" s="14"/>
      <c r="AI55" s="14"/>
      <c r="AJ55" s="16" t="s">
        <v>54</v>
      </c>
      <c r="AK55" s="16"/>
      <c r="AL55" s="16"/>
      <c r="AM55" s="16"/>
      <c r="AN55" s="17"/>
      <c r="AO55" s="14"/>
      <c r="AP55" s="15" t="s">
        <v>317</v>
      </c>
      <c r="AQ55" s="15" t="s">
        <v>326</v>
      </c>
      <c r="AR55" s="15" t="s">
        <v>319</v>
      </c>
    </row>
    <row r="56" spans="1:44" x14ac:dyDescent="0.2">
      <c r="A56" s="15" t="s">
        <v>327</v>
      </c>
      <c r="B56" s="15" t="s">
        <v>224</v>
      </c>
      <c r="C56" s="15" t="s">
        <v>328</v>
      </c>
      <c r="D56" s="15" t="s">
        <v>329</v>
      </c>
      <c r="E56" s="15" t="s">
        <v>54</v>
      </c>
      <c r="F56" s="11" t="s">
        <v>330</v>
      </c>
      <c r="G56" s="21" t="s">
        <v>331</v>
      </c>
      <c r="H56" s="15"/>
      <c r="I56" s="15"/>
      <c r="J56" s="15"/>
      <c r="K56" s="15"/>
      <c r="L56" s="15" t="s">
        <v>65</v>
      </c>
      <c r="M56" s="15"/>
      <c r="N56" s="15"/>
      <c r="O56" s="13" t="s">
        <v>75</v>
      </c>
      <c r="P56" s="14">
        <f>AC56/Y56</f>
        <v>0.33516483516483514</v>
      </c>
      <c r="Q56" s="13"/>
      <c r="R56" s="15" t="s">
        <v>332</v>
      </c>
      <c r="S56" s="10"/>
      <c r="T56" s="15"/>
      <c r="U56" s="15"/>
      <c r="V56" s="15">
        <v>300</v>
      </c>
      <c r="W56" s="15">
        <v>400</v>
      </c>
      <c r="X56" s="15" t="s">
        <v>68</v>
      </c>
      <c r="Y56" s="16">
        <v>182</v>
      </c>
      <c r="Z56" s="16"/>
      <c r="AA56" s="16"/>
      <c r="AB56" s="14"/>
      <c r="AC56" s="16">
        <v>61</v>
      </c>
      <c r="AD56" s="14"/>
      <c r="AE56" s="14"/>
      <c r="AF56" s="14"/>
      <c r="AG56" s="14"/>
      <c r="AH56" s="14"/>
      <c r="AI56" s="14"/>
      <c r="AJ56" s="16">
        <v>484</v>
      </c>
      <c r="AK56" s="16">
        <f t="shared" ref="AK56:AK60" si="5">AJ56/327.45</f>
        <v>1.4780882577492747</v>
      </c>
      <c r="AL56" s="16"/>
      <c r="AM56" s="16"/>
      <c r="AN56" s="17"/>
      <c r="AO56" s="14"/>
      <c r="AP56" s="15" t="s">
        <v>333</v>
      </c>
      <c r="AQ56" s="15"/>
      <c r="AR56" s="15" t="s">
        <v>334</v>
      </c>
    </row>
    <row r="57" spans="1:44" x14ac:dyDescent="0.2">
      <c r="A57" s="18" t="s">
        <v>335</v>
      </c>
      <c r="B57" s="15" t="s">
        <v>336</v>
      </c>
      <c r="C57" s="15"/>
      <c r="D57" s="15"/>
      <c r="E57" s="15" t="s">
        <v>337</v>
      </c>
      <c r="F57" s="15"/>
      <c r="G57" s="21" t="s">
        <v>338</v>
      </c>
      <c r="H57" s="15" t="s">
        <v>339</v>
      </c>
      <c r="I57" s="31" t="s">
        <v>340</v>
      </c>
      <c r="J57" s="15"/>
      <c r="K57" s="15"/>
      <c r="L57" s="15" t="s">
        <v>65</v>
      </c>
      <c r="M57" s="15"/>
      <c r="N57" s="15"/>
      <c r="O57" s="13" t="s">
        <v>66</v>
      </c>
      <c r="P57" s="14">
        <f>AC57/Y57</f>
        <v>4.2553191489361701E-2</v>
      </c>
      <c r="Q57" s="13"/>
      <c r="R57" s="15" t="s">
        <v>341</v>
      </c>
      <c r="S57" s="10"/>
      <c r="T57" s="15"/>
      <c r="U57" s="15"/>
      <c r="V57" s="15">
        <v>300</v>
      </c>
      <c r="W57" s="15">
        <v>400</v>
      </c>
      <c r="X57" s="15" t="s">
        <v>68</v>
      </c>
      <c r="Y57" s="16">
        <v>705</v>
      </c>
      <c r="Z57" s="16"/>
      <c r="AA57" s="16"/>
      <c r="AB57" s="14">
        <v>51</v>
      </c>
      <c r="AC57" s="16">
        <v>30</v>
      </c>
      <c r="AD57" s="14">
        <v>8</v>
      </c>
      <c r="AE57" s="14">
        <f>AC57-AD57</f>
        <v>22</v>
      </c>
      <c r="AF57" s="14">
        <f>AD57/AC57</f>
        <v>0.26666666666666666</v>
      </c>
      <c r="AG57" s="14"/>
      <c r="AH57" s="14"/>
      <c r="AI57" s="14"/>
      <c r="AJ57" s="16">
        <v>8873</v>
      </c>
      <c r="AK57" s="16">
        <f t="shared" si="5"/>
        <v>27.097266758283709</v>
      </c>
      <c r="AL57" s="16"/>
      <c r="AM57" s="16"/>
      <c r="AN57" s="17"/>
      <c r="AO57" s="14"/>
      <c r="AP57" s="15" t="s">
        <v>342</v>
      </c>
      <c r="AQ57" s="15" t="s">
        <v>343</v>
      </c>
      <c r="AR57" s="15" t="s">
        <v>344</v>
      </c>
    </row>
    <row r="58" spans="1:44" x14ac:dyDescent="0.2">
      <c r="A58" s="18" t="s">
        <v>335</v>
      </c>
      <c r="B58" s="15" t="s">
        <v>336</v>
      </c>
      <c r="C58" s="15"/>
      <c r="D58" s="15"/>
      <c r="E58" s="15" t="s">
        <v>337</v>
      </c>
      <c r="F58" s="15"/>
      <c r="G58" s="21" t="s">
        <v>338</v>
      </c>
      <c r="H58" s="15" t="s">
        <v>339</v>
      </c>
      <c r="I58" s="31" t="s">
        <v>340</v>
      </c>
      <c r="J58" s="15"/>
      <c r="K58" s="15"/>
      <c r="L58" s="15" t="s">
        <v>65</v>
      </c>
      <c r="M58" s="15"/>
      <c r="N58" s="15"/>
      <c r="O58" s="13" t="s">
        <v>66</v>
      </c>
      <c r="P58" s="14">
        <f>AC58/Y58</f>
        <v>8.3573487031700283E-2</v>
      </c>
      <c r="Q58" s="13"/>
      <c r="R58" s="15" t="s">
        <v>345</v>
      </c>
      <c r="S58" s="10"/>
      <c r="T58" s="15"/>
      <c r="U58" s="15"/>
      <c r="V58" s="15">
        <v>300</v>
      </c>
      <c r="W58" s="15">
        <v>400</v>
      </c>
      <c r="X58" s="15" t="s">
        <v>68</v>
      </c>
      <c r="Y58" s="16">
        <v>694</v>
      </c>
      <c r="Z58" s="16"/>
      <c r="AA58" s="16"/>
      <c r="AB58" s="14">
        <v>217</v>
      </c>
      <c r="AC58" s="16">
        <v>58</v>
      </c>
      <c r="AD58" s="14">
        <v>23</v>
      </c>
      <c r="AE58" s="14">
        <f>AC58-AD58</f>
        <v>35</v>
      </c>
      <c r="AF58" s="14">
        <f>AD58/AC58</f>
        <v>0.39655172413793105</v>
      </c>
      <c r="AG58" s="14"/>
      <c r="AH58" s="14"/>
      <c r="AI58" s="14"/>
      <c r="AJ58" s="16">
        <v>8606</v>
      </c>
      <c r="AK58" s="16">
        <f t="shared" si="5"/>
        <v>26.281875095434419</v>
      </c>
      <c r="AL58" s="16"/>
      <c r="AM58" s="16"/>
      <c r="AN58" s="17"/>
      <c r="AO58" s="14"/>
      <c r="AP58" s="15" t="s">
        <v>346</v>
      </c>
      <c r="AQ58" s="15" t="s">
        <v>347</v>
      </c>
      <c r="AR58" s="15" t="s">
        <v>344</v>
      </c>
    </row>
    <row r="59" spans="1:44" x14ac:dyDescent="0.2">
      <c r="A59" s="18" t="s">
        <v>335</v>
      </c>
      <c r="B59" s="15" t="s">
        <v>336</v>
      </c>
      <c r="C59" s="15"/>
      <c r="D59" s="15"/>
      <c r="E59" s="15" t="s">
        <v>337</v>
      </c>
      <c r="F59" s="15"/>
      <c r="G59" s="21" t="s">
        <v>338</v>
      </c>
      <c r="H59" s="15" t="s">
        <v>339</v>
      </c>
      <c r="I59" s="31" t="s">
        <v>340</v>
      </c>
      <c r="J59" s="15"/>
      <c r="K59" s="15"/>
      <c r="L59" s="15" t="s">
        <v>65</v>
      </c>
      <c r="M59" s="15"/>
      <c r="N59" s="15"/>
      <c r="O59" s="13" t="s">
        <v>66</v>
      </c>
      <c r="P59" s="14">
        <f>AC59/Y59</f>
        <v>8.1944444444444445E-2</v>
      </c>
      <c r="Q59" s="13"/>
      <c r="R59" s="15" t="s">
        <v>348</v>
      </c>
      <c r="S59" s="10"/>
      <c r="T59" s="15"/>
      <c r="U59" s="15"/>
      <c r="V59" s="15">
        <v>300</v>
      </c>
      <c r="W59" s="15">
        <v>400</v>
      </c>
      <c r="X59" s="15" t="s">
        <v>68</v>
      </c>
      <c r="Y59" s="16">
        <v>720</v>
      </c>
      <c r="Z59" s="16"/>
      <c r="AA59" s="16"/>
      <c r="AB59" s="14">
        <v>203</v>
      </c>
      <c r="AC59" s="16">
        <v>59</v>
      </c>
      <c r="AD59" s="14">
        <v>31</v>
      </c>
      <c r="AE59" s="14">
        <f>AC59-AD59</f>
        <v>28</v>
      </c>
      <c r="AF59" s="14">
        <f>AD59/AC59</f>
        <v>0.52542372881355937</v>
      </c>
      <c r="AG59" s="14"/>
      <c r="AH59" s="14"/>
      <c r="AI59" s="14"/>
      <c r="AJ59" s="16">
        <v>11786</v>
      </c>
      <c r="AK59" s="16">
        <f t="shared" si="5"/>
        <v>35.99328141701023</v>
      </c>
      <c r="AL59" s="16"/>
      <c r="AM59" s="16"/>
      <c r="AN59" s="17"/>
      <c r="AO59" s="14"/>
      <c r="AP59" s="15" t="s">
        <v>346</v>
      </c>
      <c r="AQ59" s="15" t="s">
        <v>349</v>
      </c>
      <c r="AR59" s="15" t="s">
        <v>344</v>
      </c>
    </row>
    <row r="60" spans="1:44" x14ac:dyDescent="0.2">
      <c r="A60" s="18" t="s">
        <v>335</v>
      </c>
      <c r="B60" s="15" t="s">
        <v>336</v>
      </c>
      <c r="C60" s="15"/>
      <c r="D60" s="15"/>
      <c r="E60" s="15" t="s">
        <v>337</v>
      </c>
      <c r="F60" s="15"/>
      <c r="G60" s="21" t="s">
        <v>338</v>
      </c>
      <c r="H60" s="15" t="s">
        <v>339</v>
      </c>
      <c r="I60" s="31" t="s">
        <v>340</v>
      </c>
      <c r="J60" s="15"/>
      <c r="K60" s="15"/>
      <c r="L60" s="15" t="s">
        <v>65</v>
      </c>
      <c r="M60" s="15"/>
      <c r="N60" s="15"/>
      <c r="O60" s="13" t="s">
        <v>158</v>
      </c>
      <c r="P60" s="14">
        <f>AC60/Z60</f>
        <v>15.4</v>
      </c>
      <c r="Q60" s="13"/>
      <c r="R60" s="15" t="s">
        <v>350</v>
      </c>
      <c r="S60" s="10"/>
      <c r="T60" s="15"/>
      <c r="U60" s="15"/>
      <c r="V60" s="15">
        <v>300</v>
      </c>
      <c r="W60" s="15">
        <v>400</v>
      </c>
      <c r="X60" s="15" t="s">
        <v>68</v>
      </c>
      <c r="Y60" s="16">
        <v>245</v>
      </c>
      <c r="Z60" s="16">
        <v>25</v>
      </c>
      <c r="AA60" s="16"/>
      <c r="AB60" s="14">
        <v>103</v>
      </c>
      <c r="AC60" s="16">
        <v>385</v>
      </c>
      <c r="AD60" s="14"/>
      <c r="AE60" s="14"/>
      <c r="AF60" s="14"/>
      <c r="AG60" s="14"/>
      <c r="AH60" s="14"/>
      <c r="AI60" s="14"/>
      <c r="AJ60" s="16">
        <v>2506.1999999999998</v>
      </c>
      <c r="AK60" s="16">
        <f t="shared" si="5"/>
        <v>7.6536875858909754</v>
      </c>
      <c r="AL60" s="16"/>
      <c r="AM60" s="16"/>
      <c r="AN60" s="17"/>
      <c r="AO60" s="14"/>
      <c r="AP60" s="15" t="s">
        <v>342</v>
      </c>
      <c r="AQ60" s="15" t="s">
        <v>351</v>
      </c>
      <c r="AR60" s="15" t="s">
        <v>344</v>
      </c>
    </row>
    <row r="61" spans="1:44" x14ac:dyDescent="0.2">
      <c r="A61" s="18" t="s">
        <v>335</v>
      </c>
      <c r="B61" s="15" t="s">
        <v>336</v>
      </c>
      <c r="C61" s="15"/>
      <c r="D61" s="15"/>
      <c r="E61" s="15" t="s">
        <v>337</v>
      </c>
      <c r="F61" s="15"/>
      <c r="G61" s="21" t="s">
        <v>338</v>
      </c>
      <c r="H61" s="15" t="s">
        <v>339</v>
      </c>
      <c r="I61" s="31" t="s">
        <v>340</v>
      </c>
      <c r="J61" s="15"/>
      <c r="K61" s="15"/>
      <c r="L61" s="15" t="s">
        <v>65</v>
      </c>
      <c r="M61" s="15"/>
      <c r="N61" s="15"/>
      <c r="O61" s="13" t="s">
        <v>352</v>
      </c>
      <c r="P61" s="14">
        <f>AC61/Z61</f>
        <v>3.6864406779661016</v>
      </c>
      <c r="Q61" s="13"/>
      <c r="R61" s="15" t="s">
        <v>353</v>
      </c>
      <c r="S61" s="10"/>
      <c r="T61" s="15"/>
      <c r="U61" s="15"/>
      <c r="V61" s="15">
        <v>300</v>
      </c>
      <c r="W61" s="15">
        <v>400</v>
      </c>
      <c r="X61" s="15" t="s">
        <v>68</v>
      </c>
      <c r="Y61" s="16">
        <v>555</v>
      </c>
      <c r="Z61" s="16">
        <v>118</v>
      </c>
      <c r="AA61" s="16"/>
      <c r="AB61" s="14">
        <v>13</v>
      </c>
      <c r="AC61" s="16">
        <v>435</v>
      </c>
      <c r="AD61" s="14"/>
      <c r="AE61" s="14"/>
      <c r="AF61" s="14"/>
      <c r="AG61" s="14"/>
      <c r="AH61" s="14"/>
      <c r="AI61" s="14"/>
      <c r="AJ61" s="24" t="s">
        <v>354</v>
      </c>
      <c r="AK61" s="16">
        <f>3000/327.45</f>
        <v>9.1617040769583138</v>
      </c>
      <c r="AL61" s="24" t="s">
        <v>355</v>
      </c>
      <c r="AM61" s="16"/>
      <c r="AN61" s="17"/>
      <c r="AO61" s="14"/>
      <c r="AP61" s="15" t="s">
        <v>346</v>
      </c>
      <c r="AQ61" s="15" t="s">
        <v>356</v>
      </c>
      <c r="AR61" s="15" t="s">
        <v>344</v>
      </c>
    </row>
    <row r="62" spans="1:44" x14ac:dyDescent="0.2">
      <c r="A62" s="18" t="s">
        <v>335</v>
      </c>
      <c r="B62" s="15" t="s">
        <v>336</v>
      </c>
      <c r="C62" s="15"/>
      <c r="D62" s="15"/>
      <c r="E62" s="15" t="s">
        <v>337</v>
      </c>
      <c r="F62" s="15"/>
      <c r="G62" s="21" t="s">
        <v>338</v>
      </c>
      <c r="H62" s="15" t="s">
        <v>339</v>
      </c>
      <c r="I62" s="31" t="s">
        <v>340</v>
      </c>
      <c r="J62" s="15"/>
      <c r="K62" s="15"/>
      <c r="L62" s="15" t="s">
        <v>65</v>
      </c>
      <c r="M62" s="15"/>
      <c r="N62" s="15"/>
      <c r="O62" s="13" t="s">
        <v>352</v>
      </c>
      <c r="P62" s="14">
        <f>AC62/Z62</f>
        <v>11.333333333333334</v>
      </c>
      <c r="Q62" s="13"/>
      <c r="R62" s="15" t="s">
        <v>357</v>
      </c>
      <c r="S62" s="10"/>
      <c r="T62" s="15"/>
      <c r="U62" s="15"/>
      <c r="V62" s="15">
        <v>300</v>
      </c>
      <c r="W62" s="15">
        <v>400</v>
      </c>
      <c r="X62" s="15" t="s">
        <v>68</v>
      </c>
      <c r="Y62" s="16">
        <v>61</v>
      </c>
      <c r="Z62" s="16">
        <v>45</v>
      </c>
      <c r="AA62" s="16"/>
      <c r="AB62" s="14">
        <v>135</v>
      </c>
      <c r="AC62" s="16">
        <v>510</v>
      </c>
      <c r="AD62" s="14"/>
      <c r="AE62" s="14"/>
      <c r="AF62" s="14"/>
      <c r="AG62" s="14"/>
      <c r="AH62" s="14"/>
      <c r="AI62" s="14"/>
      <c r="AJ62" s="16">
        <v>3983</v>
      </c>
      <c r="AK62" s="16">
        <f t="shared" ref="AK62:AK70" si="6">AJ62/327.45</f>
        <v>12.163689112841656</v>
      </c>
      <c r="AL62" s="24" t="s">
        <v>355</v>
      </c>
      <c r="AM62" s="16"/>
      <c r="AN62" s="17"/>
      <c r="AO62" s="14"/>
      <c r="AP62" s="15" t="s">
        <v>346</v>
      </c>
      <c r="AQ62" s="15" t="s">
        <v>358</v>
      </c>
      <c r="AR62" s="15" t="s">
        <v>344</v>
      </c>
    </row>
    <row r="63" spans="1:44" x14ac:dyDescent="0.2">
      <c r="A63" s="18" t="s">
        <v>335</v>
      </c>
      <c r="B63" s="15" t="s">
        <v>336</v>
      </c>
      <c r="C63" s="15"/>
      <c r="D63" s="15"/>
      <c r="E63" s="15" t="s">
        <v>337</v>
      </c>
      <c r="F63" s="15"/>
      <c r="G63" s="21" t="s">
        <v>338</v>
      </c>
      <c r="H63" s="15" t="s">
        <v>339</v>
      </c>
      <c r="I63" s="31" t="s">
        <v>340</v>
      </c>
      <c r="J63" s="15"/>
      <c r="K63" s="15"/>
      <c r="L63" s="15" t="s">
        <v>65</v>
      </c>
      <c r="M63" s="15"/>
      <c r="N63" s="15"/>
      <c r="O63" s="13" t="s">
        <v>161</v>
      </c>
      <c r="P63" s="14">
        <f t="shared" ref="P63:P70" si="7">AC63/Y63</f>
        <v>0.93801652892561982</v>
      </c>
      <c r="Q63" s="13"/>
      <c r="R63" s="15" t="s">
        <v>359</v>
      </c>
      <c r="S63" s="10"/>
      <c r="T63" s="15"/>
      <c r="U63" s="15"/>
      <c r="V63" s="15">
        <v>300</v>
      </c>
      <c r="W63" s="15">
        <v>400</v>
      </c>
      <c r="X63" s="15" t="s">
        <v>68</v>
      </c>
      <c r="Y63" s="16">
        <v>242</v>
      </c>
      <c r="Z63" s="16"/>
      <c r="AA63" s="16"/>
      <c r="AB63" s="14"/>
      <c r="AC63" s="16">
        <v>227</v>
      </c>
      <c r="AD63" s="14"/>
      <c r="AE63" s="14"/>
      <c r="AF63" s="14"/>
      <c r="AG63" s="14"/>
      <c r="AH63" s="14"/>
      <c r="AI63" s="14"/>
      <c r="AJ63" s="16">
        <v>4435</v>
      </c>
      <c r="AK63" s="16">
        <f t="shared" si="6"/>
        <v>13.544052527103375</v>
      </c>
      <c r="AL63" s="16"/>
      <c r="AM63" s="16" t="s">
        <v>124</v>
      </c>
      <c r="AN63" s="17"/>
      <c r="AO63" s="14">
        <v>12</v>
      </c>
      <c r="AP63" s="15" t="s">
        <v>346</v>
      </c>
      <c r="AQ63" s="15" t="s">
        <v>360</v>
      </c>
      <c r="AR63" s="15" t="s">
        <v>344</v>
      </c>
    </row>
    <row r="64" spans="1:44" x14ac:dyDescent="0.2">
      <c r="A64" s="18" t="s">
        <v>335</v>
      </c>
      <c r="B64" s="15" t="s">
        <v>336</v>
      </c>
      <c r="C64" s="15"/>
      <c r="D64" s="15"/>
      <c r="E64" s="15" t="s">
        <v>337</v>
      </c>
      <c r="F64" s="15"/>
      <c r="G64" s="21" t="s">
        <v>338</v>
      </c>
      <c r="H64" s="15" t="s">
        <v>339</v>
      </c>
      <c r="I64" s="31" t="s">
        <v>340</v>
      </c>
      <c r="J64" s="15"/>
      <c r="K64" s="15"/>
      <c r="L64" s="15" t="s">
        <v>65</v>
      </c>
      <c r="M64" s="15"/>
      <c r="N64" s="15"/>
      <c r="O64" s="13" t="s">
        <v>161</v>
      </c>
      <c r="P64" s="14">
        <f t="shared" si="7"/>
        <v>0.9423868312757202</v>
      </c>
      <c r="Q64" s="13"/>
      <c r="R64" s="15" t="s">
        <v>359</v>
      </c>
      <c r="S64" s="10"/>
      <c r="T64" s="15"/>
      <c r="U64" s="15"/>
      <c r="V64" s="15">
        <v>300</v>
      </c>
      <c r="W64" s="15">
        <v>400</v>
      </c>
      <c r="X64" s="15" t="s">
        <v>68</v>
      </c>
      <c r="Y64" s="16">
        <v>243</v>
      </c>
      <c r="Z64" s="16"/>
      <c r="AA64" s="16"/>
      <c r="AB64" s="14"/>
      <c r="AC64" s="16">
        <v>229</v>
      </c>
      <c r="AD64" s="14"/>
      <c r="AE64" s="14"/>
      <c r="AF64" s="14"/>
      <c r="AG64" s="14"/>
      <c r="AH64" s="14"/>
      <c r="AI64" s="14"/>
      <c r="AJ64" s="16">
        <v>4478</v>
      </c>
      <c r="AK64" s="16">
        <f t="shared" si="6"/>
        <v>13.675370285539778</v>
      </c>
      <c r="AL64" s="16"/>
      <c r="AM64" s="16" t="s">
        <v>124</v>
      </c>
      <c r="AN64" s="17"/>
      <c r="AO64" s="14">
        <v>12</v>
      </c>
      <c r="AP64" s="15" t="s">
        <v>346</v>
      </c>
      <c r="AQ64" s="15" t="s">
        <v>361</v>
      </c>
      <c r="AR64" s="15" t="s">
        <v>344</v>
      </c>
    </row>
    <row r="65" spans="1:44" x14ac:dyDescent="0.2">
      <c r="A65" s="18" t="s">
        <v>335</v>
      </c>
      <c r="B65" s="15" t="s">
        <v>336</v>
      </c>
      <c r="C65" s="15"/>
      <c r="D65" s="15"/>
      <c r="E65" s="15" t="s">
        <v>337</v>
      </c>
      <c r="F65" s="15"/>
      <c r="G65" s="21" t="s">
        <v>338</v>
      </c>
      <c r="H65" s="15" t="s">
        <v>339</v>
      </c>
      <c r="I65" s="31" t="s">
        <v>340</v>
      </c>
      <c r="J65" s="15"/>
      <c r="K65" s="15"/>
      <c r="L65" s="15" t="s">
        <v>65</v>
      </c>
      <c r="M65" s="15"/>
      <c r="N65" s="15"/>
      <c r="O65" s="13" t="s">
        <v>352</v>
      </c>
      <c r="P65" s="14">
        <f t="shared" si="7"/>
        <v>2.6083333333333334</v>
      </c>
      <c r="Q65" s="13"/>
      <c r="R65" s="15" t="s">
        <v>362</v>
      </c>
      <c r="S65" s="10"/>
      <c r="T65" s="15"/>
      <c r="U65" s="15"/>
      <c r="V65" s="15">
        <v>300</v>
      </c>
      <c r="W65" s="15">
        <v>400</v>
      </c>
      <c r="X65" s="15" t="s">
        <v>68</v>
      </c>
      <c r="Y65" s="16">
        <v>120</v>
      </c>
      <c r="Z65" s="16"/>
      <c r="AA65" s="16"/>
      <c r="AB65" s="14"/>
      <c r="AC65" s="16">
        <v>313</v>
      </c>
      <c r="AD65" s="14"/>
      <c r="AE65" s="14"/>
      <c r="AF65" s="14"/>
      <c r="AG65" s="14"/>
      <c r="AH65" s="14"/>
      <c r="AI65" s="14"/>
      <c r="AJ65" s="16">
        <v>4051</v>
      </c>
      <c r="AK65" s="16">
        <f t="shared" si="6"/>
        <v>12.371354405252712</v>
      </c>
      <c r="AL65" s="16"/>
      <c r="AM65" s="16"/>
      <c r="AN65" s="17"/>
      <c r="AO65" s="14"/>
      <c r="AP65" s="15" t="s">
        <v>346</v>
      </c>
      <c r="AQ65" s="15" t="s">
        <v>363</v>
      </c>
      <c r="AR65" s="15" t="s">
        <v>344</v>
      </c>
    </row>
    <row r="66" spans="1:44" x14ac:dyDescent="0.2">
      <c r="A66" s="18" t="s">
        <v>335</v>
      </c>
      <c r="B66" s="15" t="s">
        <v>336</v>
      </c>
      <c r="C66" s="15"/>
      <c r="D66" s="15"/>
      <c r="E66" s="15" t="s">
        <v>337</v>
      </c>
      <c r="F66" s="15"/>
      <c r="G66" s="21" t="s">
        <v>338</v>
      </c>
      <c r="H66" s="15" t="s">
        <v>339</v>
      </c>
      <c r="I66" s="31" t="s">
        <v>340</v>
      </c>
      <c r="J66" s="15"/>
      <c r="K66" s="15"/>
      <c r="L66" s="15" t="s">
        <v>65</v>
      </c>
      <c r="M66" s="15"/>
      <c r="N66" s="15"/>
      <c r="O66" s="13" t="s">
        <v>352</v>
      </c>
      <c r="P66" s="14">
        <f t="shared" si="7"/>
        <v>4.7142857142857144</v>
      </c>
      <c r="Q66" s="13"/>
      <c r="R66" s="15" t="s">
        <v>364</v>
      </c>
      <c r="S66" s="10"/>
      <c r="T66" s="15"/>
      <c r="U66" s="15"/>
      <c r="V66" s="15">
        <v>300</v>
      </c>
      <c r="W66" s="15">
        <v>400</v>
      </c>
      <c r="X66" s="15" t="s">
        <v>68</v>
      </c>
      <c r="Y66" s="16">
        <v>112</v>
      </c>
      <c r="Z66" s="16"/>
      <c r="AA66" s="16"/>
      <c r="AB66" s="14"/>
      <c r="AC66" s="16">
        <v>528</v>
      </c>
      <c r="AD66" s="14"/>
      <c r="AE66" s="14"/>
      <c r="AF66" s="14"/>
      <c r="AG66" s="14"/>
      <c r="AH66" s="14"/>
      <c r="AI66" s="14"/>
      <c r="AJ66" s="16">
        <v>2804</v>
      </c>
      <c r="AK66" s="16">
        <f t="shared" si="6"/>
        <v>8.5631394105970386</v>
      </c>
      <c r="AL66" s="16"/>
      <c r="AM66" s="16"/>
      <c r="AN66" s="17"/>
      <c r="AO66" s="14"/>
      <c r="AP66" s="15" t="s">
        <v>346</v>
      </c>
      <c r="AQ66" s="15" t="s">
        <v>365</v>
      </c>
      <c r="AR66" s="15" t="s">
        <v>344</v>
      </c>
    </row>
    <row r="67" spans="1:44" x14ac:dyDescent="0.2">
      <c r="A67" s="18" t="s">
        <v>335</v>
      </c>
      <c r="B67" s="15" t="s">
        <v>336</v>
      </c>
      <c r="C67" s="15"/>
      <c r="D67" s="15"/>
      <c r="E67" s="15" t="s">
        <v>337</v>
      </c>
      <c r="F67" s="15"/>
      <c r="G67" s="21" t="s">
        <v>338</v>
      </c>
      <c r="H67" s="15" t="s">
        <v>339</v>
      </c>
      <c r="I67" s="31" t="s">
        <v>340</v>
      </c>
      <c r="J67" s="15"/>
      <c r="K67" s="15"/>
      <c r="L67" s="15" t="s">
        <v>65</v>
      </c>
      <c r="M67" s="15"/>
      <c r="N67" s="15"/>
      <c r="O67" s="13" t="s">
        <v>352</v>
      </c>
      <c r="P67" s="14">
        <f t="shared" si="7"/>
        <v>5</v>
      </c>
      <c r="Q67" s="13"/>
      <c r="R67" s="15" t="s">
        <v>364</v>
      </c>
      <c r="S67" s="10"/>
      <c r="T67" s="15"/>
      <c r="U67" s="15"/>
      <c r="V67" s="15">
        <v>300</v>
      </c>
      <c r="W67" s="15">
        <v>400</v>
      </c>
      <c r="X67" s="15" t="s">
        <v>68</v>
      </c>
      <c r="Y67" s="16">
        <v>110</v>
      </c>
      <c r="Z67" s="16"/>
      <c r="AA67" s="16"/>
      <c r="AB67" s="14"/>
      <c r="AC67" s="16">
        <v>550</v>
      </c>
      <c r="AD67" s="14"/>
      <c r="AE67" s="14"/>
      <c r="AF67" s="14"/>
      <c r="AG67" s="14"/>
      <c r="AH67" s="14"/>
      <c r="AI67" s="14"/>
      <c r="AJ67" s="16">
        <v>2671.2</v>
      </c>
      <c r="AK67" s="16">
        <f t="shared" si="6"/>
        <v>8.1575813101236836</v>
      </c>
      <c r="AL67" s="16"/>
      <c r="AM67" s="16"/>
      <c r="AN67" s="17"/>
      <c r="AO67" s="14"/>
      <c r="AP67" s="15" t="s">
        <v>346</v>
      </c>
      <c r="AQ67" s="15" t="s">
        <v>366</v>
      </c>
      <c r="AR67" s="15" t="s">
        <v>344</v>
      </c>
    </row>
    <row r="68" spans="1:44" x14ac:dyDescent="0.2">
      <c r="A68" s="18" t="s">
        <v>335</v>
      </c>
      <c r="B68" s="15" t="s">
        <v>336</v>
      </c>
      <c r="C68" s="15"/>
      <c r="D68" s="15"/>
      <c r="E68" s="15" t="s">
        <v>337</v>
      </c>
      <c r="F68" s="15"/>
      <c r="G68" s="21" t="s">
        <v>338</v>
      </c>
      <c r="H68" s="15" t="s">
        <v>339</v>
      </c>
      <c r="I68" s="31" t="s">
        <v>340</v>
      </c>
      <c r="J68" s="15"/>
      <c r="K68" s="15"/>
      <c r="L68" s="15" t="s">
        <v>65</v>
      </c>
      <c r="M68" s="15"/>
      <c r="N68" s="15"/>
      <c r="O68" s="13" t="s">
        <v>113</v>
      </c>
      <c r="P68" s="14">
        <f t="shared" si="7"/>
        <v>0.26709401709401709</v>
      </c>
      <c r="Q68" s="13"/>
      <c r="R68" s="15" t="s">
        <v>367</v>
      </c>
      <c r="S68" s="10"/>
      <c r="T68" s="15"/>
      <c r="U68" s="15"/>
      <c r="V68" s="15">
        <v>300</v>
      </c>
      <c r="W68" s="15">
        <v>400</v>
      </c>
      <c r="X68" s="15" t="s">
        <v>68</v>
      </c>
      <c r="Y68" s="16">
        <v>468</v>
      </c>
      <c r="Z68" s="16"/>
      <c r="AA68" s="16"/>
      <c r="AB68" s="14"/>
      <c r="AC68" s="16">
        <v>125</v>
      </c>
      <c r="AD68" s="14"/>
      <c r="AE68" s="14"/>
      <c r="AF68" s="14"/>
      <c r="AG68" s="14"/>
      <c r="AH68" s="14"/>
      <c r="AI68" s="14"/>
      <c r="AJ68" s="16">
        <v>2118</v>
      </c>
      <c r="AK68" s="16">
        <f t="shared" si="6"/>
        <v>6.4681630783325703</v>
      </c>
      <c r="AL68" s="16"/>
      <c r="AM68" s="16"/>
      <c r="AN68" s="17"/>
      <c r="AO68" s="14"/>
      <c r="AP68" s="15" t="s">
        <v>346</v>
      </c>
      <c r="AQ68" s="15" t="s">
        <v>368</v>
      </c>
      <c r="AR68" s="15" t="s">
        <v>344</v>
      </c>
    </row>
    <row r="69" spans="1:44" x14ac:dyDescent="0.2">
      <c r="A69" s="18" t="s">
        <v>335</v>
      </c>
      <c r="B69" s="15" t="s">
        <v>336</v>
      </c>
      <c r="C69" s="15"/>
      <c r="D69" s="15"/>
      <c r="E69" s="15" t="s">
        <v>337</v>
      </c>
      <c r="F69" s="15"/>
      <c r="G69" s="21" t="s">
        <v>338</v>
      </c>
      <c r="H69" s="15" t="s">
        <v>339</v>
      </c>
      <c r="I69" s="31" t="s">
        <v>340</v>
      </c>
      <c r="J69" s="15"/>
      <c r="K69" s="15"/>
      <c r="L69" s="15" t="s">
        <v>65</v>
      </c>
      <c r="M69" s="15"/>
      <c r="N69" s="15"/>
      <c r="O69" s="13" t="s">
        <v>315</v>
      </c>
      <c r="P69" s="14">
        <f t="shared" si="7"/>
        <v>1.5238095238095237</v>
      </c>
      <c r="Q69" s="13"/>
      <c r="R69" s="15" t="s">
        <v>369</v>
      </c>
      <c r="S69" s="10"/>
      <c r="T69" s="15"/>
      <c r="U69" s="15"/>
      <c r="V69" s="15">
        <v>300</v>
      </c>
      <c r="W69" s="15">
        <v>400</v>
      </c>
      <c r="X69" s="15" t="s">
        <v>68</v>
      </c>
      <c r="Y69" s="16">
        <v>210</v>
      </c>
      <c r="Z69" s="16"/>
      <c r="AA69" s="16"/>
      <c r="AB69" s="14"/>
      <c r="AC69" s="16">
        <v>320</v>
      </c>
      <c r="AD69" s="14"/>
      <c r="AE69" s="14"/>
      <c r="AF69" s="14"/>
      <c r="AG69" s="14"/>
      <c r="AH69" s="14"/>
      <c r="AI69" s="14"/>
      <c r="AJ69" s="16">
        <v>2051</v>
      </c>
      <c r="AK69" s="16">
        <f t="shared" si="6"/>
        <v>6.2635516872805015</v>
      </c>
      <c r="AL69" s="16"/>
      <c r="AM69" s="16"/>
      <c r="AN69" s="17"/>
      <c r="AO69" s="14"/>
      <c r="AP69" s="15" t="s">
        <v>346</v>
      </c>
      <c r="AQ69" s="15" t="s">
        <v>370</v>
      </c>
      <c r="AR69" s="15" t="s">
        <v>344</v>
      </c>
    </row>
    <row r="70" spans="1:44" x14ac:dyDescent="0.2">
      <c r="A70" s="15" t="s">
        <v>371</v>
      </c>
      <c r="B70" s="15" t="s">
        <v>165</v>
      </c>
      <c r="C70" s="15" t="s">
        <v>234</v>
      </c>
      <c r="D70" s="15" t="s">
        <v>372</v>
      </c>
      <c r="E70" s="15"/>
      <c r="F70" s="11" t="s">
        <v>373</v>
      </c>
      <c r="G70" s="15">
        <v>1939</v>
      </c>
      <c r="H70" s="15"/>
      <c r="I70" s="15"/>
      <c r="J70" s="15"/>
      <c r="K70" s="15"/>
      <c r="L70" s="15" t="s">
        <v>65</v>
      </c>
      <c r="M70" s="15"/>
      <c r="N70" s="15"/>
      <c r="O70" s="13" t="s">
        <v>75</v>
      </c>
      <c r="P70" s="14">
        <f t="shared" si="7"/>
        <v>0.36585365853658536</v>
      </c>
      <c r="Q70" s="13"/>
      <c r="R70" s="15" t="s">
        <v>374</v>
      </c>
      <c r="S70" s="10"/>
      <c r="T70" s="15"/>
      <c r="U70" s="15"/>
      <c r="V70" s="15"/>
      <c r="W70" s="15"/>
      <c r="X70" s="15" t="s">
        <v>68</v>
      </c>
      <c r="Y70" s="16">
        <v>410</v>
      </c>
      <c r="Z70" s="16"/>
      <c r="AA70" s="16"/>
      <c r="AB70" s="14"/>
      <c r="AC70" s="16">
        <v>150</v>
      </c>
      <c r="AD70" s="14"/>
      <c r="AE70" s="14"/>
      <c r="AF70" s="14"/>
      <c r="AG70" s="14"/>
      <c r="AH70" s="14"/>
      <c r="AI70" s="14"/>
      <c r="AJ70" s="16">
        <v>2246</v>
      </c>
      <c r="AK70" s="16">
        <f t="shared" si="6"/>
        <v>6.8590624522827914</v>
      </c>
      <c r="AL70" s="16"/>
      <c r="AM70" s="16"/>
      <c r="AN70" s="17"/>
      <c r="AO70" s="14"/>
      <c r="AP70" s="15" t="s">
        <v>317</v>
      </c>
      <c r="AQ70" s="15" t="s">
        <v>375</v>
      </c>
      <c r="AR70" s="15" t="s">
        <v>376</v>
      </c>
    </row>
    <row r="71" spans="1:44" x14ac:dyDescent="0.2">
      <c r="A71" s="10" t="s">
        <v>377</v>
      </c>
      <c r="B71" s="15" t="s">
        <v>150</v>
      </c>
      <c r="C71" s="15" t="s">
        <v>378</v>
      </c>
      <c r="D71" s="15" t="s">
        <v>377</v>
      </c>
      <c r="E71" s="15"/>
      <c r="F71" s="11" t="s">
        <v>379</v>
      </c>
      <c r="G71" s="15"/>
      <c r="H71" s="15"/>
      <c r="I71" s="15"/>
      <c r="J71" s="15"/>
      <c r="K71" s="15"/>
      <c r="L71" s="15" t="s">
        <v>65</v>
      </c>
      <c r="M71" s="15"/>
      <c r="N71" s="15"/>
      <c r="O71" s="13" t="s">
        <v>352</v>
      </c>
      <c r="P71" s="14"/>
      <c r="Q71" s="13"/>
      <c r="R71" s="15" t="s">
        <v>380</v>
      </c>
      <c r="S71" s="10"/>
      <c r="T71" s="15"/>
      <c r="U71" s="15"/>
      <c r="V71" s="15"/>
      <c r="W71" s="15"/>
      <c r="X71" s="15" t="s">
        <v>68</v>
      </c>
      <c r="Y71" s="16"/>
      <c r="Z71" s="16"/>
      <c r="AA71" s="16"/>
      <c r="AB71" s="14"/>
      <c r="AC71" s="16"/>
      <c r="AD71" s="14"/>
      <c r="AE71" s="14"/>
      <c r="AF71" s="14"/>
      <c r="AG71" s="14"/>
      <c r="AH71" s="14"/>
      <c r="AI71" s="14"/>
      <c r="AJ71" s="16"/>
      <c r="AK71" s="16"/>
      <c r="AL71" s="16"/>
      <c r="AM71" s="16"/>
      <c r="AN71" s="17"/>
      <c r="AO71" s="14"/>
      <c r="AP71" s="15" t="s">
        <v>54</v>
      </c>
      <c r="AQ71" s="15"/>
      <c r="AR71" s="15" t="s">
        <v>381</v>
      </c>
    </row>
    <row r="72" spans="1:44" x14ac:dyDescent="0.2">
      <c r="A72" s="10" t="s">
        <v>377</v>
      </c>
      <c r="B72" s="15" t="s">
        <v>150</v>
      </c>
      <c r="C72" s="15" t="s">
        <v>378</v>
      </c>
      <c r="D72" s="15" t="s">
        <v>377</v>
      </c>
      <c r="E72" s="15"/>
      <c r="F72" s="11" t="s">
        <v>379</v>
      </c>
      <c r="G72" s="15"/>
      <c r="H72" s="15"/>
      <c r="I72" s="15"/>
      <c r="J72" s="15"/>
      <c r="K72" s="15"/>
      <c r="L72" s="15" t="s">
        <v>65</v>
      </c>
      <c r="M72" s="15"/>
      <c r="N72" s="15"/>
      <c r="O72" s="13" t="s">
        <v>352</v>
      </c>
      <c r="P72" s="14"/>
      <c r="Q72" s="13"/>
      <c r="R72" s="15" t="s">
        <v>380</v>
      </c>
      <c r="S72" s="10"/>
      <c r="T72" s="15"/>
      <c r="U72" s="15"/>
      <c r="V72" s="15"/>
      <c r="W72" s="15"/>
      <c r="X72" s="15" t="s">
        <v>68</v>
      </c>
      <c r="Y72" s="16"/>
      <c r="Z72" s="16"/>
      <c r="AA72" s="16"/>
      <c r="AB72" s="14"/>
      <c r="AC72" s="16"/>
      <c r="AD72" s="14"/>
      <c r="AE72" s="14"/>
      <c r="AF72" s="14"/>
      <c r="AG72" s="14"/>
      <c r="AH72" s="14"/>
      <c r="AI72" s="14"/>
      <c r="AJ72" s="16"/>
      <c r="AK72" s="16"/>
      <c r="AL72" s="16"/>
      <c r="AM72" s="16"/>
      <c r="AN72" s="17"/>
      <c r="AO72" s="14"/>
      <c r="AP72" s="15" t="s">
        <v>54</v>
      </c>
      <c r="AQ72" s="15"/>
      <c r="AR72" s="15" t="s">
        <v>381</v>
      </c>
    </row>
    <row r="73" spans="1:44" x14ac:dyDescent="0.2">
      <c r="A73" s="15" t="s">
        <v>382</v>
      </c>
      <c r="B73" s="15" t="s">
        <v>336</v>
      </c>
      <c r="C73" s="15"/>
      <c r="D73" s="15"/>
      <c r="E73" s="15"/>
      <c r="F73" s="15"/>
      <c r="G73" s="15"/>
      <c r="H73" s="15"/>
      <c r="I73" s="15"/>
      <c r="J73" s="15"/>
      <c r="K73" s="15"/>
      <c r="L73" s="15" t="s">
        <v>65</v>
      </c>
      <c r="M73" s="15"/>
      <c r="N73" s="15"/>
      <c r="O73" s="13" t="s">
        <v>97</v>
      </c>
      <c r="P73" s="14">
        <f>AC73/Y73</f>
        <v>0.12087912087912088</v>
      </c>
      <c r="Q73" s="13"/>
      <c r="R73" s="15" t="s">
        <v>383</v>
      </c>
      <c r="S73" s="10"/>
      <c r="T73" s="15"/>
      <c r="U73" s="15"/>
      <c r="V73" s="15">
        <v>350</v>
      </c>
      <c r="W73" s="15">
        <v>375</v>
      </c>
      <c r="X73" s="15" t="s">
        <v>68</v>
      </c>
      <c r="Y73" s="16">
        <v>182</v>
      </c>
      <c r="Z73" s="16"/>
      <c r="AA73" s="16"/>
      <c r="AB73" s="14">
        <v>65</v>
      </c>
      <c r="AC73" s="16">
        <v>22</v>
      </c>
      <c r="AD73" s="14">
        <v>7.5</v>
      </c>
      <c r="AE73" s="14"/>
      <c r="AF73" s="14">
        <f>AD73/AC73</f>
        <v>0.34090909090909088</v>
      </c>
      <c r="AG73" s="14"/>
      <c r="AH73" s="14"/>
      <c r="AI73" s="14"/>
      <c r="AJ73" s="16">
        <v>486.7</v>
      </c>
      <c r="AK73" s="32">
        <f>(AJ73/327.45)</f>
        <v>1.4863337914185373</v>
      </c>
      <c r="AL73" s="32"/>
      <c r="AM73" s="32" t="s">
        <v>124</v>
      </c>
      <c r="AN73" s="17"/>
      <c r="AO73" s="14"/>
      <c r="AP73" s="15"/>
      <c r="AQ73" s="15" t="s">
        <v>384</v>
      </c>
      <c r="AR73" s="15" t="s">
        <v>385</v>
      </c>
    </row>
    <row r="74" spans="1:44" x14ac:dyDescent="0.2">
      <c r="A74" s="15" t="s">
        <v>386</v>
      </c>
      <c r="B74" s="15" t="s">
        <v>387</v>
      </c>
      <c r="C74" s="15" t="s">
        <v>388</v>
      </c>
      <c r="D74" s="15" t="s">
        <v>389</v>
      </c>
      <c r="E74" s="15" t="s">
        <v>390</v>
      </c>
      <c r="F74" s="11" t="s">
        <v>391</v>
      </c>
      <c r="G74" s="15">
        <v>2012</v>
      </c>
      <c r="H74" s="15"/>
      <c r="I74" s="15"/>
      <c r="J74" s="15"/>
      <c r="K74" s="15"/>
      <c r="L74" s="15"/>
      <c r="M74" s="15"/>
      <c r="N74" s="15"/>
      <c r="O74" s="13"/>
      <c r="P74" s="14"/>
      <c r="Q74" s="13"/>
      <c r="R74" s="15"/>
      <c r="S74" s="10"/>
      <c r="T74" s="15"/>
      <c r="U74" s="15"/>
      <c r="V74" s="15"/>
      <c r="W74" s="15"/>
      <c r="X74" s="15" t="s">
        <v>68</v>
      </c>
      <c r="Y74" s="16"/>
      <c r="Z74" s="16"/>
      <c r="AA74" s="16"/>
      <c r="AB74" s="14"/>
      <c r="AC74" s="16"/>
      <c r="AD74" s="14"/>
      <c r="AE74" s="14"/>
      <c r="AF74" s="14"/>
      <c r="AG74" s="14"/>
      <c r="AH74" s="14"/>
      <c r="AI74" s="14"/>
      <c r="AJ74" s="16"/>
      <c r="AK74" s="32"/>
      <c r="AL74" s="32"/>
      <c r="AM74" s="32"/>
      <c r="AN74" s="17"/>
      <c r="AO74" s="14"/>
      <c r="AP74" s="15"/>
      <c r="AQ74" s="15"/>
      <c r="AR74" s="15"/>
    </row>
    <row r="75" spans="1:44" x14ac:dyDescent="0.2">
      <c r="A75" s="10" t="s">
        <v>392</v>
      </c>
      <c r="B75" s="10" t="s">
        <v>165</v>
      </c>
      <c r="C75" s="10" t="s">
        <v>393</v>
      </c>
      <c r="D75" s="10" t="s">
        <v>394</v>
      </c>
      <c r="E75" s="10"/>
      <c r="F75" s="11" t="s">
        <v>395</v>
      </c>
      <c r="G75" s="10">
        <v>1975</v>
      </c>
      <c r="H75" s="10"/>
      <c r="I75" s="10"/>
      <c r="J75" s="10"/>
      <c r="K75" s="10"/>
      <c r="L75" s="10" t="s">
        <v>65</v>
      </c>
      <c r="M75" s="10"/>
      <c r="N75" s="10"/>
      <c r="O75" s="13" t="s">
        <v>113</v>
      </c>
      <c r="P75" s="23">
        <f>AC75/Y75</f>
        <v>0.15820895522388059</v>
      </c>
      <c r="Q75" s="13"/>
      <c r="R75" s="10" t="s">
        <v>396</v>
      </c>
      <c r="S75" s="10"/>
      <c r="T75" s="15"/>
      <c r="U75" s="15"/>
      <c r="V75" s="15">
        <v>350</v>
      </c>
      <c r="W75" s="15">
        <v>400</v>
      </c>
      <c r="X75" s="15" t="s">
        <v>68</v>
      </c>
      <c r="Y75" s="12">
        <v>335</v>
      </c>
      <c r="Z75" s="12"/>
      <c r="AA75" s="12"/>
      <c r="AB75" s="23"/>
      <c r="AC75" s="12">
        <v>53</v>
      </c>
      <c r="AD75" s="23"/>
      <c r="AE75" s="23"/>
      <c r="AF75" s="23"/>
      <c r="AG75" s="23"/>
      <c r="AH75" s="23"/>
      <c r="AI75" s="23"/>
      <c r="AJ75" s="12">
        <v>1304.7</v>
      </c>
      <c r="AK75" s="12">
        <f>AJ75/327.45</f>
        <v>3.9844251030691713</v>
      </c>
      <c r="AL75" s="12"/>
      <c r="AM75" s="12"/>
      <c r="AN75" s="28"/>
      <c r="AO75" s="23"/>
      <c r="AP75" s="10" t="s">
        <v>108</v>
      </c>
      <c r="AQ75" s="10" t="s">
        <v>397</v>
      </c>
      <c r="AR75" s="10" t="s">
        <v>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British Museum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Hobbs</dc:creator>
  <cp:lastModifiedBy>Richard Hobbs</cp:lastModifiedBy>
  <dcterms:created xsi:type="dcterms:W3CDTF">2017-02-22T11:49:25Z</dcterms:created>
  <dcterms:modified xsi:type="dcterms:W3CDTF">2017-02-22T11:49:58Z</dcterms:modified>
</cp:coreProperties>
</file>