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2"/>
  </bookViews>
  <sheets>
    <sheet name="Date" sheetId="1" r:id="rId1"/>
    <sheet name="Regresie" sheetId="2" r:id="rId2"/>
    <sheet name="Grafice" sheetId="3" r:id="rId3"/>
    <sheet name="Verificare date" sheetId="4" r:id="rId4"/>
    <sheet name="Multicoliniaritate" sheetId="5" r:id="rId5"/>
    <sheet name="Regr cu erori" sheetId="6" r:id="rId6"/>
    <sheet name="Autocor" sheetId="7" r:id="rId7"/>
    <sheet name="Reg_aux" sheetId="8" r:id="rId8"/>
    <sheet name="Homosc" sheetId="9" r:id="rId9"/>
  </sheets>
  <calcPr calcId="144525"/>
</workbook>
</file>

<file path=xl/calcChain.xml><?xml version="1.0" encoding="utf-8"?>
<calcChain xmlns="http://schemas.openxmlformats.org/spreadsheetml/2006/main">
  <c r="F19" i="4" l="1"/>
  <c r="F18" i="4"/>
  <c r="D19" i="4"/>
  <c r="D18" i="4"/>
  <c r="B19" i="4"/>
  <c r="B18" i="4"/>
  <c r="D2" i="9"/>
  <c r="D3" i="9"/>
  <c r="I43" i="9"/>
  <c r="H43" i="9"/>
  <c r="G43" i="9"/>
  <c r="D43" i="9"/>
  <c r="I42" i="9"/>
  <c r="H42" i="9"/>
  <c r="G42" i="9"/>
  <c r="D42" i="9"/>
  <c r="I41" i="9"/>
  <c r="H41" i="9"/>
  <c r="G41" i="9"/>
  <c r="D41" i="9"/>
  <c r="I40" i="9"/>
  <c r="H40" i="9"/>
  <c r="G40" i="9"/>
  <c r="D40" i="9"/>
  <c r="I39" i="9"/>
  <c r="H39" i="9"/>
  <c r="G39" i="9"/>
  <c r="D39" i="9"/>
  <c r="I38" i="9"/>
  <c r="H38" i="9"/>
  <c r="G38" i="9"/>
  <c r="D38" i="9"/>
  <c r="I37" i="9"/>
  <c r="H37" i="9"/>
  <c r="G37" i="9"/>
  <c r="D37" i="9"/>
  <c r="I36" i="9"/>
  <c r="H36" i="9"/>
  <c r="G36" i="9"/>
  <c r="D36" i="9"/>
  <c r="I35" i="9"/>
  <c r="H35" i="9"/>
  <c r="G35" i="9"/>
  <c r="D35" i="9"/>
  <c r="I34" i="9"/>
  <c r="H34" i="9"/>
  <c r="G34" i="9"/>
  <c r="D34" i="9"/>
  <c r="I33" i="9"/>
  <c r="H33" i="9"/>
  <c r="G33" i="9"/>
  <c r="D33" i="9"/>
  <c r="I32" i="9"/>
  <c r="H32" i="9"/>
  <c r="G32" i="9"/>
  <c r="D32" i="9"/>
  <c r="I31" i="9"/>
  <c r="H31" i="9"/>
  <c r="G31" i="9"/>
  <c r="D31" i="9"/>
  <c r="I30" i="9"/>
  <c r="H30" i="9"/>
  <c r="G30" i="9"/>
  <c r="D30" i="9"/>
  <c r="I29" i="9"/>
  <c r="H29" i="9"/>
  <c r="G29" i="9"/>
  <c r="D29" i="9"/>
  <c r="I28" i="9"/>
  <c r="H28" i="9"/>
  <c r="G28" i="9"/>
  <c r="D28" i="9"/>
  <c r="I27" i="9"/>
  <c r="H27" i="9"/>
  <c r="G27" i="9"/>
  <c r="D27" i="9"/>
  <c r="I26" i="9"/>
  <c r="H26" i="9"/>
  <c r="G26" i="9"/>
  <c r="D26" i="9"/>
  <c r="I25" i="9"/>
  <c r="H25" i="9"/>
  <c r="G25" i="9"/>
  <c r="D25" i="9"/>
  <c r="I24" i="9"/>
  <c r="H24" i="9"/>
  <c r="G24" i="9"/>
  <c r="D24" i="9"/>
  <c r="I23" i="9"/>
  <c r="H23" i="9"/>
  <c r="G23" i="9"/>
  <c r="D23" i="9"/>
  <c r="I22" i="9"/>
  <c r="H22" i="9"/>
  <c r="G22" i="9"/>
  <c r="D22" i="9"/>
  <c r="I21" i="9"/>
  <c r="H21" i="9"/>
  <c r="G21" i="9"/>
  <c r="D21" i="9"/>
  <c r="I20" i="9"/>
  <c r="H20" i="9"/>
  <c r="G20" i="9"/>
  <c r="D20" i="9"/>
  <c r="I19" i="9"/>
  <c r="H19" i="9"/>
  <c r="G19" i="9"/>
  <c r="D19" i="9"/>
  <c r="I18" i="9"/>
  <c r="H18" i="9"/>
  <c r="G18" i="9"/>
  <c r="D18" i="9"/>
  <c r="I17" i="9"/>
  <c r="H17" i="9"/>
  <c r="G17" i="9"/>
  <c r="D17" i="9"/>
  <c r="I16" i="9"/>
  <c r="H16" i="9"/>
  <c r="G16" i="9"/>
  <c r="D16" i="9"/>
  <c r="I15" i="9"/>
  <c r="H15" i="9"/>
  <c r="G15" i="9"/>
  <c r="D15" i="9"/>
  <c r="I14" i="9"/>
  <c r="H14" i="9"/>
  <c r="G14" i="9"/>
  <c r="D14" i="9"/>
  <c r="I13" i="9"/>
  <c r="H13" i="9"/>
  <c r="G13" i="9"/>
  <c r="D13" i="9"/>
  <c r="I12" i="9"/>
  <c r="H12" i="9"/>
  <c r="G12" i="9"/>
  <c r="D12" i="9"/>
  <c r="I11" i="9"/>
  <c r="H11" i="9"/>
  <c r="G11" i="9"/>
  <c r="D11" i="9"/>
  <c r="I10" i="9"/>
  <c r="H10" i="9"/>
  <c r="G10" i="9"/>
  <c r="D10" i="9"/>
  <c r="I9" i="9"/>
  <c r="H9" i="9"/>
  <c r="G9" i="9"/>
  <c r="D9" i="9"/>
  <c r="I8" i="9"/>
  <c r="H8" i="9"/>
  <c r="G8" i="9"/>
  <c r="D8" i="9"/>
  <c r="I7" i="9"/>
  <c r="H7" i="9"/>
  <c r="G7" i="9"/>
  <c r="D7" i="9"/>
  <c r="I6" i="9"/>
  <c r="H6" i="9"/>
  <c r="G6" i="9"/>
  <c r="D6" i="9"/>
  <c r="I5" i="9"/>
  <c r="H5" i="9"/>
  <c r="G5" i="9"/>
  <c r="D5" i="9"/>
  <c r="I4" i="9"/>
  <c r="H4" i="9"/>
  <c r="G4" i="9"/>
  <c r="D4" i="9"/>
  <c r="I3" i="9"/>
  <c r="H3" i="9"/>
  <c r="G3" i="9"/>
  <c r="I2" i="9"/>
  <c r="H2" i="9"/>
  <c r="G2" i="9"/>
  <c r="M8" i="8"/>
  <c r="M6" i="8"/>
  <c r="I5" i="7"/>
  <c r="F45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3" i="7"/>
  <c r="E44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3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K26" i="6"/>
  <c r="K27" i="6"/>
  <c r="G6" i="5"/>
</calcChain>
</file>

<file path=xl/sharedStrings.xml><?xml version="1.0" encoding="utf-8"?>
<sst xmlns="http://schemas.openxmlformats.org/spreadsheetml/2006/main" count="275" uniqueCount="113">
  <si>
    <t>Judet</t>
  </si>
  <si>
    <t>Suprafata locuibila</t>
  </si>
  <si>
    <t xml:space="preserve">Salariu </t>
  </si>
  <si>
    <t>Nr.Salariati</t>
  </si>
  <si>
    <t>Bihor</t>
  </si>
  <si>
    <t>Bistrita-Nasaud</t>
  </si>
  <si>
    <t>Cluj</t>
  </si>
  <si>
    <t>Maramures</t>
  </si>
  <si>
    <t>Satu Mare</t>
  </si>
  <si>
    <t>Salaj</t>
  </si>
  <si>
    <t>Alba</t>
  </si>
  <si>
    <t>Brasov</t>
  </si>
  <si>
    <t>Covasna</t>
  </si>
  <si>
    <t>Harghita</t>
  </si>
  <si>
    <t>Mures</t>
  </si>
  <si>
    <t>Sibiu</t>
  </si>
  <si>
    <t>Bacau</t>
  </si>
  <si>
    <t>Botosani</t>
  </si>
  <si>
    <t>Iasi</t>
  </si>
  <si>
    <t>Neamt</t>
  </si>
  <si>
    <t>Suceava</t>
  </si>
  <si>
    <t>Vaslui</t>
  </si>
  <si>
    <t>Braila</t>
  </si>
  <si>
    <t>Buzau</t>
  </si>
  <si>
    <t>Constanta</t>
  </si>
  <si>
    <t>Galati</t>
  </si>
  <si>
    <t>Tulcea</t>
  </si>
  <si>
    <t>Vrancea</t>
  </si>
  <si>
    <t>Arges</t>
  </si>
  <si>
    <t>Calarasi</t>
  </si>
  <si>
    <t>Dambovita</t>
  </si>
  <si>
    <t>Giurgiu</t>
  </si>
  <si>
    <t>Ialomita</t>
  </si>
  <si>
    <t>Prahova</t>
  </si>
  <si>
    <t>Teleorman</t>
  </si>
  <si>
    <t>Ilfov</t>
  </si>
  <si>
    <t>Municipiul Bucuresti</t>
  </si>
  <si>
    <t>Dolj</t>
  </si>
  <si>
    <t>Gorj</t>
  </si>
  <si>
    <t>Mehedinti</t>
  </si>
  <si>
    <t>Olt</t>
  </si>
  <si>
    <t>Valcea</t>
  </si>
  <si>
    <t>Arad</t>
  </si>
  <si>
    <t>Caras-Severin</t>
  </si>
  <si>
    <t>Hunedoara</t>
  </si>
  <si>
    <t>Timis</t>
  </si>
  <si>
    <t>y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</si>
  <si>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</si>
  <si>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</si>
  <si>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</si>
  <si>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</si>
  <si>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</si>
  <si>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</si>
  <si>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</si>
  <si>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</si>
  <si>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</si>
  <si>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</si>
  <si>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</si>
  <si>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</si>
  <si>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</si>
  <si>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</si>
  <si>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</si>
  <si>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</si>
  <si>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</si>
  <si>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</si>
  <si>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</si>
  <si>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</si>
  <si>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</si>
  <si>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</si>
  <si>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</si>
  <si>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</si>
  <si>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</si>
  <si>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</si>
  <si>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R-Square</t>
  </si>
  <si>
    <t>Coeficient de corelatie Person</t>
  </si>
  <si>
    <t>r&lt;R Square</t>
  </si>
  <si>
    <t>RESIDUAL OUTPUT</t>
  </si>
  <si>
    <t>Observation</t>
  </si>
  <si>
    <t>Predicted y</t>
  </si>
  <si>
    <t>Residuals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</si>
  <si>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</si>
  <si>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</si>
  <si>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</si>
  <si>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</si>
  <si>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</si>
  <si>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</si>
  <si>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</si>
  <si>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</si>
  <si>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</si>
  <si>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</si>
  <si>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</si>
  <si>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</si>
  <si>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JB</t>
  </si>
  <si>
    <t>val critica</t>
  </si>
  <si>
    <t>JB este mai mic decat valoarea critica</t>
  </si>
  <si>
    <t>accept H0 -&gt; erorile sunt normal distribuite</t>
  </si>
  <si>
    <t>Ei^2</t>
  </si>
  <si>
    <t>Et-Et-1</t>
  </si>
  <si>
    <t>(Et-Et-1)^2</t>
  </si>
  <si>
    <t>DW</t>
  </si>
  <si>
    <t>erorile nu sunt autocorelate</t>
  </si>
  <si>
    <t>x1^2</t>
  </si>
  <si>
    <t>x2^2</t>
  </si>
  <si>
    <t>x1*x2</t>
  </si>
  <si>
    <t>W</t>
  </si>
  <si>
    <t>n*R^2=42*0.103141021740849</t>
  </si>
  <si>
    <t>W&lt;val_critica=&gt;erori homoscedastice</t>
  </si>
  <si>
    <t>Suprf locuibila</t>
  </si>
  <si>
    <t>salariu</t>
  </si>
  <si>
    <t>nr.salariati</t>
  </si>
  <si>
    <t>lim inf</t>
  </si>
  <si>
    <t>lim sup</t>
  </si>
  <si>
    <t>suprafata locuibila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</si>
</sst>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2" xfId="0" applyFill="1" applyBorder="1" applyAlignment="1"/>
    <xf numFmtId="0" fontId="0" fillId="3" borderId="0" xfId="0" applyFill="1" applyBorder="1" applyAlignment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25921208503207"/>
          <c:y val="0.18742234558809645"/>
          <c:w val="0.5355090760225254"/>
          <c:h val="0.67803734964784079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Grafice!$C$3</c:f>
              <c:strCache>
                <c:ptCount val="1"/>
                <c:pt idx="0">
                  <c:v>salariu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Grafice!$B$4:$B$45</c:f>
              <c:numCache>
                <c:formatCode>General</c:formatCode>
                <c:ptCount val="42"/>
                <c:pt idx="0">
                  <c:v>564109</c:v>
                </c:pt>
                <c:pt idx="1">
                  <c:v>280106</c:v>
                </c:pt>
                <c:pt idx="2">
                  <c:v>704759</c:v>
                </c:pt>
                <c:pt idx="3">
                  <c:v>463354</c:v>
                </c:pt>
                <c:pt idx="4">
                  <c:v>334678</c:v>
                </c:pt>
                <c:pt idx="5">
                  <c:v>213816</c:v>
                </c:pt>
                <c:pt idx="6">
                  <c:v>328311</c:v>
                </c:pt>
                <c:pt idx="7">
                  <c:v>551183</c:v>
                </c:pt>
                <c:pt idx="8">
                  <c:v>203534</c:v>
                </c:pt>
                <c:pt idx="9">
                  <c:v>304280</c:v>
                </c:pt>
                <c:pt idx="10">
                  <c:v>538329</c:v>
                </c:pt>
                <c:pt idx="11">
                  <c:v>400110</c:v>
                </c:pt>
                <c:pt idx="12">
                  <c:v>591035</c:v>
                </c:pt>
                <c:pt idx="13">
                  <c:v>385046</c:v>
                </c:pt>
                <c:pt idx="14">
                  <c:v>791210</c:v>
                </c:pt>
                <c:pt idx="15">
                  <c:v>447102</c:v>
                </c:pt>
                <c:pt idx="16">
                  <c:v>626789</c:v>
                </c:pt>
                <c:pt idx="17">
                  <c:v>380001</c:v>
                </c:pt>
                <c:pt idx="18">
                  <c:v>294143</c:v>
                </c:pt>
                <c:pt idx="19">
                  <c:v>419829</c:v>
                </c:pt>
                <c:pt idx="20">
                  <c:v>676215</c:v>
                </c:pt>
                <c:pt idx="21">
                  <c:v>509471</c:v>
                </c:pt>
                <c:pt idx="22">
                  <c:v>197754</c:v>
                </c:pt>
                <c:pt idx="23">
                  <c:v>324545</c:v>
                </c:pt>
                <c:pt idx="24">
                  <c:v>585730</c:v>
                </c:pt>
                <c:pt idx="25">
                  <c:v>288043</c:v>
                </c:pt>
                <c:pt idx="26">
                  <c:v>496173</c:v>
                </c:pt>
                <c:pt idx="27">
                  <c:v>269279</c:v>
                </c:pt>
                <c:pt idx="28">
                  <c:v>258931</c:v>
                </c:pt>
                <c:pt idx="29">
                  <c:v>725609</c:v>
                </c:pt>
                <c:pt idx="30">
                  <c:v>341440</c:v>
                </c:pt>
                <c:pt idx="31">
                  <c:v>473445</c:v>
                </c:pt>
                <c:pt idx="32">
                  <c:v>1827810</c:v>
                </c:pt>
                <c:pt idx="33">
                  <c:v>630911</c:v>
                </c:pt>
                <c:pt idx="34">
                  <c:v>319919</c:v>
                </c:pt>
                <c:pt idx="35">
                  <c:v>245120</c:v>
                </c:pt>
                <c:pt idx="36">
                  <c:v>400802</c:v>
                </c:pt>
                <c:pt idx="37">
                  <c:v>353188</c:v>
                </c:pt>
                <c:pt idx="38">
                  <c:v>419360</c:v>
                </c:pt>
                <c:pt idx="39">
                  <c:v>275063</c:v>
                </c:pt>
                <c:pt idx="40">
                  <c:v>388600</c:v>
                </c:pt>
                <c:pt idx="41">
                  <c:v>701499</c:v>
                </c:pt>
              </c:numCache>
            </c:numRef>
          </c:xVal>
          <c:yVal>
            <c:numRef>
              <c:f>Grafice!$C$4:$C$45</c:f>
              <c:numCache>
                <c:formatCode>General</c:formatCode>
                <c:ptCount val="42"/>
                <c:pt idx="0">
                  <c:v>2087</c:v>
                </c:pt>
                <c:pt idx="1">
                  <c:v>2044</c:v>
                </c:pt>
                <c:pt idx="2">
                  <c:v>3026</c:v>
                </c:pt>
                <c:pt idx="3">
                  <c:v>2127</c:v>
                </c:pt>
                <c:pt idx="4">
                  <c:v>2173</c:v>
                </c:pt>
                <c:pt idx="5">
                  <c:v>2177</c:v>
                </c:pt>
                <c:pt idx="6">
                  <c:v>2375</c:v>
                </c:pt>
                <c:pt idx="7">
                  <c:v>2609</c:v>
                </c:pt>
                <c:pt idx="8">
                  <c:v>2098</c:v>
                </c:pt>
                <c:pt idx="9">
                  <c:v>2059</c:v>
                </c:pt>
                <c:pt idx="10">
                  <c:v>2459</c:v>
                </c:pt>
                <c:pt idx="11">
                  <c:v>2626</c:v>
                </c:pt>
                <c:pt idx="12">
                  <c:v>2270</c:v>
                </c:pt>
                <c:pt idx="13">
                  <c:v>2174</c:v>
                </c:pt>
                <c:pt idx="14">
                  <c:v>2691</c:v>
                </c:pt>
                <c:pt idx="15">
                  <c:v>2083</c:v>
                </c:pt>
                <c:pt idx="16">
                  <c:v>2118</c:v>
                </c:pt>
                <c:pt idx="17">
                  <c:v>2161</c:v>
                </c:pt>
                <c:pt idx="18">
                  <c:v>2119</c:v>
                </c:pt>
                <c:pt idx="19">
                  <c:v>2170</c:v>
                </c:pt>
                <c:pt idx="20">
                  <c:v>2377</c:v>
                </c:pt>
                <c:pt idx="21">
                  <c:v>2290</c:v>
                </c:pt>
                <c:pt idx="22">
                  <c:v>2298</c:v>
                </c:pt>
                <c:pt idx="23">
                  <c:v>2083</c:v>
                </c:pt>
                <c:pt idx="24">
                  <c:v>2562</c:v>
                </c:pt>
                <c:pt idx="25">
                  <c:v>2203</c:v>
                </c:pt>
                <c:pt idx="26">
                  <c:v>2243</c:v>
                </c:pt>
                <c:pt idx="27">
                  <c:v>2340</c:v>
                </c:pt>
                <c:pt idx="28">
                  <c:v>2162</c:v>
                </c:pt>
                <c:pt idx="29">
                  <c:v>2449</c:v>
                </c:pt>
                <c:pt idx="30">
                  <c:v>2079</c:v>
                </c:pt>
                <c:pt idx="31">
                  <c:v>2871</c:v>
                </c:pt>
                <c:pt idx="32">
                  <c:v>3666</c:v>
                </c:pt>
                <c:pt idx="33">
                  <c:v>2458</c:v>
                </c:pt>
                <c:pt idx="34">
                  <c:v>2387</c:v>
                </c:pt>
                <c:pt idx="35">
                  <c:v>2184</c:v>
                </c:pt>
                <c:pt idx="36">
                  <c:v>2343</c:v>
                </c:pt>
                <c:pt idx="37">
                  <c:v>2104</c:v>
                </c:pt>
                <c:pt idx="38">
                  <c:v>2388</c:v>
                </c:pt>
                <c:pt idx="39">
                  <c:v>2142</c:v>
                </c:pt>
                <c:pt idx="40">
                  <c:v>2088</c:v>
                </c:pt>
                <c:pt idx="41">
                  <c:v>2922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33344"/>
        <c:axId val="112634880"/>
      </c:scatterChart>
      <c:valAx>
        <c:axId val="11263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634880"/>
        <c:crosses val="autoZero"/>
        <c:crossBetween val="midCat"/>
      </c:valAx>
      <c:valAx>
        <c:axId val="112634880"/>
        <c:scaling>
          <c:orientation val="minMax"/>
          <c:min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3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Grafice!$G$3</c:f>
              <c:strCache>
                <c:ptCount val="1"/>
                <c:pt idx="0">
                  <c:v>nr.salariati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Grafice!$F$4:$F$45</c:f>
              <c:numCache>
                <c:formatCode>General</c:formatCode>
                <c:ptCount val="42"/>
                <c:pt idx="0">
                  <c:v>564109</c:v>
                </c:pt>
                <c:pt idx="1">
                  <c:v>280106</c:v>
                </c:pt>
                <c:pt idx="2">
                  <c:v>704759</c:v>
                </c:pt>
                <c:pt idx="3">
                  <c:v>463354</c:v>
                </c:pt>
                <c:pt idx="4">
                  <c:v>334678</c:v>
                </c:pt>
                <c:pt idx="5">
                  <c:v>213816</c:v>
                </c:pt>
                <c:pt idx="6">
                  <c:v>328311</c:v>
                </c:pt>
                <c:pt idx="7">
                  <c:v>551183</c:v>
                </c:pt>
                <c:pt idx="8">
                  <c:v>203534</c:v>
                </c:pt>
                <c:pt idx="9">
                  <c:v>304280</c:v>
                </c:pt>
                <c:pt idx="10">
                  <c:v>538329</c:v>
                </c:pt>
                <c:pt idx="11">
                  <c:v>400110</c:v>
                </c:pt>
                <c:pt idx="12">
                  <c:v>591035</c:v>
                </c:pt>
                <c:pt idx="13">
                  <c:v>385046</c:v>
                </c:pt>
                <c:pt idx="14">
                  <c:v>791210</c:v>
                </c:pt>
                <c:pt idx="15">
                  <c:v>447102</c:v>
                </c:pt>
                <c:pt idx="16">
                  <c:v>626789</c:v>
                </c:pt>
                <c:pt idx="17">
                  <c:v>380001</c:v>
                </c:pt>
                <c:pt idx="18">
                  <c:v>294143</c:v>
                </c:pt>
                <c:pt idx="19">
                  <c:v>419829</c:v>
                </c:pt>
                <c:pt idx="20">
                  <c:v>676215</c:v>
                </c:pt>
                <c:pt idx="21">
                  <c:v>509471</c:v>
                </c:pt>
                <c:pt idx="22">
                  <c:v>197754</c:v>
                </c:pt>
                <c:pt idx="23">
                  <c:v>324545</c:v>
                </c:pt>
                <c:pt idx="24">
                  <c:v>585730</c:v>
                </c:pt>
                <c:pt idx="25">
                  <c:v>288043</c:v>
                </c:pt>
                <c:pt idx="26">
                  <c:v>496173</c:v>
                </c:pt>
                <c:pt idx="27">
                  <c:v>269279</c:v>
                </c:pt>
                <c:pt idx="28">
                  <c:v>258931</c:v>
                </c:pt>
                <c:pt idx="29">
                  <c:v>725609</c:v>
                </c:pt>
                <c:pt idx="30">
                  <c:v>341440</c:v>
                </c:pt>
                <c:pt idx="31">
                  <c:v>473445</c:v>
                </c:pt>
                <c:pt idx="32">
                  <c:v>1827810</c:v>
                </c:pt>
                <c:pt idx="33">
                  <c:v>630911</c:v>
                </c:pt>
                <c:pt idx="34">
                  <c:v>319919</c:v>
                </c:pt>
                <c:pt idx="35">
                  <c:v>245120</c:v>
                </c:pt>
                <c:pt idx="36">
                  <c:v>400802</c:v>
                </c:pt>
                <c:pt idx="37">
                  <c:v>353188</c:v>
                </c:pt>
                <c:pt idx="38">
                  <c:v>419360</c:v>
                </c:pt>
                <c:pt idx="39">
                  <c:v>275063</c:v>
                </c:pt>
                <c:pt idx="40">
                  <c:v>388600</c:v>
                </c:pt>
                <c:pt idx="41">
                  <c:v>701499</c:v>
                </c:pt>
              </c:numCache>
            </c:numRef>
          </c:xVal>
          <c:yVal>
            <c:numRef>
              <c:f>Grafice!$G$4:$G$45</c:f>
              <c:numCache>
                <c:formatCode>General</c:formatCode>
                <c:ptCount val="42"/>
                <c:pt idx="0">
                  <c:v>175795</c:v>
                </c:pt>
                <c:pt idx="1">
                  <c:v>70635</c:v>
                </c:pt>
                <c:pt idx="2">
                  <c:v>253827</c:v>
                </c:pt>
                <c:pt idx="3">
                  <c:v>111202</c:v>
                </c:pt>
                <c:pt idx="4">
                  <c:v>84467</c:v>
                </c:pt>
                <c:pt idx="5">
                  <c:v>52184</c:v>
                </c:pt>
                <c:pt idx="6">
                  <c:v>96781</c:v>
                </c:pt>
                <c:pt idx="7">
                  <c:v>193784</c:v>
                </c:pt>
                <c:pt idx="8">
                  <c:v>52641</c:v>
                </c:pt>
                <c:pt idx="9">
                  <c:v>71206</c:v>
                </c:pt>
                <c:pt idx="10">
                  <c:v>143011</c:v>
                </c:pt>
                <c:pt idx="11">
                  <c:v>142498</c:v>
                </c:pt>
                <c:pt idx="12">
                  <c:v>115322</c:v>
                </c:pt>
                <c:pt idx="13">
                  <c:v>57813</c:v>
                </c:pt>
                <c:pt idx="14">
                  <c:v>178415</c:v>
                </c:pt>
                <c:pt idx="15">
                  <c:v>88728</c:v>
                </c:pt>
                <c:pt idx="16">
                  <c:v>112022</c:v>
                </c:pt>
                <c:pt idx="17">
                  <c:v>56948</c:v>
                </c:pt>
                <c:pt idx="18">
                  <c:v>72876</c:v>
                </c:pt>
                <c:pt idx="19">
                  <c:v>85785</c:v>
                </c:pt>
                <c:pt idx="20">
                  <c:v>184562</c:v>
                </c:pt>
                <c:pt idx="21">
                  <c:v>119110</c:v>
                </c:pt>
                <c:pt idx="22">
                  <c:v>47368</c:v>
                </c:pt>
                <c:pt idx="23">
                  <c:v>61191</c:v>
                </c:pt>
                <c:pt idx="24">
                  <c:v>162599</c:v>
                </c:pt>
                <c:pt idx="25">
                  <c:v>44999</c:v>
                </c:pt>
                <c:pt idx="26">
                  <c:v>86506</c:v>
                </c:pt>
                <c:pt idx="27">
                  <c:v>36355</c:v>
                </c:pt>
                <c:pt idx="28">
                  <c:v>45983</c:v>
                </c:pt>
                <c:pt idx="29">
                  <c:v>186641</c:v>
                </c:pt>
                <c:pt idx="30">
                  <c:v>56476</c:v>
                </c:pt>
                <c:pt idx="31">
                  <c:v>158567</c:v>
                </c:pt>
                <c:pt idx="32">
                  <c:v>1035124</c:v>
                </c:pt>
                <c:pt idx="33">
                  <c:v>137462</c:v>
                </c:pt>
                <c:pt idx="34">
                  <c:v>77333</c:v>
                </c:pt>
                <c:pt idx="35">
                  <c:v>47593</c:v>
                </c:pt>
                <c:pt idx="36">
                  <c:v>75381</c:v>
                </c:pt>
                <c:pt idx="37">
                  <c:v>82188</c:v>
                </c:pt>
                <c:pt idx="38">
                  <c:v>139595</c:v>
                </c:pt>
                <c:pt idx="39">
                  <c:v>54985</c:v>
                </c:pt>
                <c:pt idx="40">
                  <c:v>112027</c:v>
                </c:pt>
                <c:pt idx="41">
                  <c:v>258287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9824"/>
        <c:axId val="116271360"/>
      </c:scatterChart>
      <c:valAx>
        <c:axId val="11626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71360"/>
        <c:crosses val="autoZero"/>
        <c:crossBetween val="midCat"/>
      </c:valAx>
      <c:valAx>
        <c:axId val="11627136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69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314324</xdr:colOff>
      <xdr:row>2</xdr:row>
      <xdr:rowOff>57150</xdr:rowOff>
    </xdr:from>
    <xdr:to>
      <xdr:col>17</xdr:col>
      <xdr:colOff>447675</xdr:colOff>
      <xdr:row>16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18</xdr:row>
      <xdr:rowOff>95250</xdr:rowOff>
    </xdr:from>
    <xdr:to>
      <xdr:col>17</xdr:col>
      <xdr:colOff>571500</xdr:colOff>
      <xdr:row>32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4"/>
  <sheetViews>
    <sheetView topLeftCell="A25" workbookViewId="0">
      <selection activeCell="G35" sqref="G35"/>
    </sheetView>
  </sheetViews>
  <sheetFormatPr defaultRowHeight="15" x14ac:dyDescent="0.25"/>
  <cols>
    <col min="1" max="1" width="15.7109375" customWidth="1"/>
    <col min="2" max="2" width="18.42578125" customWidth="1"/>
    <col min="3" max="3" width="14" customWidth="1"/>
    <col min="4" max="4" width="13.7109375" customWidth="1"/>
  </cols>
  <sheetData>
    <row r="1" spans="1:4" x14ac:dyDescent="0.25">
      <c r="B1" t="s">
        <v>46</v>
      </c>
      <c r="C1" t="s">
        <v>47</v>
      </c>
      <c r="D1" t="s">
        <v>48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s="1" t="s">
        <v>4</v>
      </c>
      <c r="B3" s="2">
        <v>564109</v>
      </c>
      <c r="C3" s="2">
        <v>2087</v>
      </c>
      <c r="D3" s="2">
        <v>175795</v>
      </c>
    </row>
    <row r="4" spans="1:4" ht="30" x14ac:dyDescent="0.25">
      <c r="A4" s="1" t="s">
        <v>5</v>
      </c>
      <c r="B4" s="2">
        <v>280106</v>
      </c>
      <c r="C4" s="2">
        <v>2044</v>
      </c>
      <c r="D4" s="2">
        <v>70635</v>
      </c>
    </row>
    <row r="5" spans="1:4" x14ac:dyDescent="0.25">
      <c r="A5" s="1" t="s">
        <v>6</v>
      </c>
      <c r="B5" s="2">
        <v>704759</v>
      </c>
      <c r="C5" s="2">
        <v>3026</v>
      </c>
      <c r="D5" s="2">
        <v>253827</v>
      </c>
    </row>
    <row r="6" spans="1:4" ht="30" x14ac:dyDescent="0.25">
      <c r="A6" s="1" t="s">
        <v>7</v>
      </c>
      <c r="B6" s="2">
        <v>463354</v>
      </c>
      <c r="C6" s="2">
        <v>2127</v>
      </c>
      <c r="D6" s="2">
        <v>111202</v>
      </c>
    </row>
    <row r="7" spans="1:4" ht="30" x14ac:dyDescent="0.25">
      <c r="A7" s="1" t="s">
        <v>8</v>
      </c>
      <c r="B7" s="2">
        <v>334678</v>
      </c>
      <c r="C7" s="2">
        <v>2173</v>
      </c>
      <c r="D7" s="2">
        <v>84467</v>
      </c>
    </row>
    <row r="8" spans="1:4" x14ac:dyDescent="0.25">
      <c r="A8" s="1" t="s">
        <v>9</v>
      </c>
      <c r="B8" s="2">
        <v>213816</v>
      </c>
      <c r="C8" s="2">
        <v>2177</v>
      </c>
      <c r="D8" s="2">
        <v>52184</v>
      </c>
    </row>
    <row r="9" spans="1:4" x14ac:dyDescent="0.25">
      <c r="A9" s="1" t="s">
        <v>10</v>
      </c>
      <c r="B9" s="2">
        <v>328311</v>
      </c>
      <c r="C9" s="2">
        <v>2375</v>
      </c>
      <c r="D9" s="2">
        <v>96781</v>
      </c>
    </row>
    <row r="10" spans="1:4" x14ac:dyDescent="0.25">
      <c r="A10" s="1" t="s">
        <v>11</v>
      </c>
      <c r="B10" s="2">
        <v>551183</v>
      </c>
      <c r="C10" s="2">
        <v>2609</v>
      </c>
      <c r="D10" s="2">
        <v>193784</v>
      </c>
    </row>
    <row r="11" spans="1:4" x14ac:dyDescent="0.25">
      <c r="A11" s="1" t="s">
        <v>12</v>
      </c>
      <c r="B11" s="2">
        <v>203534</v>
      </c>
      <c r="C11" s="2">
        <v>2098</v>
      </c>
      <c r="D11" s="2">
        <v>52641</v>
      </c>
    </row>
    <row r="12" spans="1:4" x14ac:dyDescent="0.25">
      <c r="A12" s="1" t="s">
        <v>13</v>
      </c>
      <c r="B12" s="2">
        <v>304280</v>
      </c>
      <c r="C12" s="2">
        <v>2059</v>
      </c>
      <c r="D12" s="2">
        <v>71206</v>
      </c>
    </row>
    <row r="13" spans="1:4" x14ac:dyDescent="0.25">
      <c r="A13" s="1" t="s">
        <v>14</v>
      </c>
      <c r="B13" s="2">
        <v>538329</v>
      </c>
      <c r="C13" s="2">
        <v>2459</v>
      </c>
      <c r="D13" s="2">
        <v>143011</v>
      </c>
    </row>
    <row r="14" spans="1:4" x14ac:dyDescent="0.25">
      <c r="A14" s="1" t="s">
        <v>15</v>
      </c>
      <c r="B14" s="2">
        <v>400110</v>
      </c>
      <c r="C14" s="2">
        <v>2626</v>
      </c>
      <c r="D14" s="2">
        <v>142498</v>
      </c>
    </row>
    <row r="15" spans="1:4" x14ac:dyDescent="0.25">
      <c r="A15" s="1" t="s">
        <v>16</v>
      </c>
      <c r="B15" s="2">
        <v>591035</v>
      </c>
      <c r="C15" s="2">
        <v>2270</v>
      </c>
      <c r="D15" s="2">
        <v>115322</v>
      </c>
    </row>
    <row r="16" spans="1:4" x14ac:dyDescent="0.25">
      <c r="A16" s="1" t="s">
        <v>17</v>
      </c>
      <c r="B16" s="2">
        <v>385046</v>
      </c>
      <c r="C16" s="2">
        <v>2174</v>
      </c>
      <c r="D16" s="2">
        <v>57813</v>
      </c>
    </row>
    <row r="17" spans="1:4" x14ac:dyDescent="0.25">
      <c r="A17" s="1" t="s">
        <v>18</v>
      </c>
      <c r="B17" s="2">
        <v>791210</v>
      </c>
      <c r="C17" s="2">
        <v>2691</v>
      </c>
      <c r="D17" s="2">
        <v>178415</v>
      </c>
    </row>
    <row r="18" spans="1:4" x14ac:dyDescent="0.25">
      <c r="A18" s="1" t="s">
        <v>19</v>
      </c>
      <c r="B18" s="2">
        <v>447102</v>
      </c>
      <c r="C18" s="2">
        <v>2083</v>
      </c>
      <c r="D18" s="2">
        <v>88728</v>
      </c>
    </row>
    <row r="19" spans="1:4" x14ac:dyDescent="0.25">
      <c r="A19" s="1" t="s">
        <v>20</v>
      </c>
      <c r="B19" s="2">
        <v>626789</v>
      </c>
      <c r="C19" s="2">
        <v>2118</v>
      </c>
      <c r="D19" s="2">
        <v>112022</v>
      </c>
    </row>
    <row r="20" spans="1:4" x14ac:dyDescent="0.25">
      <c r="A20" s="1" t="s">
        <v>21</v>
      </c>
      <c r="B20" s="2">
        <v>380001</v>
      </c>
      <c r="C20" s="2">
        <v>2161</v>
      </c>
      <c r="D20" s="2">
        <v>56948</v>
      </c>
    </row>
    <row r="21" spans="1:4" x14ac:dyDescent="0.25">
      <c r="A21" s="1" t="s">
        <v>22</v>
      </c>
      <c r="B21" s="2">
        <v>294143</v>
      </c>
      <c r="C21" s="2">
        <v>2119</v>
      </c>
      <c r="D21" s="2">
        <v>72876</v>
      </c>
    </row>
    <row r="22" spans="1:4" x14ac:dyDescent="0.25">
      <c r="A22" s="1" t="s">
        <v>23</v>
      </c>
      <c r="B22" s="2">
        <v>419829</v>
      </c>
      <c r="C22" s="2">
        <v>2170</v>
      </c>
      <c r="D22" s="2">
        <v>85785</v>
      </c>
    </row>
    <row r="23" spans="1:4" ht="30" x14ac:dyDescent="0.25">
      <c r="A23" s="1" t="s">
        <v>24</v>
      </c>
      <c r="B23" s="2">
        <v>676215</v>
      </c>
      <c r="C23" s="2">
        <v>2377</v>
      </c>
      <c r="D23" s="2">
        <v>184562</v>
      </c>
    </row>
    <row r="24" spans="1:4" x14ac:dyDescent="0.25">
      <c r="A24" s="1" t="s">
        <v>25</v>
      </c>
      <c r="B24" s="2">
        <v>509471</v>
      </c>
      <c r="C24" s="2">
        <v>2290</v>
      </c>
      <c r="D24" s="2">
        <v>119110</v>
      </c>
    </row>
    <row r="25" spans="1:4" x14ac:dyDescent="0.25">
      <c r="A25" s="1" t="s">
        <v>26</v>
      </c>
      <c r="B25" s="2">
        <v>197754</v>
      </c>
      <c r="C25" s="2">
        <v>2298</v>
      </c>
      <c r="D25" s="2">
        <v>47368</v>
      </c>
    </row>
    <row r="26" spans="1:4" x14ac:dyDescent="0.25">
      <c r="A26" s="1" t="s">
        <v>27</v>
      </c>
      <c r="B26" s="2">
        <v>324545</v>
      </c>
      <c r="C26" s="2">
        <v>2083</v>
      </c>
      <c r="D26" s="2">
        <v>61191</v>
      </c>
    </row>
    <row r="27" spans="1:4" x14ac:dyDescent="0.25">
      <c r="A27" s="1" t="s">
        <v>28</v>
      </c>
      <c r="B27" s="2">
        <v>585730</v>
      </c>
      <c r="C27" s="2">
        <v>2562</v>
      </c>
      <c r="D27" s="2">
        <v>162599</v>
      </c>
    </row>
    <row r="28" spans="1:4" x14ac:dyDescent="0.25">
      <c r="A28" s="1" t="s">
        <v>29</v>
      </c>
      <c r="B28" s="2">
        <v>288043</v>
      </c>
      <c r="C28" s="2">
        <v>2203</v>
      </c>
      <c r="D28" s="2">
        <v>44999</v>
      </c>
    </row>
    <row r="29" spans="1:4" ht="30" x14ac:dyDescent="0.25">
      <c r="A29" s="1" t="s">
        <v>30</v>
      </c>
      <c r="B29" s="2">
        <v>496173</v>
      </c>
      <c r="C29" s="2">
        <v>2243</v>
      </c>
      <c r="D29" s="2">
        <v>86506</v>
      </c>
    </row>
    <row r="30" spans="1:4" x14ac:dyDescent="0.25">
      <c r="A30" s="1" t="s">
        <v>31</v>
      </c>
      <c r="B30" s="2">
        <v>269279</v>
      </c>
      <c r="C30" s="2">
        <v>2340</v>
      </c>
      <c r="D30" s="2">
        <v>36355</v>
      </c>
    </row>
    <row r="31" spans="1:4" x14ac:dyDescent="0.25">
      <c r="A31" s="1" t="s">
        <v>32</v>
      </c>
      <c r="B31" s="2">
        <v>258931</v>
      </c>
      <c r="C31" s="2">
        <v>2162</v>
      </c>
      <c r="D31" s="2">
        <v>45983</v>
      </c>
    </row>
    <row r="32" spans="1:4" x14ac:dyDescent="0.25">
      <c r="A32" s="1" t="s">
        <v>33</v>
      </c>
      <c r="B32" s="2">
        <v>725609</v>
      </c>
      <c r="C32" s="2">
        <v>2449</v>
      </c>
      <c r="D32" s="2">
        <v>186641</v>
      </c>
    </row>
    <row r="33" spans="1:4" ht="30" x14ac:dyDescent="0.25">
      <c r="A33" s="1" t="s">
        <v>34</v>
      </c>
      <c r="B33" s="2">
        <v>341440</v>
      </c>
      <c r="C33" s="2">
        <v>2079</v>
      </c>
      <c r="D33" s="2">
        <v>56476</v>
      </c>
    </row>
    <row r="34" spans="1:4" x14ac:dyDescent="0.25">
      <c r="A34" s="1" t="s">
        <v>35</v>
      </c>
      <c r="B34" s="2">
        <v>473445</v>
      </c>
      <c r="C34" s="2">
        <v>2871</v>
      </c>
      <c r="D34" s="2">
        <v>158567</v>
      </c>
    </row>
    <row r="35" spans="1:4" ht="60" x14ac:dyDescent="0.25">
      <c r="A35" s="1" t="s">
        <v>36</v>
      </c>
      <c r="B35" s="2">
        <v>1827810</v>
      </c>
      <c r="C35" s="2">
        <v>3666</v>
      </c>
      <c r="D35" s="2">
        <v>1035124</v>
      </c>
    </row>
    <row r="36" spans="1:4" x14ac:dyDescent="0.25">
      <c r="A36" s="1" t="s">
        <v>37</v>
      </c>
      <c r="B36" s="2">
        <v>630911</v>
      </c>
      <c r="C36" s="2">
        <v>2458</v>
      </c>
      <c r="D36" s="2">
        <v>137462</v>
      </c>
    </row>
    <row r="37" spans="1:4" x14ac:dyDescent="0.25">
      <c r="A37" s="1" t="s">
        <v>38</v>
      </c>
      <c r="B37" s="2">
        <v>319919</v>
      </c>
      <c r="C37" s="2">
        <v>2387</v>
      </c>
      <c r="D37" s="2">
        <v>77333</v>
      </c>
    </row>
    <row r="38" spans="1:4" ht="30" x14ac:dyDescent="0.25">
      <c r="A38" s="1" t="s">
        <v>39</v>
      </c>
      <c r="B38" s="2">
        <v>245120</v>
      </c>
      <c r="C38" s="2">
        <v>2184</v>
      </c>
      <c r="D38" s="2">
        <v>47593</v>
      </c>
    </row>
    <row r="39" spans="1:4" x14ac:dyDescent="0.25">
      <c r="A39" s="1" t="s">
        <v>40</v>
      </c>
      <c r="B39" s="2">
        <v>400802</v>
      </c>
      <c r="C39" s="2">
        <v>2343</v>
      </c>
      <c r="D39" s="2">
        <v>75381</v>
      </c>
    </row>
    <row r="40" spans="1:4" x14ac:dyDescent="0.25">
      <c r="A40" s="1" t="s">
        <v>41</v>
      </c>
      <c r="B40" s="2">
        <v>353188</v>
      </c>
      <c r="C40" s="2">
        <v>2104</v>
      </c>
      <c r="D40" s="2">
        <v>82188</v>
      </c>
    </row>
    <row r="41" spans="1:4" x14ac:dyDescent="0.25">
      <c r="A41" s="1" t="s">
        <v>42</v>
      </c>
      <c r="B41" s="2">
        <v>419360</v>
      </c>
      <c r="C41" s="2">
        <v>2388</v>
      </c>
      <c r="D41" s="2">
        <v>139595</v>
      </c>
    </row>
    <row r="42" spans="1:4" ht="30" x14ac:dyDescent="0.25">
      <c r="A42" s="1" t="s">
        <v>43</v>
      </c>
      <c r="B42" s="2">
        <v>275063</v>
      </c>
      <c r="C42" s="2">
        <v>2142</v>
      </c>
      <c r="D42" s="2">
        <v>54985</v>
      </c>
    </row>
    <row r="43" spans="1:4" ht="30" x14ac:dyDescent="0.25">
      <c r="A43" s="1" t="s">
        <v>44</v>
      </c>
      <c r="B43" s="2">
        <v>388600</v>
      </c>
      <c r="C43" s="2">
        <v>2088</v>
      </c>
      <c r="D43" s="2">
        <v>112027</v>
      </c>
    </row>
    <row r="44" spans="1:4" x14ac:dyDescent="0.25">
      <c r="A44" s="1" t="s">
        <v>45</v>
      </c>
      <c r="B44" s="2">
        <v>701499</v>
      </c>
      <c r="C44" s="2">
        <v>2922</v>
      </c>
      <c r="D44" s="2">
        <v>258287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9"/>
  <sheetViews>
    <sheetView workbookViewId="0">
      <selection activeCell="G8" sqref="G8"/>
    </sheetView>
  </sheetViews>
  <sheetFormatPr defaultRowHeight="15" x14ac:dyDescent="0.25"/>
  <cols>
    <col min="6" max="6" width="15" customWidth="1"/>
  </cols>
  <sheetData>
    <row r="1" spans="1:9" x14ac:dyDescent="0.25">
      <c r="A1" t="s">
        <v>49</v>
      </c>
    </row>
    <row r="2" spans="1:9" ht="15.75" thickBot="1" x14ac:dyDescent="0.3"/>
    <row r="3" spans="1:9" x14ac:dyDescent="0.25">
      <c r="A3" s="3" t="s">
        <v>50</v>
      </c>
      <c r="B3" s="3"/>
    </row>
    <row r="4" spans="1:9" x14ac:dyDescent="0.25">
      <c r="A4" s="4" t="s">
        <v>51</v>
      </c>
      <c r="B4" s="4">
        <v>0.9389420651307645</v>
      </c>
    </row>
    <row r="5" spans="1:9" x14ac:dyDescent="0.25">
      <c r="A5" s="4" t="s">
        <v>52</v>
      </c>
      <c r="B5" s="7">
        <v>0.88161220167202503</v>
      </c>
    </row>
    <row r="6" spans="1:9" x14ac:dyDescent="0.25">
      <c r="A6" s="4" t="s">
        <v>53</v>
      </c>
      <c r="B6" s="4">
        <v>0.87554103252700055</v>
      </c>
    </row>
    <row r="7" spans="1:9" x14ac:dyDescent="0.25">
      <c r="A7" s="4" t="s">
        <v>54</v>
      </c>
      <c r="B7" s="4">
        <v>94220.211386972878</v>
      </c>
    </row>
    <row r="8" spans="1:9" ht="15.75" thickBot="1" x14ac:dyDescent="0.3">
      <c r="A8" s="5" t="s">
        <v>55</v>
      </c>
      <c r="B8" s="5">
        <v>42</v>
      </c>
    </row>
    <row r="10" spans="1:9" ht="15.75" thickBot="1" x14ac:dyDescent="0.3">
      <c r="A10" t="s">
        <v>56</v>
      </c>
    </row>
    <row r="11" spans="1:9" x14ac:dyDescent="0.25">
      <c r="A11" s="6"/>
      <c r="B11" s="6" t="s">
        <v>57</v>
      </c>
      <c r="C11" s="6" t="s">
        <v>58</v>
      </c>
      <c r="D11" s="6" t="s">
        <v>59</v>
      </c>
      <c r="E11" s="6" t="s">
        <v>60</v>
      </c>
      <c r="F11" s="6" t="s">
        <v>61</v>
      </c>
    </row>
    <row r="12" spans="1:9" x14ac:dyDescent="0.25">
      <c r="A12" s="4" t="s">
        <v>62</v>
      </c>
      <c r="B12" s="4">
        <v>2</v>
      </c>
      <c r="C12" s="4">
        <v>2578240367112.5483</v>
      </c>
      <c r="D12" s="4">
        <v>1289120183556.2742</v>
      </c>
      <c r="E12" s="4">
        <v>145.21292038034389</v>
      </c>
      <c r="F12" s="7">
        <v>8.5013012926992799E-19</v>
      </c>
    </row>
    <row r="13" spans="1:9" x14ac:dyDescent="0.25">
      <c r="A13" s="4" t="s">
        <v>63</v>
      </c>
      <c r="B13" s="4">
        <v>39</v>
      </c>
      <c r="C13" s="4">
        <v>346220481118.42834</v>
      </c>
      <c r="D13" s="4">
        <v>8877448233.8058548</v>
      </c>
      <c r="E13" s="4"/>
      <c r="F13" s="4"/>
    </row>
    <row r="14" spans="1:9" ht="15.75" thickBot="1" x14ac:dyDescent="0.3">
      <c r="A14" s="5" t="s">
        <v>64</v>
      </c>
      <c r="B14" s="5">
        <v>41</v>
      </c>
      <c r="C14" s="5">
        <v>2924460848230.9766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65</v>
      </c>
      <c r="C16" s="6" t="s">
        <v>54</v>
      </c>
      <c r="D16" s="6" t="s">
        <v>66</v>
      </c>
      <c r="E16" s="6" t="s">
        <v>67</v>
      </c>
      <c r="F16" s="6" t="s">
        <v>68</v>
      </c>
      <c r="G16" s="6" t="s">
        <v>69</v>
      </c>
      <c r="H16" s="6" t="s">
        <v>70</v>
      </c>
      <c r="I16" s="6" t="s">
        <v>71</v>
      </c>
    </row>
    <row r="17" spans="1:9" x14ac:dyDescent="0.25">
      <c r="A17" s="4" t="s">
        <v>72</v>
      </c>
      <c r="B17" s="4">
        <v>129622.06817860735</v>
      </c>
      <c r="C17" s="4">
        <v>170706.81024055081</v>
      </c>
      <c r="D17" s="4">
        <v>0.75932569998789701</v>
      </c>
      <c r="E17" s="4">
        <v>0.45222314882508163</v>
      </c>
      <c r="F17" s="4">
        <v>-215665.04688339288</v>
      </c>
      <c r="G17" s="4">
        <v>474909.18324060761</v>
      </c>
      <c r="H17" s="4">
        <v>-215665.04688339288</v>
      </c>
      <c r="I17" s="4">
        <v>474909.18324060761</v>
      </c>
    </row>
    <row r="18" spans="1:9" x14ac:dyDescent="0.25">
      <c r="A18" s="4" t="s">
        <v>47</v>
      </c>
      <c r="B18" s="4">
        <v>59.06588341799565</v>
      </c>
      <c r="C18" s="4">
        <v>80.086626335286951</v>
      </c>
      <c r="D18" s="4">
        <v>0.73752492920245094</v>
      </c>
      <c r="E18" s="4">
        <v>0.4652176734252883</v>
      </c>
      <c r="F18" s="4">
        <v>-102.92460848676609</v>
      </c>
      <c r="G18" s="4">
        <v>221.05637532275739</v>
      </c>
      <c r="H18" s="4">
        <v>-102.92460848676609</v>
      </c>
      <c r="I18" s="4">
        <v>221.05637532275739</v>
      </c>
    </row>
    <row r="19" spans="1:9" ht="15.75" thickBot="1" x14ac:dyDescent="0.3">
      <c r="A19" s="5" t="s">
        <v>48</v>
      </c>
      <c r="B19" s="5">
        <v>1.5261331877135509</v>
      </c>
      <c r="C19" s="5">
        <v>0.16752969181635186</v>
      </c>
      <c r="D19" s="5">
        <v>9.1096280973674642</v>
      </c>
      <c r="E19" s="8">
        <v>3.3511153754475472E-11</v>
      </c>
      <c r="F19" s="5">
        <v>1.1872724012400595</v>
      </c>
      <c r="G19" s="5">
        <v>1.8649939741870423</v>
      </c>
      <c r="H19" s="5">
        <v>1.1872724012400595</v>
      </c>
      <c r="I19" s="5">
        <v>1.8649939741870423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G45"/>
  <sheetViews>
    <sheetView tabSelected="1" workbookViewId="0">
      <selection activeCell="I11" sqref="I11"/>
    </sheetView>
  </sheetViews>
  <sheetFormatPr defaultRowHeight="15" x14ac:dyDescent="0.25"/>
  <cols>
    <col min="2" max="2" width="25.140625" customWidth="1"/>
  </cols>
  <sheetData>
    <row r="2" spans="2:7" x14ac:dyDescent="0.25">
      <c r="B2" t="s">
        <v>46</v>
      </c>
      <c r="C2" t="s">
        <v>47</v>
      </c>
      <c r="D2" t="s">
        <v>48</v>
      </c>
      <c r="F2" t="s">
        <v>46</v>
      </c>
      <c r="G2" t="s">
        <v>48</v>
      </c>
    </row>
    <row r="3" spans="2:7" x14ac:dyDescent="0.25">
      <c r="B3" t="s">
        <v>112</v>
      </c>
      <c r="C3" t="s">
        <v>108</v>
      </c>
      <c r="D3" t="s">
        <v>109</v>
      </c>
      <c r="F3" t="s">
        <v>112</v>
      </c>
      <c r="G3" t="s">
        <v>109</v>
      </c>
    </row>
    <row r="4" spans="2:7" x14ac:dyDescent="0.25">
      <c r="B4" s="2">
        <v>564109</v>
      </c>
      <c r="C4" s="2">
        <v>2087</v>
      </c>
      <c r="D4" s="2">
        <v>175795</v>
      </c>
      <c r="F4" s="2">
        <v>564109</v>
      </c>
      <c r="G4" s="2">
        <v>175795</v>
      </c>
    </row>
    <row r="5" spans="2:7" x14ac:dyDescent="0.25">
      <c r="B5" s="2">
        <v>280106</v>
      </c>
      <c r="C5" s="2">
        <v>2044</v>
      </c>
      <c r="D5" s="2">
        <v>70635</v>
      </c>
      <c r="F5" s="2">
        <v>280106</v>
      </c>
      <c r="G5" s="2">
        <v>70635</v>
      </c>
    </row>
    <row r="6" spans="2:7" x14ac:dyDescent="0.25">
      <c r="B6" s="2">
        <v>704759</v>
      </c>
      <c r="C6" s="2">
        <v>3026</v>
      </c>
      <c r="D6" s="2">
        <v>253827</v>
      </c>
      <c r="F6" s="2">
        <v>704759</v>
      </c>
      <c r="G6" s="2">
        <v>253827</v>
      </c>
    </row>
    <row r="7" spans="2:7" x14ac:dyDescent="0.25">
      <c r="B7" s="2">
        <v>463354</v>
      </c>
      <c r="C7" s="2">
        <v>2127</v>
      </c>
      <c r="D7" s="2">
        <v>111202</v>
      </c>
      <c r="F7" s="2">
        <v>463354</v>
      </c>
      <c r="G7" s="2">
        <v>111202</v>
      </c>
    </row>
    <row r="8" spans="2:7" x14ac:dyDescent="0.25">
      <c r="B8" s="2">
        <v>334678</v>
      </c>
      <c r="C8" s="2">
        <v>2173</v>
      </c>
      <c r="D8" s="2">
        <v>84467</v>
      </c>
      <c r="F8" s="2">
        <v>334678</v>
      </c>
      <c r="G8" s="2">
        <v>84467</v>
      </c>
    </row>
    <row r="9" spans="2:7" x14ac:dyDescent="0.25">
      <c r="B9" s="2">
        <v>213816</v>
      </c>
      <c r="C9" s="2">
        <v>2177</v>
      </c>
      <c r="D9" s="2">
        <v>52184</v>
      </c>
      <c r="F9" s="2">
        <v>213816</v>
      </c>
      <c r="G9" s="2">
        <v>52184</v>
      </c>
    </row>
    <row r="10" spans="2:7" x14ac:dyDescent="0.25">
      <c r="B10" s="2">
        <v>328311</v>
      </c>
      <c r="C10" s="2">
        <v>2375</v>
      </c>
      <c r="D10" s="2">
        <v>96781</v>
      </c>
      <c r="F10" s="2">
        <v>328311</v>
      </c>
      <c r="G10" s="2">
        <v>96781</v>
      </c>
    </row>
    <row r="11" spans="2:7" x14ac:dyDescent="0.25">
      <c r="B11" s="2">
        <v>551183</v>
      </c>
      <c r="C11" s="2">
        <v>2609</v>
      </c>
      <c r="D11" s="2">
        <v>193784</v>
      </c>
      <c r="F11" s="2">
        <v>551183</v>
      </c>
      <c r="G11" s="2">
        <v>193784</v>
      </c>
    </row>
    <row r="12" spans="2:7" x14ac:dyDescent="0.25">
      <c r="B12" s="2">
        <v>203534</v>
      </c>
      <c r="C12" s="2">
        <v>2098</v>
      </c>
      <c r="D12" s="2">
        <v>52641</v>
      </c>
      <c r="F12" s="2">
        <v>203534</v>
      </c>
      <c r="G12" s="2">
        <v>52641</v>
      </c>
    </row>
    <row r="13" spans="2:7" x14ac:dyDescent="0.25">
      <c r="B13" s="2">
        <v>304280</v>
      </c>
      <c r="C13" s="2">
        <v>2059</v>
      </c>
      <c r="D13" s="2">
        <v>71206</v>
      </c>
      <c r="F13" s="2">
        <v>304280</v>
      </c>
      <c r="G13" s="2">
        <v>71206</v>
      </c>
    </row>
    <row r="14" spans="2:7" x14ac:dyDescent="0.25">
      <c r="B14" s="2">
        <v>538329</v>
      </c>
      <c r="C14" s="2">
        <v>2459</v>
      </c>
      <c r="D14" s="2">
        <v>143011</v>
      </c>
      <c r="F14" s="2">
        <v>538329</v>
      </c>
      <c r="G14" s="2">
        <v>143011</v>
      </c>
    </row>
    <row r="15" spans="2:7" x14ac:dyDescent="0.25">
      <c r="B15" s="2">
        <v>400110</v>
      </c>
      <c r="C15" s="2">
        <v>2626</v>
      </c>
      <c r="D15" s="2">
        <v>142498</v>
      </c>
      <c r="F15" s="2">
        <v>400110</v>
      </c>
      <c r="G15" s="2">
        <v>142498</v>
      </c>
    </row>
    <row r="16" spans="2:7" x14ac:dyDescent="0.25">
      <c r="B16" s="2">
        <v>591035</v>
      </c>
      <c r="C16" s="2">
        <v>2270</v>
      </c>
      <c r="D16" s="2">
        <v>115322</v>
      </c>
      <c r="F16" s="2">
        <v>591035</v>
      </c>
      <c r="G16" s="2">
        <v>115322</v>
      </c>
    </row>
    <row r="17" spans="2:7" x14ac:dyDescent="0.25">
      <c r="B17" s="2">
        <v>385046</v>
      </c>
      <c r="C17" s="2">
        <v>2174</v>
      </c>
      <c r="D17" s="2">
        <v>57813</v>
      </c>
      <c r="F17" s="2">
        <v>385046</v>
      </c>
      <c r="G17" s="2">
        <v>57813</v>
      </c>
    </row>
    <row r="18" spans="2:7" x14ac:dyDescent="0.25">
      <c r="B18" s="2">
        <v>791210</v>
      </c>
      <c r="C18" s="2">
        <v>2691</v>
      </c>
      <c r="D18" s="2">
        <v>178415</v>
      </c>
      <c r="F18" s="2">
        <v>791210</v>
      </c>
      <c r="G18" s="2">
        <v>178415</v>
      </c>
    </row>
    <row r="19" spans="2:7" x14ac:dyDescent="0.25">
      <c r="B19" s="2">
        <v>447102</v>
      </c>
      <c r="C19" s="2">
        <v>2083</v>
      </c>
      <c r="D19" s="2">
        <v>88728</v>
      </c>
      <c r="F19" s="2">
        <v>447102</v>
      </c>
      <c r="G19" s="2">
        <v>88728</v>
      </c>
    </row>
    <row r="20" spans="2:7" x14ac:dyDescent="0.25">
      <c r="B20" s="2">
        <v>626789</v>
      </c>
      <c r="C20" s="2">
        <v>2118</v>
      </c>
      <c r="D20" s="2">
        <v>112022</v>
      </c>
      <c r="F20" s="2">
        <v>626789</v>
      </c>
      <c r="G20" s="2">
        <v>112022</v>
      </c>
    </row>
    <row r="21" spans="2:7" x14ac:dyDescent="0.25">
      <c r="B21" s="2">
        <v>380001</v>
      </c>
      <c r="C21" s="2">
        <v>2161</v>
      </c>
      <c r="D21" s="2">
        <v>56948</v>
      </c>
      <c r="F21" s="2">
        <v>380001</v>
      </c>
      <c r="G21" s="2">
        <v>56948</v>
      </c>
    </row>
    <row r="22" spans="2:7" x14ac:dyDescent="0.25">
      <c r="B22" s="2">
        <v>294143</v>
      </c>
      <c r="C22" s="2">
        <v>2119</v>
      </c>
      <c r="D22" s="2">
        <v>72876</v>
      </c>
      <c r="F22" s="2">
        <v>294143</v>
      </c>
      <c r="G22" s="2">
        <v>72876</v>
      </c>
    </row>
    <row r="23" spans="2:7" x14ac:dyDescent="0.25">
      <c r="B23" s="2">
        <v>419829</v>
      </c>
      <c r="C23" s="2">
        <v>2170</v>
      </c>
      <c r="D23" s="2">
        <v>85785</v>
      </c>
      <c r="F23" s="2">
        <v>419829</v>
      </c>
      <c r="G23" s="2">
        <v>85785</v>
      </c>
    </row>
    <row r="24" spans="2:7" x14ac:dyDescent="0.25">
      <c r="B24" s="2">
        <v>676215</v>
      </c>
      <c r="C24" s="2">
        <v>2377</v>
      </c>
      <c r="D24" s="2">
        <v>184562</v>
      </c>
      <c r="F24" s="2">
        <v>676215</v>
      </c>
      <c r="G24" s="2">
        <v>184562</v>
      </c>
    </row>
    <row r="25" spans="2:7" x14ac:dyDescent="0.25">
      <c r="B25" s="2">
        <v>509471</v>
      </c>
      <c r="C25" s="2">
        <v>2290</v>
      </c>
      <c r="D25" s="2">
        <v>119110</v>
      </c>
      <c r="F25" s="2">
        <v>509471</v>
      </c>
      <c r="G25" s="2">
        <v>119110</v>
      </c>
    </row>
    <row r="26" spans="2:7" x14ac:dyDescent="0.25">
      <c r="B26" s="2">
        <v>197754</v>
      </c>
      <c r="C26" s="2">
        <v>2298</v>
      </c>
      <c r="D26" s="2">
        <v>47368</v>
      </c>
      <c r="F26" s="2">
        <v>197754</v>
      </c>
      <c r="G26" s="2">
        <v>47368</v>
      </c>
    </row>
    <row r="27" spans="2:7" x14ac:dyDescent="0.25">
      <c r="B27" s="2">
        <v>324545</v>
      </c>
      <c r="C27" s="2">
        <v>2083</v>
      </c>
      <c r="D27" s="2">
        <v>61191</v>
      </c>
      <c r="F27" s="2">
        <v>324545</v>
      </c>
      <c r="G27" s="2">
        <v>61191</v>
      </c>
    </row>
    <row r="28" spans="2:7" x14ac:dyDescent="0.25">
      <c r="B28" s="2">
        <v>585730</v>
      </c>
      <c r="C28" s="2">
        <v>2562</v>
      </c>
      <c r="D28" s="2">
        <v>162599</v>
      </c>
      <c r="F28" s="2">
        <v>585730</v>
      </c>
      <c r="G28" s="2">
        <v>162599</v>
      </c>
    </row>
    <row r="29" spans="2:7" x14ac:dyDescent="0.25">
      <c r="B29" s="2">
        <v>288043</v>
      </c>
      <c r="C29" s="2">
        <v>2203</v>
      </c>
      <c r="D29" s="2">
        <v>44999</v>
      </c>
      <c r="F29" s="2">
        <v>288043</v>
      </c>
      <c r="G29" s="2">
        <v>44999</v>
      </c>
    </row>
    <row r="30" spans="2:7" x14ac:dyDescent="0.25">
      <c r="B30" s="2">
        <v>496173</v>
      </c>
      <c r="C30" s="2">
        <v>2243</v>
      </c>
      <c r="D30" s="2">
        <v>86506</v>
      </c>
      <c r="F30" s="2">
        <v>496173</v>
      </c>
      <c r="G30" s="2">
        <v>86506</v>
      </c>
    </row>
    <row r="31" spans="2:7" x14ac:dyDescent="0.25">
      <c r="B31" s="2">
        <v>269279</v>
      </c>
      <c r="C31" s="2">
        <v>2340</v>
      </c>
      <c r="D31" s="2">
        <v>36355</v>
      </c>
      <c r="F31" s="2">
        <v>269279</v>
      </c>
      <c r="G31" s="2">
        <v>36355</v>
      </c>
    </row>
    <row r="32" spans="2:7" x14ac:dyDescent="0.25">
      <c r="B32" s="2">
        <v>258931</v>
      </c>
      <c r="C32" s="2">
        <v>2162</v>
      </c>
      <c r="D32" s="2">
        <v>45983</v>
      </c>
      <c r="F32" s="2">
        <v>258931</v>
      </c>
      <c r="G32" s="2">
        <v>45983</v>
      </c>
    </row>
    <row r="33" spans="2:7" x14ac:dyDescent="0.25">
      <c r="B33" s="2">
        <v>725609</v>
      </c>
      <c r="C33" s="2">
        <v>2449</v>
      </c>
      <c r="D33" s="2">
        <v>186641</v>
      </c>
      <c r="F33" s="2">
        <v>725609</v>
      </c>
      <c r="G33" s="2">
        <v>186641</v>
      </c>
    </row>
    <row r="34" spans="2:7" x14ac:dyDescent="0.25">
      <c r="B34" s="2">
        <v>341440</v>
      </c>
      <c r="C34" s="2">
        <v>2079</v>
      </c>
      <c r="D34" s="2">
        <v>56476</v>
      </c>
      <c r="F34" s="2">
        <v>341440</v>
      </c>
      <c r="G34" s="2">
        <v>56476</v>
      </c>
    </row>
    <row r="35" spans="2:7" x14ac:dyDescent="0.25">
      <c r="B35" s="2">
        <v>473445</v>
      </c>
      <c r="C35" s="2">
        <v>2871</v>
      </c>
      <c r="D35" s="2">
        <v>158567</v>
      </c>
      <c r="F35" s="2">
        <v>473445</v>
      </c>
      <c r="G35" s="2">
        <v>158567</v>
      </c>
    </row>
    <row r="36" spans="2:7" x14ac:dyDescent="0.25">
      <c r="B36" s="2">
        <v>1827810</v>
      </c>
      <c r="C36" s="2">
        <v>3666</v>
      </c>
      <c r="D36" s="2">
        <v>1035124</v>
      </c>
      <c r="F36" s="2">
        <v>1827810</v>
      </c>
      <c r="G36" s="2">
        <v>1035124</v>
      </c>
    </row>
    <row r="37" spans="2:7" x14ac:dyDescent="0.25">
      <c r="B37" s="2">
        <v>630911</v>
      </c>
      <c r="C37" s="2">
        <v>2458</v>
      </c>
      <c r="D37" s="2">
        <v>137462</v>
      </c>
      <c r="F37" s="2">
        <v>630911</v>
      </c>
      <c r="G37" s="2">
        <v>137462</v>
      </c>
    </row>
    <row r="38" spans="2:7" x14ac:dyDescent="0.25">
      <c r="B38" s="2">
        <v>319919</v>
      </c>
      <c r="C38" s="2">
        <v>2387</v>
      </c>
      <c r="D38" s="2">
        <v>77333</v>
      </c>
      <c r="F38" s="2">
        <v>319919</v>
      </c>
      <c r="G38" s="2">
        <v>77333</v>
      </c>
    </row>
    <row r="39" spans="2:7" x14ac:dyDescent="0.25">
      <c r="B39" s="2">
        <v>245120</v>
      </c>
      <c r="C39" s="2">
        <v>2184</v>
      </c>
      <c r="D39" s="2">
        <v>47593</v>
      </c>
      <c r="F39" s="2">
        <v>245120</v>
      </c>
      <c r="G39" s="2">
        <v>47593</v>
      </c>
    </row>
    <row r="40" spans="2:7" x14ac:dyDescent="0.25">
      <c r="B40" s="2">
        <v>400802</v>
      </c>
      <c r="C40" s="2">
        <v>2343</v>
      </c>
      <c r="D40" s="2">
        <v>75381</v>
      </c>
      <c r="F40" s="2">
        <v>400802</v>
      </c>
      <c r="G40" s="2">
        <v>75381</v>
      </c>
    </row>
    <row r="41" spans="2:7" x14ac:dyDescent="0.25">
      <c r="B41" s="2">
        <v>353188</v>
      </c>
      <c r="C41" s="2">
        <v>2104</v>
      </c>
      <c r="D41" s="2">
        <v>82188</v>
      </c>
      <c r="F41" s="2">
        <v>353188</v>
      </c>
      <c r="G41" s="2">
        <v>82188</v>
      </c>
    </row>
    <row r="42" spans="2:7" x14ac:dyDescent="0.25">
      <c r="B42" s="2">
        <v>419360</v>
      </c>
      <c r="C42" s="2">
        <v>2388</v>
      </c>
      <c r="D42" s="2">
        <v>139595</v>
      </c>
      <c r="F42" s="2">
        <v>419360</v>
      </c>
      <c r="G42" s="2">
        <v>139595</v>
      </c>
    </row>
    <row r="43" spans="2:7" x14ac:dyDescent="0.25">
      <c r="B43" s="2">
        <v>275063</v>
      </c>
      <c r="C43" s="2">
        <v>2142</v>
      </c>
      <c r="D43" s="2">
        <v>54985</v>
      </c>
      <c r="F43" s="2">
        <v>275063</v>
      </c>
      <c r="G43" s="2">
        <v>54985</v>
      </c>
    </row>
    <row r="44" spans="2:7" x14ac:dyDescent="0.25">
      <c r="B44" s="2">
        <v>388600</v>
      </c>
      <c r="C44" s="2">
        <v>2088</v>
      </c>
      <c r="D44" s="2">
        <v>112027</v>
      </c>
      <c r="F44" s="2">
        <v>388600</v>
      </c>
      <c r="G44" s="2">
        <v>112027</v>
      </c>
    </row>
    <row r="45" spans="2:7" x14ac:dyDescent="0.25">
      <c r="B45" s="2">
        <v>701499</v>
      </c>
      <c r="C45" s="2">
        <v>2922</v>
      </c>
      <c r="D45" s="2">
        <v>258287</v>
      </c>
      <c r="F45" s="2">
        <v>701499</v>
      </c>
      <c r="G45" s="2">
        <v>258287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9"/>
  <sheetViews>
    <sheetView workbookViewId="0">
      <selection activeCell="I13" sqref="I13"/>
    </sheetView>
  </sheetViews>
  <sheetFormatPr defaultRowHeight="15" x14ac:dyDescent="0.25"/>
  <cols>
    <col min="1" max="1" width="13.5703125" customWidth="1"/>
    <col min="2" max="2" width="12.28515625" customWidth="1"/>
    <col min="3" max="3" width="11.140625" customWidth="1"/>
  </cols>
  <sheetData>
    <row r="1" spans="1:6" x14ac:dyDescent="0.25">
      <c r="A1" s="6" t="s">
        <v>107</v>
      </c>
      <c r="B1" s="6"/>
      <c r="C1" s="6" t="s">
        <v>108</v>
      </c>
      <c r="D1" s="6"/>
      <c r="E1" s="6" t="s">
        <v>109</v>
      </c>
      <c r="F1" s="6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7" t="s">
        <v>80</v>
      </c>
      <c r="B3" s="7">
        <v>465015.02380952379</v>
      </c>
      <c r="C3" s="7" t="s">
        <v>80</v>
      </c>
      <c r="D3" s="7">
        <v>2340.1190476190477</v>
      </c>
      <c r="E3" s="7" t="s">
        <v>80</v>
      </c>
      <c r="F3" s="7">
        <v>129196.95238095238</v>
      </c>
    </row>
    <row r="4" spans="1:6" x14ac:dyDescent="0.25">
      <c r="A4" s="4" t="s">
        <v>54</v>
      </c>
      <c r="B4" s="4">
        <v>41210.352771016172</v>
      </c>
      <c r="C4" s="4" t="s">
        <v>54</v>
      </c>
      <c r="D4" s="4">
        <v>49.684629133196879</v>
      </c>
      <c r="E4" s="4" t="s">
        <v>54</v>
      </c>
      <c r="F4" s="4">
        <v>23751.457337840493</v>
      </c>
    </row>
    <row r="5" spans="1:6" x14ac:dyDescent="0.25">
      <c r="A5" s="4" t="s">
        <v>81</v>
      </c>
      <c r="B5" s="4">
        <v>400456</v>
      </c>
      <c r="C5" s="4" t="s">
        <v>81</v>
      </c>
      <c r="D5" s="4">
        <v>2223</v>
      </c>
      <c r="E5" s="4" t="s">
        <v>81</v>
      </c>
      <c r="F5" s="4">
        <v>87617</v>
      </c>
    </row>
    <row r="6" spans="1:6" x14ac:dyDescent="0.25">
      <c r="A6" s="4" t="s">
        <v>82</v>
      </c>
      <c r="B6" s="4" t="e">
        <v>#N/A</v>
      </c>
      <c r="C6" s="4" t="s">
        <v>82</v>
      </c>
      <c r="D6" s="4">
        <v>2083</v>
      </c>
      <c r="E6" s="4" t="s">
        <v>82</v>
      </c>
      <c r="F6" s="4" t="e">
        <v>#N/A</v>
      </c>
    </row>
    <row r="7" spans="1:6" x14ac:dyDescent="0.25">
      <c r="A7" s="7" t="s">
        <v>83</v>
      </c>
      <c r="B7" s="7">
        <v>267073.61039886967</v>
      </c>
      <c r="C7" s="7" t="s">
        <v>83</v>
      </c>
      <c r="D7" s="7">
        <v>321.99319810880985</v>
      </c>
      <c r="E7" s="7" t="s">
        <v>83</v>
      </c>
      <c r="F7" s="7">
        <v>153927.0362158409</v>
      </c>
    </row>
    <row r="8" spans="1:6" x14ac:dyDescent="0.25">
      <c r="A8" s="4" t="s">
        <v>84</v>
      </c>
      <c r="B8" s="4">
        <v>71328313371.487228</v>
      </c>
      <c r="C8" s="4" t="s">
        <v>84</v>
      </c>
      <c r="D8" s="4">
        <v>103679.61962833928</v>
      </c>
      <c r="E8" s="4" t="s">
        <v>84</v>
      </c>
      <c r="F8" s="4">
        <v>23693532478.192799</v>
      </c>
    </row>
    <row r="9" spans="1:6" x14ac:dyDescent="0.25">
      <c r="A9" s="4" t="s">
        <v>85</v>
      </c>
      <c r="B9" s="4">
        <v>16.203325261251685</v>
      </c>
      <c r="C9" s="4" t="s">
        <v>85</v>
      </c>
      <c r="D9" s="4">
        <v>6.2039172116035228</v>
      </c>
      <c r="E9" s="4" t="s">
        <v>85</v>
      </c>
      <c r="F9" s="4">
        <v>30.701112793248623</v>
      </c>
    </row>
    <row r="10" spans="1:6" x14ac:dyDescent="0.25">
      <c r="A10" s="4" t="s">
        <v>86</v>
      </c>
      <c r="B10" s="4">
        <v>3.3753478523836979</v>
      </c>
      <c r="C10" s="4" t="s">
        <v>86</v>
      </c>
      <c r="D10" s="4">
        <v>2.1981303235302581</v>
      </c>
      <c r="E10" s="4" t="s">
        <v>86</v>
      </c>
      <c r="F10" s="4">
        <v>5.2056984616610649</v>
      </c>
    </row>
    <row r="11" spans="1:6" x14ac:dyDescent="0.25">
      <c r="A11" s="4" t="s">
        <v>87</v>
      </c>
      <c r="B11" s="4">
        <v>1630056</v>
      </c>
      <c r="C11" s="4" t="s">
        <v>87</v>
      </c>
      <c r="D11" s="4">
        <v>1622</v>
      </c>
      <c r="E11" s="4" t="s">
        <v>87</v>
      </c>
      <c r="F11" s="4">
        <v>998769</v>
      </c>
    </row>
    <row r="12" spans="1:6" x14ac:dyDescent="0.25">
      <c r="A12" s="7" t="s">
        <v>88</v>
      </c>
      <c r="B12" s="7">
        <v>197754</v>
      </c>
      <c r="C12" s="7" t="s">
        <v>88</v>
      </c>
      <c r="D12" s="7">
        <v>2044</v>
      </c>
      <c r="E12" s="7" t="s">
        <v>88</v>
      </c>
      <c r="F12" s="7">
        <v>36355</v>
      </c>
    </row>
    <row r="13" spans="1:6" x14ac:dyDescent="0.25">
      <c r="A13" s="7" t="s">
        <v>89</v>
      </c>
      <c r="B13" s="7">
        <v>1827810</v>
      </c>
      <c r="C13" s="7" t="s">
        <v>89</v>
      </c>
      <c r="D13" s="7">
        <v>3666</v>
      </c>
      <c r="E13" s="7" t="s">
        <v>89</v>
      </c>
      <c r="F13" s="7">
        <v>1035124</v>
      </c>
    </row>
    <row r="14" spans="1:6" x14ac:dyDescent="0.25">
      <c r="A14" s="4" t="s">
        <v>90</v>
      </c>
      <c r="B14" s="4">
        <v>19530631</v>
      </c>
      <c r="C14" s="4" t="s">
        <v>90</v>
      </c>
      <c r="D14" s="4">
        <v>98285</v>
      </c>
      <c r="E14" s="4" t="s">
        <v>90</v>
      </c>
      <c r="F14" s="4">
        <v>5426272</v>
      </c>
    </row>
    <row r="15" spans="1:6" ht="15.75" thickBot="1" x14ac:dyDescent="0.3">
      <c r="A15" s="5" t="s">
        <v>91</v>
      </c>
      <c r="B15" s="5">
        <v>42</v>
      </c>
      <c r="C15" s="5" t="s">
        <v>91</v>
      </c>
      <c r="D15" s="5">
        <v>42</v>
      </c>
      <c r="E15" s="5" t="s">
        <v>91</v>
      </c>
      <c r="F15" s="5">
        <v>42</v>
      </c>
    </row>
    <row r="18" spans="1:6" x14ac:dyDescent="0.25">
      <c r="A18" t="s">
        <v>110</v>
      </c>
      <c r="B18">
        <f>B3-3*B7</f>
        <v>-336205.80738708517</v>
      </c>
      <c r="D18">
        <f>D3-3*D7</f>
        <v>1374.1394532926181</v>
      </c>
      <c r="F18">
        <f>F3-3*F7</f>
        <v>-332584.15626657032</v>
      </c>
    </row>
    <row r="19" spans="1:6" x14ac:dyDescent="0.25">
      <c r="A19" t="s">
        <v>111</v>
      </c>
      <c r="B19">
        <f>B3+3*B7</f>
        <v>1266235.8550061327</v>
      </c>
      <c r="D19">
        <f>D3+3*D7</f>
        <v>3306.0986419454775</v>
      </c>
      <c r="F19">
        <f>F3+3*F7</f>
        <v>590978.06102847506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3"/>
  <sheetViews>
    <sheetView workbookViewId="0">
      <selection activeCell="F9" sqref="F9"/>
    </sheetView>
  </sheetViews>
  <sheetFormatPr defaultRowHeight="15" x14ac:dyDescent="0.25"/>
  <cols>
    <col min="1" max="1" width="14.7109375" customWidth="1"/>
    <col min="2" max="3" width="12.5703125" customWidth="1"/>
    <col min="4" max="4" width="11.28515625" customWidth="1"/>
    <col min="6" max="6" width="27.7109375" customWidth="1"/>
    <col min="7" max="7" width="8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s="1" t="s">
        <v>4</v>
      </c>
      <c r="B2" s="2">
        <v>564109</v>
      </c>
      <c r="C2" s="2">
        <v>2087</v>
      </c>
      <c r="D2" s="2">
        <v>175795</v>
      </c>
    </row>
    <row r="3" spans="1:7" ht="30" x14ac:dyDescent="0.25">
      <c r="A3" s="1" t="s">
        <v>5</v>
      </c>
      <c r="B3" s="2">
        <v>280106</v>
      </c>
      <c r="C3" s="2">
        <v>2044</v>
      </c>
      <c r="D3" s="2">
        <v>70635</v>
      </c>
    </row>
    <row r="4" spans="1:7" x14ac:dyDescent="0.25">
      <c r="A4" s="1" t="s">
        <v>6</v>
      </c>
      <c r="B4" s="2">
        <v>704759</v>
      </c>
      <c r="C4" s="2">
        <v>3026</v>
      </c>
      <c r="D4" s="2">
        <v>253827</v>
      </c>
    </row>
    <row r="5" spans="1:7" x14ac:dyDescent="0.25">
      <c r="A5" s="1" t="s">
        <v>7</v>
      </c>
      <c r="B5" s="2">
        <v>463354</v>
      </c>
      <c r="C5" s="2">
        <v>2127</v>
      </c>
      <c r="D5" s="2">
        <v>111202</v>
      </c>
      <c r="F5" t="s">
        <v>73</v>
      </c>
      <c r="G5" s="2">
        <v>0.88161220167202503</v>
      </c>
    </row>
    <row r="6" spans="1:7" ht="30" x14ac:dyDescent="0.25">
      <c r="A6" s="1" t="s">
        <v>8</v>
      </c>
      <c r="B6" s="2">
        <v>334678</v>
      </c>
      <c r="C6" s="2">
        <v>2173</v>
      </c>
      <c r="D6" s="2">
        <v>84467</v>
      </c>
      <c r="F6" t="s">
        <v>74</v>
      </c>
      <c r="G6">
        <f>CORREL(C2:C43,D2:D43)</f>
        <v>0.82121563883376025</v>
      </c>
    </row>
    <row r="7" spans="1:7" x14ac:dyDescent="0.25">
      <c r="A7" s="1" t="s">
        <v>9</v>
      </c>
      <c r="B7" s="2">
        <v>213816</v>
      </c>
      <c r="C7" s="2">
        <v>2177</v>
      </c>
      <c r="D7" s="2">
        <v>52184</v>
      </c>
      <c r="F7" t="s">
        <v>75</v>
      </c>
    </row>
    <row r="8" spans="1:7" x14ac:dyDescent="0.25">
      <c r="A8" s="1" t="s">
        <v>10</v>
      </c>
      <c r="B8" s="2">
        <v>328311</v>
      </c>
      <c r="C8" s="2">
        <v>2375</v>
      </c>
      <c r="D8" s="2">
        <v>96781</v>
      </c>
    </row>
    <row r="9" spans="1:7" x14ac:dyDescent="0.25">
      <c r="A9" s="1" t="s">
        <v>11</v>
      </c>
      <c r="B9" s="2">
        <v>551183</v>
      </c>
      <c r="C9" s="2">
        <v>2609</v>
      </c>
      <c r="D9" s="2">
        <v>193784</v>
      </c>
    </row>
    <row r="10" spans="1:7" x14ac:dyDescent="0.25">
      <c r="A10" s="1" t="s">
        <v>12</v>
      </c>
      <c r="B10" s="2">
        <v>203534</v>
      </c>
      <c r="C10" s="2">
        <v>2098</v>
      </c>
      <c r="D10" s="2">
        <v>52641</v>
      </c>
    </row>
    <row r="11" spans="1:7" x14ac:dyDescent="0.25">
      <c r="A11" s="1" t="s">
        <v>13</v>
      </c>
      <c r="B11" s="2">
        <v>304280</v>
      </c>
      <c r="C11" s="2">
        <v>2059</v>
      </c>
      <c r="D11" s="2">
        <v>71206</v>
      </c>
    </row>
    <row r="12" spans="1:7" x14ac:dyDescent="0.25">
      <c r="A12" s="1" t="s">
        <v>14</v>
      </c>
      <c r="B12" s="2">
        <v>538329</v>
      </c>
      <c r="C12" s="2">
        <v>2459</v>
      </c>
      <c r="D12" s="2">
        <v>143011</v>
      </c>
    </row>
    <row r="13" spans="1:7" x14ac:dyDescent="0.25">
      <c r="A13" s="1" t="s">
        <v>15</v>
      </c>
      <c r="B13" s="2">
        <v>400110</v>
      </c>
      <c r="C13" s="2">
        <v>2626</v>
      </c>
      <c r="D13" s="2">
        <v>142498</v>
      </c>
    </row>
    <row r="14" spans="1:7" x14ac:dyDescent="0.25">
      <c r="A14" s="1" t="s">
        <v>16</v>
      </c>
      <c r="B14" s="2">
        <v>591035</v>
      </c>
      <c r="C14" s="2">
        <v>2270</v>
      </c>
      <c r="D14" s="2">
        <v>115322</v>
      </c>
    </row>
    <row r="15" spans="1:7" x14ac:dyDescent="0.25">
      <c r="A15" s="1" t="s">
        <v>17</v>
      </c>
      <c r="B15" s="2">
        <v>385046</v>
      </c>
      <c r="C15" s="2">
        <v>2174</v>
      </c>
      <c r="D15" s="2">
        <v>57813</v>
      </c>
    </row>
    <row r="16" spans="1:7" x14ac:dyDescent="0.25">
      <c r="A16" s="1" t="s">
        <v>18</v>
      </c>
      <c r="B16" s="2">
        <v>791210</v>
      </c>
      <c r="C16" s="2">
        <v>2691</v>
      </c>
      <c r="D16" s="2">
        <v>178415</v>
      </c>
    </row>
    <row r="17" spans="1:4" x14ac:dyDescent="0.25">
      <c r="A17" s="1" t="s">
        <v>19</v>
      </c>
      <c r="B17" s="2">
        <v>447102</v>
      </c>
      <c r="C17" s="2">
        <v>2083</v>
      </c>
      <c r="D17" s="2">
        <v>88728</v>
      </c>
    </row>
    <row r="18" spans="1:4" x14ac:dyDescent="0.25">
      <c r="A18" s="1" t="s">
        <v>20</v>
      </c>
      <c r="B18" s="2">
        <v>626789</v>
      </c>
      <c r="C18" s="2">
        <v>2118</v>
      </c>
      <c r="D18" s="2">
        <v>112022</v>
      </c>
    </row>
    <row r="19" spans="1:4" x14ac:dyDescent="0.25">
      <c r="A19" s="1" t="s">
        <v>21</v>
      </c>
      <c r="B19" s="2">
        <v>380001</v>
      </c>
      <c r="C19" s="2">
        <v>2161</v>
      </c>
      <c r="D19" s="2">
        <v>56948</v>
      </c>
    </row>
    <row r="20" spans="1:4" x14ac:dyDescent="0.25">
      <c r="A20" s="1" t="s">
        <v>22</v>
      </c>
      <c r="B20" s="2">
        <v>294143</v>
      </c>
      <c r="C20" s="2">
        <v>2119</v>
      </c>
      <c r="D20" s="2">
        <v>72876</v>
      </c>
    </row>
    <row r="21" spans="1:4" x14ac:dyDescent="0.25">
      <c r="A21" s="1" t="s">
        <v>23</v>
      </c>
      <c r="B21" s="2">
        <v>419829</v>
      </c>
      <c r="C21" s="2">
        <v>2170</v>
      </c>
      <c r="D21" s="2">
        <v>85785</v>
      </c>
    </row>
    <row r="22" spans="1:4" ht="30" x14ac:dyDescent="0.25">
      <c r="A22" s="1" t="s">
        <v>24</v>
      </c>
      <c r="B22" s="2">
        <v>676215</v>
      </c>
      <c r="C22" s="2">
        <v>2377</v>
      </c>
      <c r="D22" s="2">
        <v>184562</v>
      </c>
    </row>
    <row r="23" spans="1:4" x14ac:dyDescent="0.25">
      <c r="A23" s="1" t="s">
        <v>25</v>
      </c>
      <c r="B23" s="2">
        <v>509471</v>
      </c>
      <c r="C23" s="2">
        <v>2290</v>
      </c>
      <c r="D23" s="2">
        <v>119110</v>
      </c>
    </row>
    <row r="24" spans="1:4" x14ac:dyDescent="0.25">
      <c r="A24" s="1" t="s">
        <v>26</v>
      </c>
      <c r="B24" s="2">
        <v>197754</v>
      </c>
      <c r="C24" s="2">
        <v>2298</v>
      </c>
      <c r="D24" s="2">
        <v>47368</v>
      </c>
    </row>
    <row r="25" spans="1:4" x14ac:dyDescent="0.25">
      <c r="A25" s="1" t="s">
        <v>27</v>
      </c>
      <c r="B25" s="2">
        <v>324545</v>
      </c>
      <c r="C25" s="2">
        <v>2083</v>
      </c>
      <c r="D25" s="2">
        <v>61191</v>
      </c>
    </row>
    <row r="26" spans="1:4" x14ac:dyDescent="0.25">
      <c r="A26" s="1" t="s">
        <v>28</v>
      </c>
      <c r="B26" s="2">
        <v>585730</v>
      </c>
      <c r="C26" s="2">
        <v>2562</v>
      </c>
      <c r="D26" s="2">
        <v>162599</v>
      </c>
    </row>
    <row r="27" spans="1:4" x14ac:dyDescent="0.25">
      <c r="A27" s="1" t="s">
        <v>29</v>
      </c>
      <c r="B27" s="2">
        <v>288043</v>
      </c>
      <c r="C27" s="2">
        <v>2203</v>
      </c>
      <c r="D27" s="2">
        <v>44999</v>
      </c>
    </row>
    <row r="28" spans="1:4" x14ac:dyDescent="0.25">
      <c r="A28" s="1" t="s">
        <v>30</v>
      </c>
      <c r="B28" s="2">
        <v>496173</v>
      </c>
      <c r="C28" s="2">
        <v>2243</v>
      </c>
      <c r="D28" s="2">
        <v>86506</v>
      </c>
    </row>
    <row r="29" spans="1:4" x14ac:dyDescent="0.25">
      <c r="A29" s="1" t="s">
        <v>31</v>
      </c>
      <c r="B29" s="2">
        <v>269279</v>
      </c>
      <c r="C29" s="2">
        <v>2340</v>
      </c>
      <c r="D29" s="2">
        <v>36355</v>
      </c>
    </row>
    <row r="30" spans="1:4" x14ac:dyDescent="0.25">
      <c r="A30" s="1" t="s">
        <v>32</v>
      </c>
      <c r="B30" s="2">
        <v>258931</v>
      </c>
      <c r="C30" s="2">
        <v>2162</v>
      </c>
      <c r="D30" s="2">
        <v>45983</v>
      </c>
    </row>
    <row r="31" spans="1:4" x14ac:dyDescent="0.25">
      <c r="A31" s="1" t="s">
        <v>33</v>
      </c>
      <c r="B31" s="2">
        <v>725609</v>
      </c>
      <c r="C31" s="2">
        <v>2449</v>
      </c>
      <c r="D31" s="2">
        <v>186641</v>
      </c>
    </row>
    <row r="32" spans="1:4" x14ac:dyDescent="0.25">
      <c r="A32" s="1" t="s">
        <v>34</v>
      </c>
      <c r="B32" s="2">
        <v>341440</v>
      </c>
      <c r="C32" s="2">
        <v>2079</v>
      </c>
      <c r="D32" s="2">
        <v>56476</v>
      </c>
    </row>
    <row r="33" spans="1:4" x14ac:dyDescent="0.25">
      <c r="A33" s="1" t="s">
        <v>35</v>
      </c>
      <c r="B33" s="2">
        <v>473445</v>
      </c>
      <c r="C33" s="2">
        <v>2871</v>
      </c>
      <c r="D33" s="2">
        <v>158567</v>
      </c>
    </row>
    <row r="34" spans="1:4" ht="30" x14ac:dyDescent="0.25">
      <c r="A34" s="1" t="s">
        <v>36</v>
      </c>
      <c r="B34" s="2">
        <v>1827810</v>
      </c>
      <c r="C34" s="2">
        <v>3666</v>
      </c>
      <c r="D34" s="2">
        <v>1035124</v>
      </c>
    </row>
    <row r="35" spans="1:4" x14ac:dyDescent="0.25">
      <c r="A35" s="1" t="s">
        <v>37</v>
      </c>
      <c r="B35" s="2">
        <v>630911</v>
      </c>
      <c r="C35" s="2">
        <v>2458</v>
      </c>
      <c r="D35" s="2">
        <v>137462</v>
      </c>
    </row>
    <row r="36" spans="1:4" x14ac:dyDescent="0.25">
      <c r="A36" s="1" t="s">
        <v>38</v>
      </c>
      <c r="B36" s="2">
        <v>319919</v>
      </c>
      <c r="C36" s="2">
        <v>2387</v>
      </c>
      <c r="D36" s="2">
        <v>77333</v>
      </c>
    </row>
    <row r="37" spans="1:4" x14ac:dyDescent="0.25">
      <c r="A37" s="1" t="s">
        <v>39</v>
      </c>
      <c r="B37" s="2">
        <v>245120</v>
      </c>
      <c r="C37" s="2">
        <v>2184</v>
      </c>
      <c r="D37" s="2">
        <v>47593</v>
      </c>
    </row>
    <row r="38" spans="1:4" x14ac:dyDescent="0.25">
      <c r="A38" s="1" t="s">
        <v>40</v>
      </c>
      <c r="B38" s="2">
        <v>400802</v>
      </c>
      <c r="C38" s="2">
        <v>2343</v>
      </c>
      <c r="D38" s="2">
        <v>75381</v>
      </c>
    </row>
    <row r="39" spans="1:4" x14ac:dyDescent="0.25">
      <c r="A39" s="1" t="s">
        <v>41</v>
      </c>
      <c r="B39" s="2">
        <v>353188</v>
      </c>
      <c r="C39" s="2">
        <v>2104</v>
      </c>
      <c r="D39" s="2">
        <v>82188</v>
      </c>
    </row>
    <row r="40" spans="1:4" x14ac:dyDescent="0.25">
      <c r="A40" s="1" t="s">
        <v>42</v>
      </c>
      <c r="B40" s="2">
        <v>419360</v>
      </c>
      <c r="C40" s="2">
        <v>2388</v>
      </c>
      <c r="D40" s="2">
        <v>139595</v>
      </c>
    </row>
    <row r="41" spans="1:4" x14ac:dyDescent="0.25">
      <c r="A41" s="1" t="s">
        <v>43</v>
      </c>
      <c r="B41" s="2">
        <v>275063</v>
      </c>
      <c r="C41" s="2">
        <v>2142</v>
      </c>
      <c r="D41" s="2">
        <v>54985</v>
      </c>
    </row>
    <row r="42" spans="1:4" x14ac:dyDescent="0.25">
      <c r="A42" s="1" t="s">
        <v>44</v>
      </c>
      <c r="B42" s="2">
        <v>388600</v>
      </c>
      <c r="C42" s="2">
        <v>2088</v>
      </c>
      <c r="D42" s="2">
        <v>112027</v>
      </c>
    </row>
    <row r="43" spans="1:4" x14ac:dyDescent="0.25">
      <c r="A43" s="1" t="s">
        <v>45</v>
      </c>
      <c r="B43" s="2">
        <v>701499</v>
      </c>
      <c r="C43" s="2">
        <v>2922</v>
      </c>
      <c r="D43" s="2">
        <v>258287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66"/>
  <sheetViews>
    <sheetView topLeftCell="A20" workbookViewId="0">
      <selection activeCell="J32" sqref="J32"/>
    </sheetView>
  </sheetViews>
  <sheetFormatPr defaultRowHeight="15" x14ac:dyDescent="0.25"/>
  <cols>
    <col min="1" max="1" width="12.85546875" customWidth="1"/>
    <col min="2" max="2" width="13.5703125" customWidth="1"/>
    <col min="3" max="3" width="12" customWidth="1"/>
    <col min="7" max="7" width="13.85546875" customWidth="1"/>
    <col min="8" max="8" width="13.42578125" customWidth="1"/>
    <col min="10" max="10" width="34.28515625" customWidth="1"/>
  </cols>
  <sheetData>
    <row r="1" spans="1:9" x14ac:dyDescent="0.25">
      <c r="A1" t="s">
        <v>49</v>
      </c>
    </row>
    <row r="2" spans="1:9" ht="15.75" thickBot="1" x14ac:dyDescent="0.3"/>
    <row r="3" spans="1:9" x14ac:dyDescent="0.25">
      <c r="A3" s="3" t="s">
        <v>50</v>
      </c>
      <c r="B3" s="3"/>
    </row>
    <row r="4" spans="1:9" x14ac:dyDescent="0.25">
      <c r="A4" s="4" t="s">
        <v>51</v>
      </c>
      <c r="B4" s="4">
        <v>0.9389420651307645</v>
      </c>
    </row>
    <row r="5" spans="1:9" x14ac:dyDescent="0.25">
      <c r="A5" s="4" t="s">
        <v>52</v>
      </c>
      <c r="B5" s="4">
        <v>0.88161220167202481</v>
      </c>
    </row>
    <row r="6" spans="1:9" x14ac:dyDescent="0.25">
      <c r="A6" s="4" t="s">
        <v>53</v>
      </c>
      <c r="B6" s="4">
        <v>0.87554103252700055</v>
      </c>
    </row>
    <row r="7" spans="1:9" x14ac:dyDescent="0.25">
      <c r="A7" s="4" t="s">
        <v>54</v>
      </c>
      <c r="B7" s="4">
        <v>94220.211386972878</v>
      </c>
    </row>
    <row r="8" spans="1:9" ht="15.75" thickBot="1" x14ac:dyDescent="0.3">
      <c r="A8" s="5" t="s">
        <v>55</v>
      </c>
      <c r="B8" s="5">
        <v>42</v>
      </c>
    </row>
    <row r="10" spans="1:9" ht="15.75" thickBot="1" x14ac:dyDescent="0.3">
      <c r="A10" t="s">
        <v>56</v>
      </c>
    </row>
    <row r="11" spans="1:9" x14ac:dyDescent="0.25">
      <c r="A11" s="6"/>
      <c r="B11" s="6" t="s">
        <v>57</v>
      </c>
      <c r="C11" s="6" t="s">
        <v>58</v>
      </c>
      <c r="D11" s="6" t="s">
        <v>59</v>
      </c>
      <c r="E11" s="6" t="s">
        <v>60</v>
      </c>
      <c r="F11" s="6" t="s">
        <v>61</v>
      </c>
    </row>
    <row r="12" spans="1:9" x14ac:dyDescent="0.25">
      <c r="A12" s="4" t="s">
        <v>62</v>
      </c>
      <c r="B12" s="4">
        <v>2</v>
      </c>
      <c r="C12" s="4">
        <v>2578240367112.5483</v>
      </c>
      <c r="D12" s="4">
        <v>1289120183556.2742</v>
      </c>
      <c r="E12" s="4">
        <v>145.21292038034389</v>
      </c>
      <c r="F12" s="4">
        <v>8.5013012926992799E-19</v>
      </c>
    </row>
    <row r="13" spans="1:9" x14ac:dyDescent="0.25">
      <c r="A13" s="4" t="s">
        <v>63</v>
      </c>
      <c r="B13" s="4">
        <v>39</v>
      </c>
      <c r="C13" s="4">
        <v>346220481118.42834</v>
      </c>
      <c r="D13" s="4">
        <v>8877448233.8058548</v>
      </c>
      <c r="E13" s="4"/>
      <c r="F13" s="4"/>
    </row>
    <row r="14" spans="1:9" ht="15.75" thickBot="1" x14ac:dyDescent="0.3">
      <c r="A14" s="5" t="s">
        <v>64</v>
      </c>
      <c r="B14" s="5">
        <v>41</v>
      </c>
      <c r="C14" s="5">
        <v>2924460848230.9766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65</v>
      </c>
      <c r="C16" s="6" t="s">
        <v>54</v>
      </c>
      <c r="D16" s="6" t="s">
        <v>66</v>
      </c>
      <c r="E16" s="6" t="s">
        <v>67</v>
      </c>
      <c r="F16" s="6" t="s">
        <v>68</v>
      </c>
      <c r="G16" s="6" t="s">
        <v>69</v>
      </c>
      <c r="H16" s="6" t="s">
        <v>70</v>
      </c>
      <c r="I16" s="6" t="s">
        <v>71</v>
      </c>
    </row>
    <row r="17" spans="1:11" x14ac:dyDescent="0.25">
      <c r="A17" s="4" t="s">
        <v>72</v>
      </c>
      <c r="B17" s="4">
        <v>129622.06817860735</v>
      </c>
      <c r="C17" s="4">
        <v>170706.81024055081</v>
      </c>
      <c r="D17" s="4">
        <v>0.75932569998789701</v>
      </c>
      <c r="E17" s="4">
        <v>0.45222314882508163</v>
      </c>
      <c r="F17" s="4">
        <v>-215665.04688339288</v>
      </c>
      <c r="G17" s="4">
        <v>474909.18324060761</v>
      </c>
      <c r="H17" s="4">
        <v>-215665.04688339288</v>
      </c>
      <c r="I17" s="4">
        <v>474909.18324060761</v>
      </c>
    </row>
    <row r="18" spans="1:11" x14ac:dyDescent="0.25">
      <c r="A18" s="4" t="s">
        <v>47</v>
      </c>
      <c r="B18" s="4">
        <v>59.06588341799565</v>
      </c>
      <c r="C18" s="4">
        <v>80.086626335286951</v>
      </c>
      <c r="D18" s="4">
        <v>0.73752492920245094</v>
      </c>
      <c r="E18" s="4">
        <v>0.4652176734252883</v>
      </c>
      <c r="F18" s="4">
        <v>-102.92460848676609</v>
      </c>
      <c r="G18" s="4">
        <v>221.05637532275739</v>
      </c>
      <c r="H18" s="4">
        <v>-102.92460848676609</v>
      </c>
      <c r="I18" s="4">
        <v>221.05637532275739</v>
      </c>
    </row>
    <row r="19" spans="1:11" ht="15.75" thickBot="1" x14ac:dyDescent="0.3">
      <c r="A19" s="5" t="s">
        <v>48</v>
      </c>
      <c r="B19" s="5">
        <v>1.5261331877135509</v>
      </c>
      <c r="C19" s="5">
        <v>0.16752969181635186</v>
      </c>
      <c r="D19" s="5">
        <v>9.1096280973674642</v>
      </c>
      <c r="E19" s="5">
        <v>3.3511153754475472E-11</v>
      </c>
      <c r="F19" s="5">
        <v>1.1872724012400595</v>
      </c>
      <c r="G19" s="5">
        <v>1.8649939741870423</v>
      </c>
      <c r="H19" s="5">
        <v>1.1872724012400595</v>
      </c>
      <c r="I19" s="5"/>
    </row>
    <row r="22" spans="1:11" x14ac:dyDescent="0.25">
      <c r="A22" t="s">
        <v>76</v>
      </c>
    </row>
    <row r="23" spans="1:11" ht="15.75" thickBot="1" x14ac:dyDescent="0.3"/>
    <row r="24" spans="1:11" x14ac:dyDescent="0.25">
      <c r="A24" s="6" t="s">
        <v>77</v>
      </c>
      <c r="B24" s="6" t="s">
        <v>78</v>
      </c>
      <c r="C24" s="6" t="s">
        <v>79</v>
      </c>
    </row>
    <row r="25" spans="1:11" ht="15.75" thickBot="1" x14ac:dyDescent="0.3">
      <c r="A25" s="4">
        <v>1</v>
      </c>
      <c r="B25" s="4">
        <v>521179.15060606791</v>
      </c>
      <c r="C25" s="4">
        <v>42929.849393932098</v>
      </c>
    </row>
    <row r="26" spans="1:11" x14ac:dyDescent="0.25">
      <c r="A26" s="4">
        <v>2</v>
      </c>
      <c r="B26" s="4">
        <v>358151.15159913711</v>
      </c>
      <c r="C26" s="4">
        <v>-78045.151599137112</v>
      </c>
      <c r="G26" s="3" t="s">
        <v>79</v>
      </c>
      <c r="H26" s="3"/>
      <c r="J26" t="s">
        <v>92</v>
      </c>
      <c r="K26">
        <f>H40*(((H35^2)/6)+((H34^2)/24))</f>
        <v>3.8211961411289428</v>
      </c>
    </row>
    <row r="27" spans="1:11" x14ac:dyDescent="0.25">
      <c r="A27" s="4">
        <v>3</v>
      </c>
      <c r="B27" s="4">
        <v>695729.24003922963</v>
      </c>
      <c r="C27" s="4">
        <v>9029.7599607703742</v>
      </c>
      <c r="G27" s="4"/>
      <c r="H27" s="4"/>
      <c r="J27" t="s">
        <v>93</v>
      </c>
      <c r="K27">
        <f>CHIINV(0.05,2)</f>
        <v>5.9914645471079817</v>
      </c>
    </row>
    <row r="28" spans="1:11" x14ac:dyDescent="0.25">
      <c r="A28" s="4">
        <v>4</v>
      </c>
      <c r="B28" s="4">
        <v>424964.26494880638</v>
      </c>
      <c r="C28" s="4">
        <v>38389.735051193624</v>
      </c>
      <c r="G28" s="4" t="s">
        <v>80</v>
      </c>
      <c r="H28" s="4">
        <v>8.4539697993369326E-11</v>
      </c>
    </row>
    <row r="29" spans="1:11" x14ac:dyDescent="0.25">
      <c r="A29" s="4">
        <v>5</v>
      </c>
      <c r="B29" s="4">
        <v>386880.12481251243</v>
      </c>
      <c r="C29" s="4">
        <v>-52202.124812512426</v>
      </c>
      <c r="G29" s="4" t="s">
        <v>54</v>
      </c>
      <c r="H29" s="4">
        <v>14179.463669837591</v>
      </c>
      <c r="J29" t="s">
        <v>94</v>
      </c>
    </row>
    <row r="30" spans="1:11" x14ac:dyDescent="0.25">
      <c r="A30" s="4">
        <v>6</v>
      </c>
      <c r="B30" s="4">
        <v>337848.23064722784</v>
      </c>
      <c r="C30" s="4">
        <v>-124032.23064722784</v>
      </c>
      <c r="G30" s="4" t="s">
        <v>81</v>
      </c>
      <c r="H30" s="4">
        <v>-23817.720274771855</v>
      </c>
      <c r="J30" t="s">
        <v>95</v>
      </c>
    </row>
    <row r="31" spans="1:11" x14ac:dyDescent="0.25">
      <c r="A31" s="4">
        <v>7</v>
      </c>
      <c r="B31" s="4">
        <v>417604.23733645224</v>
      </c>
      <c r="C31" s="4">
        <v>-89293.237336452235</v>
      </c>
      <c r="G31" s="4" t="s">
        <v>82</v>
      </c>
      <c r="H31" s="4" t="e">
        <v>#N/A</v>
      </c>
    </row>
    <row r="32" spans="1:11" x14ac:dyDescent="0.25">
      <c r="A32" s="4">
        <v>8</v>
      </c>
      <c r="B32" s="4">
        <v>579465.15166404075</v>
      </c>
      <c r="C32" s="4">
        <v>-28282.15166404075</v>
      </c>
      <c r="G32" s="4" t="s">
        <v>83</v>
      </c>
      <c r="H32" s="4">
        <v>91893.427286712147</v>
      </c>
    </row>
    <row r="33" spans="1:8" x14ac:dyDescent="0.25">
      <c r="A33" s="4">
        <v>9</v>
      </c>
      <c r="B33" s="4">
        <v>333879.46872399125</v>
      </c>
      <c r="C33" s="4">
        <v>-130345.46872399125</v>
      </c>
      <c r="G33" s="4" t="s">
        <v>84</v>
      </c>
      <c r="H33" s="4">
        <v>8444401978.4982538</v>
      </c>
    </row>
    <row r="34" spans="1:8" x14ac:dyDescent="0.25">
      <c r="A34" s="4">
        <v>10</v>
      </c>
      <c r="B34" s="4">
        <v>359908.56190059154</v>
      </c>
      <c r="C34" s="4">
        <v>-55628.561900591536</v>
      </c>
      <c r="G34" s="9" t="s">
        <v>85</v>
      </c>
      <c r="H34" s="9">
        <v>-5.3863090531196534E-2</v>
      </c>
    </row>
    <row r="35" spans="1:8" x14ac:dyDescent="0.25">
      <c r="A35" s="4">
        <v>11</v>
      </c>
      <c r="B35" s="4">
        <v>493118.90881156124</v>
      </c>
      <c r="C35" s="4">
        <v>45210.091188438761</v>
      </c>
      <c r="G35" s="9" t="s">
        <v>86</v>
      </c>
      <c r="H35" s="9">
        <v>0.73834941246541763</v>
      </c>
    </row>
    <row r="36" spans="1:8" x14ac:dyDescent="0.25">
      <c r="A36" s="4">
        <v>12</v>
      </c>
      <c r="B36" s="4">
        <v>502200.00501706952</v>
      </c>
      <c r="C36" s="4">
        <v>-102090.00501706952</v>
      </c>
      <c r="G36" s="4" t="s">
        <v>87</v>
      </c>
      <c r="H36" s="4">
        <v>370247.93196643004</v>
      </c>
    </row>
    <row r="37" spans="1:8" x14ac:dyDescent="0.25">
      <c r="A37" s="4">
        <v>13</v>
      </c>
      <c r="B37" s="4">
        <v>439698.35501095961</v>
      </c>
      <c r="C37" s="4">
        <v>151336.64498904039</v>
      </c>
      <c r="G37" s="4" t="s">
        <v>88</v>
      </c>
      <c r="H37" s="4">
        <v>-139891.34510877682</v>
      </c>
    </row>
    <row r="38" spans="1:8" x14ac:dyDescent="0.25">
      <c r="A38" s="4">
        <v>14</v>
      </c>
      <c r="B38" s="4">
        <v>346261.63671061338</v>
      </c>
      <c r="C38" s="4">
        <v>38784.363289386616</v>
      </c>
      <c r="G38" s="4" t="s">
        <v>89</v>
      </c>
      <c r="H38" s="4">
        <v>230356.58685765322</v>
      </c>
    </row>
    <row r="39" spans="1:8" x14ac:dyDescent="0.25">
      <c r="A39" s="4">
        <v>15</v>
      </c>
      <c r="B39" s="4">
        <v>560853.41314234678</v>
      </c>
      <c r="C39" s="4">
        <v>230356.58685765322</v>
      </c>
      <c r="G39" s="4" t="s">
        <v>90</v>
      </c>
      <c r="H39" s="4">
        <v>3.5506673157215118E-9</v>
      </c>
    </row>
    <row r="40" spans="1:8" ht="15.75" thickBot="1" x14ac:dyDescent="0.3">
      <c r="A40" s="4">
        <v>16</v>
      </c>
      <c r="B40" s="4">
        <v>388067.04881774023</v>
      </c>
      <c r="C40" s="4">
        <v>59034.951182259771</v>
      </c>
      <c r="G40" s="5" t="s">
        <v>91</v>
      </c>
      <c r="H40" s="5">
        <v>42</v>
      </c>
    </row>
    <row r="41" spans="1:8" x14ac:dyDescent="0.25">
      <c r="A41" s="4">
        <v>17</v>
      </c>
      <c r="B41" s="4">
        <v>425684.10121196957</v>
      </c>
      <c r="C41" s="4">
        <v>201104.89878803043</v>
      </c>
    </row>
    <row r="42" spans="1:8" x14ac:dyDescent="0.25">
      <c r="A42" s="4">
        <v>18</v>
      </c>
      <c r="B42" s="4">
        <v>344173.67501880729</v>
      </c>
      <c r="C42" s="4">
        <v>35827.324981192709</v>
      </c>
    </row>
    <row r="43" spans="1:8" x14ac:dyDescent="0.25">
      <c r="A43" s="4">
        <v>19</v>
      </c>
      <c r="B43" s="4">
        <v>366001.15732915286</v>
      </c>
      <c r="C43" s="4">
        <v>-71858.157329152862</v>
      </c>
    </row>
    <row r="44" spans="1:8" x14ac:dyDescent="0.25">
      <c r="A44" s="4">
        <v>20</v>
      </c>
      <c r="B44" s="4">
        <v>388714.3707036649</v>
      </c>
      <c r="C44" s="4">
        <v>31114.629296335101</v>
      </c>
    </row>
    <row r="45" spans="1:8" x14ac:dyDescent="0.25">
      <c r="A45" s="4">
        <v>21</v>
      </c>
      <c r="B45" s="4">
        <v>551687.86645397148</v>
      </c>
      <c r="C45" s="4">
        <v>124527.13354602852</v>
      </c>
    </row>
    <row r="46" spans="1:8" x14ac:dyDescent="0.25">
      <c r="A46" s="4">
        <v>22</v>
      </c>
      <c r="B46" s="4">
        <v>446660.66519437847</v>
      </c>
      <c r="C46" s="4">
        <v>62810.334805621533</v>
      </c>
    </row>
    <row r="47" spans="1:8" x14ac:dyDescent="0.25">
      <c r="A47" s="4">
        <v>23</v>
      </c>
      <c r="B47" s="4">
        <v>337645.34510877682</v>
      </c>
      <c r="C47" s="4">
        <v>-139891.34510877682</v>
      </c>
    </row>
    <row r="48" spans="1:8" x14ac:dyDescent="0.25">
      <c r="A48" s="4">
        <v>24</v>
      </c>
      <c r="B48" s="4">
        <v>346041.91922767216</v>
      </c>
      <c r="C48" s="4">
        <v>-21496.919227672159</v>
      </c>
    </row>
    <row r="49" spans="1:3" x14ac:dyDescent="0.25">
      <c r="A49" s="4">
        <v>25</v>
      </c>
      <c r="B49" s="4">
        <v>529096.59168454784</v>
      </c>
      <c r="C49" s="4">
        <v>56633.408315452165</v>
      </c>
    </row>
    <row r="50" spans="1:3" x14ac:dyDescent="0.25">
      <c r="A50" s="4">
        <v>26</v>
      </c>
      <c r="B50" s="4">
        <v>328418.67666237382</v>
      </c>
      <c r="C50" s="4">
        <v>-40375.676662373822</v>
      </c>
    </row>
    <row r="51" spans="1:3" x14ac:dyDescent="0.25">
      <c r="A51" s="4">
        <v>27</v>
      </c>
      <c r="B51" s="4">
        <v>394126.52222152002</v>
      </c>
      <c r="C51" s="4">
        <v>102046.47777847998</v>
      </c>
    </row>
    <row r="52" spans="1:3" x14ac:dyDescent="0.25">
      <c r="A52" s="4">
        <v>28</v>
      </c>
      <c r="B52" s="4">
        <v>323318.8074160433</v>
      </c>
      <c r="C52" s="4">
        <v>-54039.807416043303</v>
      </c>
    </row>
    <row r="53" spans="1:3" x14ac:dyDescent="0.25">
      <c r="A53" s="4">
        <v>29</v>
      </c>
      <c r="B53" s="4">
        <v>327498.69049894612</v>
      </c>
      <c r="C53" s="4">
        <v>-68567.690498946118</v>
      </c>
    </row>
    <row r="54" spans="1:3" x14ac:dyDescent="0.25">
      <c r="A54" s="4">
        <v>30</v>
      </c>
      <c r="B54" s="4">
        <v>559113.44095732353</v>
      </c>
      <c r="C54" s="4">
        <v>166495.55904267647</v>
      </c>
    </row>
    <row r="55" spans="1:3" x14ac:dyDescent="0.25">
      <c r="A55" s="4">
        <v>31</v>
      </c>
      <c r="B55" s="4">
        <v>338609.93771393085</v>
      </c>
      <c r="C55" s="4">
        <v>2830.062286069151</v>
      </c>
    </row>
    <row r="56" spans="1:3" x14ac:dyDescent="0.25">
      <c r="A56" s="4">
        <v>32</v>
      </c>
      <c r="B56" s="4">
        <v>541194.5806478475</v>
      </c>
      <c r="C56" s="4">
        <v>-67749.580647847499</v>
      </c>
    </row>
    <row r="57" spans="1:3" x14ac:dyDescent="0.25">
      <c r="A57" s="4">
        <v>33</v>
      </c>
      <c r="B57" s="4">
        <v>1925894.6865877809</v>
      </c>
      <c r="C57" s="4">
        <v>-98084.686587780947</v>
      </c>
    </row>
    <row r="58" spans="1:3" x14ac:dyDescent="0.25">
      <c r="A58" s="4">
        <v>34</v>
      </c>
      <c r="B58" s="4">
        <v>484591.32986952079</v>
      </c>
      <c r="C58" s="4">
        <v>146319.67013047921</v>
      </c>
    </row>
    <row r="59" spans="1:3" x14ac:dyDescent="0.25">
      <c r="A59" s="4">
        <v>35</v>
      </c>
      <c r="B59" s="4">
        <v>388632.789702815</v>
      </c>
      <c r="C59" s="4">
        <v>-68713.789702815004</v>
      </c>
    </row>
    <row r="60" spans="1:3" x14ac:dyDescent="0.25">
      <c r="A60" s="4">
        <v>36</v>
      </c>
      <c r="B60" s="4">
        <v>331255.21436636092</v>
      </c>
      <c r="C60" s="4">
        <v>-86135.214366360917</v>
      </c>
    </row>
    <row r="61" spans="1:3" x14ac:dyDescent="0.25">
      <c r="A61" s="4">
        <v>37</v>
      </c>
      <c r="B61" s="4">
        <v>383054.87885000638</v>
      </c>
      <c r="C61" s="4">
        <v>17747.121149993618</v>
      </c>
    </row>
    <row r="62" spans="1:3" x14ac:dyDescent="0.25">
      <c r="A62" s="4">
        <v>38</v>
      </c>
      <c r="B62" s="4">
        <v>379326.52132187155</v>
      </c>
      <c r="C62" s="4">
        <v>-26138.521321871551</v>
      </c>
    </row>
    <row r="63" spans="1:3" x14ac:dyDescent="0.25">
      <c r="A63" s="4">
        <v>39</v>
      </c>
      <c r="B63" s="4">
        <v>483711.96011965408</v>
      </c>
      <c r="C63" s="4">
        <v>-64351.960119654075</v>
      </c>
    </row>
    <row r="64" spans="1:3" x14ac:dyDescent="0.25">
      <c r="A64" s="4">
        <v>40</v>
      </c>
      <c r="B64" s="4">
        <v>340055.62378638366</v>
      </c>
      <c r="C64" s="4">
        <v>-64992.623786383658</v>
      </c>
    </row>
    <row r="65" spans="1:3" x14ac:dyDescent="0.25">
      <c r="A65" s="4">
        <v>41</v>
      </c>
      <c r="B65" s="4">
        <v>423919.75537536823</v>
      </c>
      <c r="C65" s="4">
        <v>-35319.75537536823</v>
      </c>
    </row>
    <row r="66" spans="1:3" ht="15.75" thickBot="1" x14ac:dyDescent="0.3">
      <c r="A66" s="5">
        <v>42</v>
      </c>
      <c r="B66" s="5">
        <v>696392.94218096056</v>
      </c>
      <c r="C66" s="5">
        <v>5106.0578190394444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45"/>
  <sheetViews>
    <sheetView topLeftCell="A20" workbookViewId="0">
      <selection sqref="A1:A43"/>
    </sheetView>
  </sheetViews>
  <sheetFormatPr defaultRowHeight="15" x14ac:dyDescent="0.25"/>
  <cols>
    <col min="1" max="1" width="15.85546875" customWidth="1"/>
    <col min="3" max="3" width="12.85546875" customWidth="1"/>
    <col min="6" max="6" width="12" bestFit="1" customWidth="1"/>
  </cols>
  <sheetData>
    <row r="1" spans="1:10" x14ac:dyDescent="0.25">
      <c r="A1" s="6" t="s">
        <v>79</v>
      </c>
      <c r="C1" s="10" t="s">
        <v>96</v>
      </c>
      <c r="E1" t="s">
        <v>97</v>
      </c>
      <c r="F1" t="s">
        <v>98</v>
      </c>
    </row>
    <row r="2" spans="1:10" x14ac:dyDescent="0.25">
      <c r="A2" s="4">
        <v>42929.849393932098</v>
      </c>
      <c r="C2" s="4">
        <f>A2^2</f>
        <v>1842971968.985692</v>
      </c>
    </row>
    <row r="3" spans="1:10" x14ac:dyDescent="0.25">
      <c r="A3" s="4">
        <v>-78045.151599137112</v>
      </c>
      <c r="C3" s="4">
        <f t="shared" ref="C3:C43" si="0">A3^2</f>
        <v>6091045688.1322947</v>
      </c>
      <c r="E3">
        <f>A3-A2</f>
        <v>-120975.0009930692</v>
      </c>
      <c r="F3">
        <f>E3^2</f>
        <v>14634950865.273094</v>
      </c>
    </row>
    <row r="4" spans="1:10" x14ac:dyDescent="0.25">
      <c r="A4" s="4">
        <v>9029.7599607703742</v>
      </c>
      <c r="C4" s="4">
        <f t="shared" si="0"/>
        <v>81536564.949131787</v>
      </c>
      <c r="E4">
        <f t="shared" ref="E4:E44" si="1">A4-A3</f>
        <v>87074.911559907487</v>
      </c>
      <c r="F4">
        <f t="shared" ref="F4:F44" si="2">E4^2</f>
        <v>7582040223.1657104</v>
      </c>
    </row>
    <row r="5" spans="1:10" x14ac:dyDescent="0.25">
      <c r="A5" s="4">
        <v>38389.735051193624</v>
      </c>
      <c r="C5" s="4">
        <f t="shared" si="0"/>
        <v>1473771757.3008442</v>
      </c>
      <c r="E5">
        <f t="shared" si="1"/>
        <v>29359.97509042325</v>
      </c>
      <c r="F5">
        <f t="shared" si="2"/>
        <v>862008137.31027365</v>
      </c>
      <c r="H5" t="s">
        <v>99</v>
      </c>
      <c r="I5">
        <f>F45/C44</f>
        <v>1.8509462836209107</v>
      </c>
      <c r="J5" t="s">
        <v>100</v>
      </c>
    </row>
    <row r="6" spans="1:10" x14ac:dyDescent="0.25">
      <c r="A6" s="4">
        <v>-52202.124812512426</v>
      </c>
      <c r="C6" s="4">
        <f t="shared" si="0"/>
        <v>2725061834.9411254</v>
      </c>
      <c r="E6">
        <f t="shared" si="1"/>
        <v>-90591.85986370605</v>
      </c>
      <c r="F6">
        <f t="shared" si="2"/>
        <v>8206885073.5653553</v>
      </c>
    </row>
    <row r="7" spans="1:10" x14ac:dyDescent="0.25">
      <c r="A7" s="4">
        <v>-124032.23064722784</v>
      </c>
      <c r="C7" s="4">
        <f t="shared" si="0"/>
        <v>15383994239.327126</v>
      </c>
      <c r="E7">
        <f t="shared" si="1"/>
        <v>-71830.105834715418</v>
      </c>
      <c r="F7">
        <f t="shared" si="2"/>
        <v>5159564104.2264175</v>
      </c>
    </row>
    <row r="8" spans="1:10" x14ac:dyDescent="0.25">
      <c r="A8" s="4">
        <v>-89293.237336452235</v>
      </c>
      <c r="C8" s="4">
        <f t="shared" si="0"/>
        <v>7973282234.0239878</v>
      </c>
      <c r="E8">
        <f t="shared" si="1"/>
        <v>34738.993310775608</v>
      </c>
      <c r="F8">
        <f t="shared" si="2"/>
        <v>1206797656.2461123</v>
      </c>
    </row>
    <row r="9" spans="1:10" x14ac:dyDescent="0.25">
      <c r="A9" s="4">
        <v>-28282.15166404075</v>
      </c>
      <c r="C9" s="4">
        <f t="shared" si="0"/>
        <v>799880102.74780297</v>
      </c>
      <c r="E9">
        <f t="shared" si="1"/>
        <v>61011.085672411486</v>
      </c>
      <c r="F9">
        <f t="shared" si="2"/>
        <v>3722352574.9263339</v>
      </c>
    </row>
    <row r="10" spans="1:10" x14ac:dyDescent="0.25">
      <c r="A10" s="4">
        <v>-130345.46872399125</v>
      </c>
      <c r="C10" s="4">
        <f t="shared" si="0"/>
        <v>16989941216.87698</v>
      </c>
      <c r="E10">
        <f t="shared" si="1"/>
        <v>-102063.3170599505</v>
      </c>
      <c r="F10">
        <f t="shared" si="2"/>
        <v>10416920689.279982</v>
      </c>
    </row>
    <row r="11" spans="1:10" x14ac:dyDescent="0.25">
      <c r="A11" s="4">
        <v>-55628.561900591536</v>
      </c>
      <c r="C11" s="4">
        <f t="shared" si="0"/>
        <v>3094536899.127944</v>
      </c>
      <c r="E11">
        <f t="shared" si="1"/>
        <v>74716.90682339971</v>
      </c>
      <c r="F11">
        <f t="shared" si="2"/>
        <v>5582616165.2565937</v>
      </c>
    </row>
    <row r="12" spans="1:10" x14ac:dyDescent="0.25">
      <c r="A12" s="4">
        <v>45210.091188438761</v>
      </c>
      <c r="C12" s="4">
        <f t="shared" si="0"/>
        <v>2043952345.266948</v>
      </c>
      <c r="E12">
        <f t="shared" si="1"/>
        <v>100838.6530890303</v>
      </c>
      <c r="F12">
        <f t="shared" si="2"/>
        <v>10168433956.809799</v>
      </c>
    </row>
    <row r="13" spans="1:10" x14ac:dyDescent="0.25">
      <c r="A13" s="4">
        <v>-102090.00501706952</v>
      </c>
      <c r="C13" s="4">
        <f t="shared" si="0"/>
        <v>10422369124.385279</v>
      </c>
      <c r="E13">
        <f t="shared" si="1"/>
        <v>-147300.09620550828</v>
      </c>
      <c r="F13">
        <f t="shared" si="2"/>
        <v>21697318342.151993</v>
      </c>
    </row>
    <row r="14" spans="1:10" x14ac:dyDescent="0.25">
      <c r="A14" s="4">
        <v>151336.64498904039</v>
      </c>
      <c r="C14" s="4">
        <f t="shared" si="0"/>
        <v>22902780116.538845</v>
      </c>
      <c r="E14">
        <f t="shared" si="1"/>
        <v>253426.65000610991</v>
      </c>
      <c r="F14">
        <f t="shared" si="2"/>
        <v>64225066933.319328</v>
      </c>
    </row>
    <row r="15" spans="1:10" x14ac:dyDescent="0.25">
      <c r="A15" s="4">
        <v>38784.363289386616</v>
      </c>
      <c r="C15" s="4">
        <f t="shared" si="0"/>
        <v>1504226835.7631202</v>
      </c>
      <c r="E15">
        <f t="shared" si="1"/>
        <v>-112552.28169965377</v>
      </c>
      <c r="F15">
        <f t="shared" si="2"/>
        <v>12668016115.798218</v>
      </c>
    </row>
    <row r="16" spans="1:10" x14ac:dyDescent="0.25">
      <c r="A16" s="4">
        <v>230356.58685765322</v>
      </c>
      <c r="C16" s="4">
        <f t="shared" si="0"/>
        <v>53064157108.707535</v>
      </c>
      <c r="E16">
        <f t="shared" si="1"/>
        <v>191572.22356826661</v>
      </c>
      <c r="F16">
        <f t="shared" si="2"/>
        <v>36699916842.889923</v>
      </c>
    </row>
    <row r="17" spans="1:6" x14ac:dyDescent="0.25">
      <c r="A17" s="4">
        <v>59034.951182259771</v>
      </c>
      <c r="C17" s="4">
        <f t="shared" si="0"/>
        <v>3485125461.0917945</v>
      </c>
      <c r="E17">
        <f t="shared" si="1"/>
        <v>-171321.63567539345</v>
      </c>
      <c r="F17">
        <f t="shared" si="2"/>
        <v>29351102850.492245</v>
      </c>
    </row>
    <row r="18" spans="1:6" x14ac:dyDescent="0.25">
      <c r="A18" s="4">
        <v>201104.89878803043</v>
      </c>
      <c r="C18" s="4">
        <f t="shared" si="0"/>
        <v>40443180316.543968</v>
      </c>
      <c r="E18">
        <f t="shared" si="1"/>
        <v>142069.94760577066</v>
      </c>
      <c r="F18">
        <f t="shared" si="2"/>
        <v>20183870012.706421</v>
      </c>
    </row>
    <row r="19" spans="1:6" x14ac:dyDescent="0.25">
      <c r="A19" s="4">
        <v>35827.324981192709</v>
      </c>
      <c r="C19" s="4">
        <f t="shared" si="0"/>
        <v>1283597215.3079951</v>
      </c>
      <c r="E19">
        <f t="shared" si="1"/>
        <v>-165277.57380683772</v>
      </c>
      <c r="F19">
        <f t="shared" si="2"/>
        <v>27316676403.474693</v>
      </c>
    </row>
    <row r="20" spans="1:6" x14ac:dyDescent="0.25">
      <c r="A20" s="4">
        <v>-71858.157329152862</v>
      </c>
      <c r="C20" s="4">
        <f t="shared" si="0"/>
        <v>5163594774.7412853</v>
      </c>
      <c r="E20">
        <f t="shared" si="1"/>
        <v>-107685.48231034557</v>
      </c>
      <c r="F20">
        <f t="shared" si="2"/>
        <v>11596163100.411749</v>
      </c>
    </row>
    <row r="21" spans="1:6" x14ac:dyDescent="0.25">
      <c r="A21" s="4">
        <v>31114.629296335101</v>
      </c>
      <c r="C21" s="4">
        <f t="shared" si="0"/>
        <v>968120156.24835455</v>
      </c>
      <c r="E21">
        <f t="shared" si="1"/>
        <v>102972.78662548796</v>
      </c>
      <c r="F21">
        <f t="shared" si="2"/>
        <v>10603394785.418272</v>
      </c>
    </row>
    <row r="22" spans="1:6" x14ac:dyDescent="0.25">
      <c r="A22" s="4">
        <v>124527.13354602852</v>
      </c>
      <c r="C22" s="4">
        <f t="shared" si="0"/>
        <v>15507006989.190422</v>
      </c>
      <c r="E22">
        <f t="shared" si="1"/>
        <v>93412.504249693418</v>
      </c>
      <c r="F22">
        <f t="shared" si="2"/>
        <v>8725895950.1989918</v>
      </c>
    </row>
    <row r="23" spans="1:6" x14ac:dyDescent="0.25">
      <c r="A23" s="4">
        <v>62810.334805621533</v>
      </c>
      <c r="C23" s="4">
        <f t="shared" si="0"/>
        <v>3945138158.3942719</v>
      </c>
      <c r="E23">
        <f t="shared" si="1"/>
        <v>-61716.798740406986</v>
      </c>
      <c r="F23">
        <f t="shared" si="2"/>
        <v>3808963246.7639012</v>
      </c>
    </row>
    <row r="24" spans="1:6" x14ac:dyDescent="0.25">
      <c r="A24" s="4">
        <v>-139891.34510877682</v>
      </c>
      <c r="C24" s="4">
        <f t="shared" si="0"/>
        <v>19569588436.342896</v>
      </c>
      <c r="E24">
        <f t="shared" si="1"/>
        <v>-202701.67991439835</v>
      </c>
      <c r="F24">
        <f t="shared" si="2"/>
        <v>41087971040.119202</v>
      </c>
    </row>
    <row r="25" spans="1:6" x14ac:dyDescent="0.25">
      <c r="A25" s="4">
        <v>-21496.919227672159</v>
      </c>
      <c r="C25" s="4">
        <f t="shared" si="0"/>
        <v>462117536.28106093</v>
      </c>
      <c r="E25">
        <f t="shared" si="1"/>
        <v>118394.42588110466</v>
      </c>
      <c r="F25">
        <f t="shared" si="2"/>
        <v>14017240079.716385</v>
      </c>
    </row>
    <row r="26" spans="1:6" x14ac:dyDescent="0.25">
      <c r="A26" s="4">
        <v>56633.408315452165</v>
      </c>
      <c r="C26" s="4">
        <f t="shared" si="0"/>
        <v>3207342937.4247265</v>
      </c>
      <c r="E26">
        <f t="shared" si="1"/>
        <v>78130.327543124324</v>
      </c>
      <c r="F26">
        <f t="shared" si="2"/>
        <v>6104348081.9958916</v>
      </c>
    </row>
    <row r="27" spans="1:6" x14ac:dyDescent="0.25">
      <c r="A27" s="4">
        <v>-40375.676662373822</v>
      </c>
      <c r="C27" s="4">
        <f t="shared" si="0"/>
        <v>1630195265.9445581</v>
      </c>
      <c r="E27">
        <f t="shared" si="1"/>
        <v>-97009.084977825987</v>
      </c>
      <c r="F27">
        <f t="shared" si="2"/>
        <v>9410762568.2350636</v>
      </c>
    </row>
    <row r="28" spans="1:6" x14ac:dyDescent="0.25">
      <c r="A28" s="4">
        <v>102046.47777847998</v>
      </c>
      <c r="C28" s="4">
        <f t="shared" si="0"/>
        <v>10413483626.993809</v>
      </c>
      <c r="E28">
        <f t="shared" si="1"/>
        <v>142422.1544408538</v>
      </c>
      <c r="F28">
        <f t="shared" si="2"/>
        <v>20284070075.574413</v>
      </c>
    </row>
    <row r="29" spans="1:6" x14ac:dyDescent="0.25">
      <c r="A29" s="4">
        <v>-54039.807416043303</v>
      </c>
      <c r="C29" s="4">
        <f t="shared" si="0"/>
        <v>2920300785.5630488</v>
      </c>
      <c r="E29">
        <f t="shared" si="1"/>
        <v>-156086.28519452328</v>
      </c>
      <c r="F29">
        <f t="shared" si="2"/>
        <v>24362928425.826057</v>
      </c>
    </row>
    <row r="30" spans="1:6" x14ac:dyDescent="0.25">
      <c r="A30" s="4">
        <v>-68567.690498946118</v>
      </c>
      <c r="C30" s="4">
        <f t="shared" si="0"/>
        <v>4701528180.3592653</v>
      </c>
      <c r="E30">
        <f t="shared" si="1"/>
        <v>-14527.883082902816</v>
      </c>
      <c r="F30">
        <f t="shared" si="2"/>
        <v>211059386.87049383</v>
      </c>
    </row>
    <row r="31" spans="1:6" x14ac:dyDescent="0.25">
      <c r="A31" s="4">
        <v>166495.55904267647</v>
      </c>
      <c r="C31" s="4">
        <f t="shared" si="0"/>
        <v>27720771180.933365</v>
      </c>
      <c r="E31">
        <f t="shared" si="1"/>
        <v>235063.24954162259</v>
      </c>
      <c r="F31">
        <f t="shared" si="2"/>
        <v>55254731285.067131</v>
      </c>
    </row>
    <row r="32" spans="1:6" x14ac:dyDescent="0.25">
      <c r="A32" s="4">
        <v>2830.062286069151</v>
      </c>
      <c r="C32" s="4">
        <f t="shared" si="0"/>
        <v>8009252.5430309493</v>
      </c>
      <c r="E32">
        <f t="shared" si="1"/>
        <v>-163665.49675660732</v>
      </c>
      <c r="F32">
        <f t="shared" si="2"/>
        <v>26786394828.58704</v>
      </c>
    </row>
    <row r="33" spans="1:6" x14ac:dyDescent="0.25">
      <c r="A33" s="4">
        <v>-67749.580647847499</v>
      </c>
      <c r="C33" s="4">
        <f t="shared" si="0"/>
        <v>4590005677.9591923</v>
      </c>
      <c r="E33">
        <f t="shared" si="1"/>
        <v>-70579.64293391665</v>
      </c>
      <c r="F33">
        <f t="shared" si="2"/>
        <v>4981485996.6791706</v>
      </c>
    </row>
    <row r="34" spans="1:6" x14ac:dyDescent="0.25">
      <c r="A34" s="4">
        <v>-98084.686587780947</v>
      </c>
      <c r="C34" s="4">
        <f t="shared" si="0"/>
        <v>9620605743.0232162</v>
      </c>
      <c r="E34">
        <f t="shared" si="1"/>
        <v>-30335.105939933448</v>
      </c>
      <c r="F34">
        <f t="shared" si="2"/>
        <v>920218652.38698554</v>
      </c>
    </row>
    <row r="35" spans="1:6" x14ac:dyDescent="0.25">
      <c r="A35" s="4">
        <v>146319.67013047921</v>
      </c>
      <c r="C35" s="4">
        <f t="shared" si="0"/>
        <v>21409445867.092251</v>
      </c>
      <c r="E35">
        <f t="shared" si="1"/>
        <v>244404.35671826015</v>
      </c>
      <c r="F35">
        <f t="shared" si="2"/>
        <v>59733489582.866554</v>
      </c>
    </row>
    <row r="36" spans="1:6" x14ac:dyDescent="0.25">
      <c r="A36" s="4">
        <v>-68713.789702815004</v>
      </c>
      <c r="C36" s="4">
        <f t="shared" si="0"/>
        <v>4721584895.3226852</v>
      </c>
      <c r="E36">
        <f t="shared" si="1"/>
        <v>-215033.45983329421</v>
      </c>
      <c r="F36">
        <f t="shared" si="2"/>
        <v>46239388847.876953</v>
      </c>
    </row>
    <row r="37" spans="1:6" x14ac:dyDescent="0.25">
      <c r="A37" s="4">
        <v>-86135.214366360917</v>
      </c>
      <c r="C37" s="4">
        <f t="shared" si="0"/>
        <v>7419275153.9389477</v>
      </c>
      <c r="E37">
        <f t="shared" si="1"/>
        <v>-17421.424663545913</v>
      </c>
      <c r="F37">
        <f t="shared" si="2"/>
        <v>303506037.3076058</v>
      </c>
    </row>
    <row r="38" spans="1:6" x14ac:dyDescent="0.25">
      <c r="A38" s="4">
        <v>17747.121149993618</v>
      </c>
      <c r="C38" s="4">
        <f t="shared" si="0"/>
        <v>314960309.1125508</v>
      </c>
      <c r="E38">
        <f t="shared" si="1"/>
        <v>103882.33551635453</v>
      </c>
      <c r="F38">
        <f t="shared" si="2"/>
        <v>10791539632.332455</v>
      </c>
    </row>
    <row r="39" spans="1:6" x14ac:dyDescent="0.25">
      <c r="A39" s="4">
        <v>-26138.521321871551</v>
      </c>
      <c r="C39" s="4">
        <f t="shared" si="0"/>
        <v>683222296.89393365</v>
      </c>
      <c r="E39">
        <f t="shared" si="1"/>
        <v>-43885.642471865169</v>
      </c>
      <c r="F39">
        <f t="shared" si="2"/>
        <v>1925949615.168376</v>
      </c>
    </row>
    <row r="40" spans="1:6" x14ac:dyDescent="0.25">
      <c r="A40" s="4">
        <v>-64351.960119654075</v>
      </c>
      <c r="C40" s="4">
        <f t="shared" si="0"/>
        <v>4141174771.2415485</v>
      </c>
      <c r="E40">
        <f t="shared" si="1"/>
        <v>-38213.438797782524</v>
      </c>
      <c r="F40">
        <f t="shared" si="2"/>
        <v>1460266904.7518706</v>
      </c>
    </row>
    <row r="41" spans="1:6" x14ac:dyDescent="0.25">
      <c r="A41" s="4">
        <v>-64992.623786383658</v>
      </c>
      <c r="C41" s="4">
        <f t="shared" si="0"/>
        <v>4224041146.6384029</v>
      </c>
      <c r="E41">
        <f t="shared" si="1"/>
        <v>-640.66366672958247</v>
      </c>
      <c r="F41">
        <f t="shared" si="2"/>
        <v>410449.93386739353</v>
      </c>
    </row>
    <row r="42" spans="1:6" x14ac:dyDescent="0.25">
      <c r="A42" s="4">
        <v>-35319.75537536823</v>
      </c>
      <c r="C42" s="4">
        <f>A42^2</f>
        <v>1247485119.7758529</v>
      </c>
      <c r="E42">
        <f t="shared" si="1"/>
        <v>29672.868411015428</v>
      </c>
      <c r="F42">
        <f t="shared" si="2"/>
        <v>880479119.73743725</v>
      </c>
    </row>
    <row r="43" spans="1:6" ht="15.75" thickBot="1" x14ac:dyDescent="0.3">
      <c r="A43" s="5">
        <v>5106.0578190394444</v>
      </c>
      <c r="C43" s="4">
        <f t="shared" si="0"/>
        <v>26071826.451373849</v>
      </c>
      <c r="E43">
        <f t="shared" si="1"/>
        <v>40425.813194407674</v>
      </c>
      <c r="F43">
        <f t="shared" si="2"/>
        <v>1634246372.4291456</v>
      </c>
    </row>
    <row r="44" spans="1:6" x14ac:dyDescent="0.25">
      <c r="C44" s="4">
        <f>SUM(C2:C43)</f>
        <v>346220481118.42841</v>
      </c>
      <c r="E44">
        <f t="shared" si="1"/>
        <v>-5106.0578190394444</v>
      </c>
      <c r="F44">
        <f t="shared" si="2"/>
        <v>26071826.451373849</v>
      </c>
    </row>
    <row r="45" spans="1:6" x14ac:dyDescent="0.25">
      <c r="F45">
        <f>SUM(F3:F44)</f>
        <v>640835512839.59875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2"/>
  <sheetViews>
    <sheetView workbookViewId="0">
      <selection activeCell="M14" sqref="M14"/>
    </sheetView>
  </sheetViews>
  <sheetFormatPr defaultRowHeight="15" x14ac:dyDescent="0.25"/>
  <cols>
    <col min="1" max="1" width="15.28515625" customWidth="1"/>
  </cols>
  <sheetData>
    <row r="1" spans="1:13" x14ac:dyDescent="0.25">
      <c r="A1" t="s">
        <v>49</v>
      </c>
    </row>
    <row r="2" spans="1:13" ht="15.75" thickBot="1" x14ac:dyDescent="0.3"/>
    <row r="3" spans="1:13" x14ac:dyDescent="0.25">
      <c r="A3" s="3" t="s">
        <v>50</v>
      </c>
      <c r="B3" s="3"/>
    </row>
    <row r="4" spans="1:13" x14ac:dyDescent="0.25">
      <c r="A4" s="4" t="s">
        <v>51</v>
      </c>
      <c r="B4" s="4">
        <v>0.32115575931446216</v>
      </c>
    </row>
    <row r="5" spans="1:13" x14ac:dyDescent="0.25">
      <c r="A5" s="4" t="s">
        <v>52</v>
      </c>
      <c r="B5" s="4">
        <v>0.10314102174084901</v>
      </c>
      <c r="L5" t="s">
        <v>104</v>
      </c>
      <c r="M5" t="s">
        <v>105</v>
      </c>
    </row>
    <row r="6" spans="1:13" x14ac:dyDescent="0.25">
      <c r="A6" s="4" t="s">
        <v>53</v>
      </c>
      <c r="B6" s="4">
        <v>-2.1422725239588904E-2</v>
      </c>
      <c r="M6">
        <f>42*0.103141021740849</f>
        <v>4.3319229131156582</v>
      </c>
    </row>
    <row r="7" spans="1:13" x14ac:dyDescent="0.25">
      <c r="A7" s="4" t="s">
        <v>54</v>
      </c>
      <c r="B7" s="4">
        <v>11353097669.064365</v>
      </c>
    </row>
    <row r="8" spans="1:13" ht="15.75" thickBot="1" x14ac:dyDescent="0.3">
      <c r="A8" s="5" t="s">
        <v>55</v>
      </c>
      <c r="B8" s="5">
        <v>42</v>
      </c>
      <c r="L8" t="s">
        <v>93</v>
      </c>
      <c r="M8">
        <f>CHIINV(0.05,5)</f>
        <v>11.070497693516353</v>
      </c>
    </row>
    <row r="10" spans="1:13" ht="15.75" thickBot="1" x14ac:dyDescent="0.3">
      <c r="A10" t="s">
        <v>56</v>
      </c>
      <c r="M10" t="s">
        <v>106</v>
      </c>
    </row>
    <row r="11" spans="1:13" x14ac:dyDescent="0.25">
      <c r="A11" s="6"/>
      <c r="B11" s="6" t="s">
        <v>57</v>
      </c>
      <c r="C11" s="6" t="s">
        <v>58</v>
      </c>
      <c r="D11" s="6" t="s">
        <v>59</v>
      </c>
      <c r="E11" s="6" t="s">
        <v>60</v>
      </c>
      <c r="F11" s="6" t="s">
        <v>61</v>
      </c>
    </row>
    <row r="12" spans="1:13" x14ac:dyDescent="0.25">
      <c r="A12" s="4" t="s">
        <v>62</v>
      </c>
      <c r="B12" s="4">
        <v>5</v>
      </c>
      <c r="C12" s="4">
        <v>5.3362788778628402E+20</v>
      </c>
      <c r="D12" s="4">
        <v>1.067255775572568E+20</v>
      </c>
      <c r="E12" s="4">
        <v>0.82801797666737409</v>
      </c>
      <c r="F12" s="4">
        <v>0.53822686768450967</v>
      </c>
    </row>
    <row r="13" spans="1:13" x14ac:dyDescent="0.25">
      <c r="A13" s="4" t="s">
        <v>63</v>
      </c>
      <c r="B13" s="4">
        <v>36</v>
      </c>
      <c r="C13" s="4">
        <v>4.6401417605993301E+21</v>
      </c>
      <c r="D13" s="4">
        <v>1.2889282668331473E+20</v>
      </c>
      <c r="E13" s="4"/>
      <c r="F13" s="4"/>
    </row>
    <row r="14" spans="1:13" ht="15.75" thickBot="1" x14ac:dyDescent="0.3">
      <c r="A14" s="5" t="s">
        <v>64</v>
      </c>
      <c r="B14" s="5">
        <v>41</v>
      </c>
      <c r="C14" s="5">
        <v>5.1737696483856142E+21</v>
      </c>
      <c r="D14" s="5"/>
      <c r="E14" s="5"/>
      <c r="F14" s="5"/>
    </row>
    <row r="15" spans="1:13" ht="15.75" thickBot="1" x14ac:dyDescent="0.3"/>
    <row r="16" spans="1:13" x14ac:dyDescent="0.25">
      <c r="A16" s="6"/>
      <c r="B16" s="6" t="s">
        <v>65</v>
      </c>
      <c r="C16" s="6" t="s">
        <v>54</v>
      </c>
      <c r="D16" s="6" t="s">
        <v>66</v>
      </c>
      <c r="E16" s="6" t="s">
        <v>67</v>
      </c>
      <c r="F16" s="6" t="s">
        <v>68</v>
      </c>
      <c r="G16" s="6" t="s">
        <v>69</v>
      </c>
      <c r="H16" s="6" t="s">
        <v>70</v>
      </c>
      <c r="I16" s="6" t="s">
        <v>71</v>
      </c>
    </row>
    <row r="17" spans="1:9" x14ac:dyDescent="0.25">
      <c r="A17" s="4" t="s">
        <v>72</v>
      </c>
      <c r="B17" s="4">
        <v>-268999470337.82843</v>
      </c>
      <c r="C17" s="4">
        <v>219693289137.05225</v>
      </c>
      <c r="D17" s="4">
        <v>-1.2244318950043909</v>
      </c>
      <c r="E17" s="4">
        <v>0.22874178989830268</v>
      </c>
      <c r="F17" s="4">
        <v>-714558112092.34802</v>
      </c>
      <c r="G17" s="4">
        <v>176559171416.69116</v>
      </c>
      <c r="H17" s="4">
        <v>-714558112092.34802</v>
      </c>
      <c r="I17" s="4">
        <v>176559171416.69116</v>
      </c>
    </row>
    <row r="18" spans="1:9" x14ac:dyDescent="0.25">
      <c r="A18" s="4" t="s">
        <v>47</v>
      </c>
      <c r="B18" s="4">
        <v>227103661.39746991</v>
      </c>
      <c r="C18" s="4">
        <v>208241716.65908685</v>
      </c>
      <c r="D18" s="4">
        <v>1.0905771669624775</v>
      </c>
      <c r="E18" s="4">
        <v>0.28270492224074739</v>
      </c>
      <c r="F18" s="4">
        <v>-195230114.9126952</v>
      </c>
      <c r="G18" s="4">
        <v>649437437.70763505</v>
      </c>
      <c r="H18" s="4">
        <v>-195230114.9126952</v>
      </c>
      <c r="I18" s="4">
        <v>649437437.70763505</v>
      </c>
    </row>
    <row r="19" spans="1:9" x14ac:dyDescent="0.25">
      <c r="A19" s="4" t="s">
        <v>48</v>
      </c>
      <c r="B19" s="4">
        <v>44634.150335684972</v>
      </c>
      <c r="C19" s="4">
        <v>602410.51025195117</v>
      </c>
      <c r="D19" s="4">
        <v>7.4092582343919036E-2</v>
      </c>
      <c r="E19" s="4">
        <v>0.94134689302073715</v>
      </c>
      <c r="F19" s="4">
        <v>-1177110.9916338704</v>
      </c>
      <c r="G19" s="4">
        <v>1266379.2923052402</v>
      </c>
      <c r="H19" s="4">
        <v>-1177110.9916338704</v>
      </c>
      <c r="I19" s="4">
        <v>1266379.2923052402</v>
      </c>
    </row>
    <row r="20" spans="1:9" x14ac:dyDescent="0.25">
      <c r="A20" s="4" t="s">
        <v>101</v>
      </c>
      <c r="B20" s="4">
        <v>-46793.051655802963</v>
      </c>
      <c r="C20" s="4">
        <v>50246.816330813366</v>
      </c>
      <c r="D20" s="4">
        <v>-0.93126400979772295</v>
      </c>
      <c r="E20" s="4">
        <v>0.35792054595519185</v>
      </c>
      <c r="F20" s="4">
        <v>-148698.31842469214</v>
      </c>
      <c r="G20" s="4">
        <v>55112.215113086233</v>
      </c>
      <c r="H20" s="4">
        <v>-148698.31842469214</v>
      </c>
      <c r="I20" s="4">
        <v>55112.215113086233</v>
      </c>
    </row>
    <row r="21" spans="1:9" x14ac:dyDescent="0.25">
      <c r="A21" s="4" t="s">
        <v>102</v>
      </c>
      <c r="B21" s="4">
        <v>2.7598519814818898E-2</v>
      </c>
      <c r="C21" s="4">
        <v>0.35351012206926891</v>
      </c>
      <c r="D21" s="4">
        <v>7.8069956394094642E-2</v>
      </c>
      <c r="E21" s="4">
        <v>0.93820472849244185</v>
      </c>
      <c r="F21" s="4">
        <v>-0.6893532380397327</v>
      </c>
      <c r="G21" s="4">
        <v>0.74455027766937043</v>
      </c>
      <c r="H21" s="4">
        <v>-0.6893532380397327</v>
      </c>
      <c r="I21" s="4">
        <v>0.74455027766937043</v>
      </c>
    </row>
    <row r="22" spans="1:9" ht="15.75" thickBot="1" x14ac:dyDescent="0.3">
      <c r="A22" s="5" t="s">
        <v>103</v>
      </c>
      <c r="B22" s="5">
        <v>-0.26402119813037195</v>
      </c>
      <c r="C22" s="5">
        <v>295.98001909458776</v>
      </c>
      <c r="D22" s="5">
        <v>-8.920237215269502E-4</v>
      </c>
      <c r="E22" s="5">
        <v>0.99929319297135755</v>
      </c>
      <c r="F22" s="5">
        <v>-600.53932233394346</v>
      </c>
      <c r="G22" s="5">
        <v>600.01127993768262</v>
      </c>
      <c r="H22" s="5">
        <v>-600.53932233394346</v>
      </c>
      <c r="I22" s="5">
        <v>600.01127993768262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3"/>
  <sheetViews>
    <sheetView workbookViewId="0">
      <selection activeCell="L8" sqref="L8"/>
    </sheetView>
  </sheetViews>
  <sheetFormatPr defaultRowHeight="15" x14ac:dyDescent="0.25"/>
  <cols>
    <col min="1" max="1" width="13.5703125" customWidth="1"/>
    <col min="2" max="2" width="12.42578125" customWidth="1"/>
    <col min="4" max="4" width="13.5703125" customWidth="1"/>
    <col min="8" max="8" width="12.5703125" customWidth="1"/>
    <col min="9" max="9" width="12.28515625" customWidth="1"/>
  </cols>
  <sheetData>
    <row r="1" spans="1:9" x14ac:dyDescent="0.25">
      <c r="A1" s="6"/>
      <c r="B1" s="6" t="s">
        <v>79</v>
      </c>
      <c r="D1" s="10" t="s">
        <v>96</v>
      </c>
      <c r="E1" s="10" t="s">
        <v>47</v>
      </c>
      <c r="F1" s="10" t="s">
        <v>48</v>
      </c>
      <c r="G1" s="10" t="s">
        <v>101</v>
      </c>
      <c r="H1" s="10" t="s">
        <v>102</v>
      </c>
      <c r="I1" s="10" t="s">
        <v>103</v>
      </c>
    </row>
    <row r="2" spans="1:9" x14ac:dyDescent="0.25">
      <c r="A2" s="4"/>
      <c r="B2" s="4">
        <v>42929.849393932098</v>
      </c>
      <c r="D2" s="4">
        <f>B2^2</f>
        <v>1842971968.985692</v>
      </c>
      <c r="E2" s="2">
        <v>2087</v>
      </c>
      <c r="F2" s="2">
        <v>175795</v>
      </c>
      <c r="G2">
        <f>E2^2</f>
        <v>4355569</v>
      </c>
      <c r="H2">
        <f>F2^2</f>
        <v>30903882025</v>
      </c>
      <c r="I2">
        <f>E2*F2</f>
        <v>366884165</v>
      </c>
    </row>
    <row r="3" spans="1:9" x14ac:dyDescent="0.25">
      <c r="A3" s="4"/>
      <c r="B3" s="4">
        <v>-78045.151599137112</v>
      </c>
      <c r="D3" s="4">
        <f>B3^2</f>
        <v>6091045688.1322947</v>
      </c>
      <c r="E3" s="2">
        <v>2044</v>
      </c>
      <c r="F3" s="2">
        <v>70635</v>
      </c>
      <c r="G3">
        <f t="shared" ref="G3:H43" si="0">E3^2</f>
        <v>4177936</v>
      </c>
      <c r="H3">
        <f t="shared" si="0"/>
        <v>4989303225</v>
      </c>
      <c r="I3">
        <f t="shared" ref="I3:I43" si="1">E3*F3</f>
        <v>144377940</v>
      </c>
    </row>
    <row r="4" spans="1:9" x14ac:dyDescent="0.25">
      <c r="A4" s="4"/>
      <c r="B4" s="4">
        <v>9029.7599607703742</v>
      </c>
      <c r="D4" s="4">
        <f t="shared" ref="D4:D43" si="2">B4^2</f>
        <v>81536564.949131787</v>
      </c>
      <c r="E4" s="2">
        <v>3026</v>
      </c>
      <c r="F4" s="2">
        <v>253827</v>
      </c>
      <c r="G4">
        <f t="shared" si="0"/>
        <v>9156676</v>
      </c>
      <c r="H4">
        <f t="shared" si="0"/>
        <v>64428145929</v>
      </c>
      <c r="I4">
        <f t="shared" si="1"/>
        <v>768080502</v>
      </c>
    </row>
    <row r="5" spans="1:9" x14ac:dyDescent="0.25">
      <c r="A5" s="4"/>
      <c r="B5" s="4">
        <v>38389.735051193624</v>
      </c>
      <c r="D5" s="4">
        <f t="shared" si="2"/>
        <v>1473771757.3008442</v>
      </c>
      <c r="E5" s="2">
        <v>2127</v>
      </c>
      <c r="F5" s="2">
        <v>111202</v>
      </c>
      <c r="G5">
        <f t="shared" si="0"/>
        <v>4524129</v>
      </c>
      <c r="H5">
        <f t="shared" si="0"/>
        <v>12365884804</v>
      </c>
      <c r="I5">
        <f t="shared" si="1"/>
        <v>236526654</v>
      </c>
    </row>
    <row r="6" spans="1:9" x14ac:dyDescent="0.25">
      <c r="A6" s="4"/>
      <c r="B6" s="4">
        <v>-52202.124812512426</v>
      </c>
      <c r="D6" s="4">
        <f t="shared" si="2"/>
        <v>2725061834.9411254</v>
      </c>
      <c r="E6" s="2">
        <v>2173</v>
      </c>
      <c r="F6" s="2">
        <v>84467</v>
      </c>
      <c r="G6">
        <f t="shared" si="0"/>
        <v>4721929</v>
      </c>
      <c r="H6">
        <f t="shared" si="0"/>
        <v>7134674089</v>
      </c>
      <c r="I6">
        <f t="shared" si="1"/>
        <v>183546791</v>
      </c>
    </row>
    <row r="7" spans="1:9" x14ac:dyDescent="0.25">
      <c r="A7" s="4"/>
      <c r="B7" s="4">
        <v>-124032.23064722784</v>
      </c>
      <c r="D7" s="4">
        <f t="shared" si="2"/>
        <v>15383994239.327126</v>
      </c>
      <c r="E7" s="2">
        <v>2177</v>
      </c>
      <c r="F7" s="2">
        <v>52184</v>
      </c>
      <c r="G7">
        <f t="shared" si="0"/>
        <v>4739329</v>
      </c>
      <c r="H7">
        <f t="shared" si="0"/>
        <v>2723169856</v>
      </c>
      <c r="I7">
        <f t="shared" si="1"/>
        <v>113604568</v>
      </c>
    </row>
    <row r="8" spans="1:9" x14ac:dyDescent="0.25">
      <c r="A8" s="4"/>
      <c r="B8" s="4">
        <v>-89293.237336452235</v>
      </c>
      <c r="D8" s="4">
        <f t="shared" si="2"/>
        <v>7973282234.0239878</v>
      </c>
      <c r="E8" s="2">
        <v>2375</v>
      </c>
      <c r="F8" s="2">
        <v>96781</v>
      </c>
      <c r="G8">
        <f t="shared" si="0"/>
        <v>5640625</v>
      </c>
      <c r="H8">
        <f t="shared" si="0"/>
        <v>9366561961</v>
      </c>
      <c r="I8">
        <f t="shared" si="1"/>
        <v>229854875</v>
      </c>
    </row>
    <row r="9" spans="1:9" x14ac:dyDescent="0.25">
      <c r="A9" s="4"/>
      <c r="B9" s="4">
        <v>-28282.15166404075</v>
      </c>
      <c r="D9" s="4">
        <f t="shared" si="2"/>
        <v>799880102.74780297</v>
      </c>
      <c r="E9" s="2">
        <v>2609</v>
      </c>
      <c r="F9" s="2">
        <v>193784</v>
      </c>
      <c r="G9">
        <f t="shared" si="0"/>
        <v>6806881</v>
      </c>
      <c r="H9">
        <f t="shared" si="0"/>
        <v>37552238656</v>
      </c>
      <c r="I9">
        <f t="shared" si="1"/>
        <v>505582456</v>
      </c>
    </row>
    <row r="10" spans="1:9" x14ac:dyDescent="0.25">
      <c r="A10" s="4"/>
      <c r="B10" s="4">
        <v>-130345.46872399125</v>
      </c>
      <c r="D10" s="4">
        <f t="shared" si="2"/>
        <v>16989941216.87698</v>
      </c>
      <c r="E10" s="2">
        <v>2098</v>
      </c>
      <c r="F10" s="2">
        <v>52641</v>
      </c>
      <c r="G10">
        <f t="shared" si="0"/>
        <v>4401604</v>
      </c>
      <c r="H10">
        <f t="shared" si="0"/>
        <v>2771074881</v>
      </c>
      <c r="I10">
        <f t="shared" si="1"/>
        <v>110440818</v>
      </c>
    </row>
    <row r="11" spans="1:9" x14ac:dyDescent="0.25">
      <c r="A11" s="4"/>
      <c r="B11" s="4">
        <v>-55628.561900591536</v>
      </c>
      <c r="D11" s="4">
        <f t="shared" si="2"/>
        <v>3094536899.127944</v>
      </c>
      <c r="E11" s="2">
        <v>2059</v>
      </c>
      <c r="F11" s="2">
        <v>71206</v>
      </c>
      <c r="G11">
        <f t="shared" si="0"/>
        <v>4239481</v>
      </c>
      <c r="H11">
        <f t="shared" si="0"/>
        <v>5070294436</v>
      </c>
      <c r="I11">
        <f t="shared" si="1"/>
        <v>146613154</v>
      </c>
    </row>
    <row r="12" spans="1:9" x14ac:dyDescent="0.25">
      <c r="A12" s="4"/>
      <c r="B12" s="4">
        <v>45210.091188438761</v>
      </c>
      <c r="D12" s="4">
        <f t="shared" si="2"/>
        <v>2043952345.266948</v>
      </c>
      <c r="E12" s="2">
        <v>2459</v>
      </c>
      <c r="F12" s="2">
        <v>143011</v>
      </c>
      <c r="G12">
        <f t="shared" si="0"/>
        <v>6046681</v>
      </c>
      <c r="H12">
        <f t="shared" si="0"/>
        <v>20452146121</v>
      </c>
      <c r="I12">
        <f t="shared" si="1"/>
        <v>351664049</v>
      </c>
    </row>
    <row r="13" spans="1:9" x14ac:dyDescent="0.25">
      <c r="A13" s="4"/>
      <c r="B13" s="4">
        <v>-102090.00501706952</v>
      </c>
      <c r="D13" s="4">
        <f t="shared" si="2"/>
        <v>10422369124.385279</v>
      </c>
      <c r="E13" s="2">
        <v>2626</v>
      </c>
      <c r="F13" s="2">
        <v>142498</v>
      </c>
      <c r="G13">
        <f t="shared" si="0"/>
        <v>6895876</v>
      </c>
      <c r="H13">
        <f t="shared" si="0"/>
        <v>20305680004</v>
      </c>
      <c r="I13">
        <f t="shared" si="1"/>
        <v>374199748</v>
      </c>
    </row>
    <row r="14" spans="1:9" x14ac:dyDescent="0.25">
      <c r="A14" s="4"/>
      <c r="B14" s="4">
        <v>151336.64498904039</v>
      </c>
      <c r="D14" s="4">
        <f t="shared" si="2"/>
        <v>22902780116.538845</v>
      </c>
      <c r="E14" s="2">
        <v>2270</v>
      </c>
      <c r="F14" s="2">
        <v>115322</v>
      </c>
      <c r="G14">
        <f t="shared" si="0"/>
        <v>5152900</v>
      </c>
      <c r="H14">
        <f t="shared" si="0"/>
        <v>13299163684</v>
      </c>
      <c r="I14">
        <f t="shared" si="1"/>
        <v>261780940</v>
      </c>
    </row>
    <row r="15" spans="1:9" x14ac:dyDescent="0.25">
      <c r="A15" s="4"/>
      <c r="B15" s="4">
        <v>38784.363289386616</v>
      </c>
      <c r="D15" s="4">
        <f t="shared" si="2"/>
        <v>1504226835.7631202</v>
      </c>
      <c r="E15" s="2">
        <v>2174</v>
      </c>
      <c r="F15" s="2">
        <v>57813</v>
      </c>
      <c r="G15">
        <f t="shared" si="0"/>
        <v>4726276</v>
      </c>
      <c r="H15">
        <f t="shared" si="0"/>
        <v>3342342969</v>
      </c>
      <c r="I15">
        <f t="shared" si="1"/>
        <v>125685462</v>
      </c>
    </row>
    <row r="16" spans="1:9" x14ac:dyDescent="0.25">
      <c r="A16" s="4"/>
      <c r="B16" s="4">
        <v>230356.58685765322</v>
      </c>
      <c r="D16" s="4">
        <f t="shared" si="2"/>
        <v>53064157108.707535</v>
      </c>
      <c r="E16" s="2">
        <v>2691</v>
      </c>
      <c r="F16" s="2">
        <v>178415</v>
      </c>
      <c r="G16">
        <f t="shared" si="0"/>
        <v>7241481</v>
      </c>
      <c r="H16">
        <f t="shared" si="0"/>
        <v>31831912225</v>
      </c>
      <c r="I16">
        <f t="shared" si="1"/>
        <v>480114765</v>
      </c>
    </row>
    <row r="17" spans="1:9" x14ac:dyDescent="0.25">
      <c r="A17" s="4"/>
      <c r="B17" s="4">
        <v>59034.951182259771</v>
      </c>
      <c r="D17" s="4">
        <f t="shared" si="2"/>
        <v>3485125461.0917945</v>
      </c>
      <c r="E17" s="2">
        <v>2083</v>
      </c>
      <c r="F17" s="2">
        <v>88728</v>
      </c>
      <c r="G17">
        <f t="shared" si="0"/>
        <v>4338889</v>
      </c>
      <c r="H17">
        <f t="shared" si="0"/>
        <v>7872657984</v>
      </c>
      <c r="I17">
        <f t="shared" si="1"/>
        <v>184820424</v>
      </c>
    </row>
    <row r="18" spans="1:9" x14ac:dyDescent="0.25">
      <c r="A18" s="4"/>
      <c r="B18" s="4">
        <v>201104.89878803043</v>
      </c>
      <c r="D18" s="4">
        <f t="shared" si="2"/>
        <v>40443180316.543968</v>
      </c>
      <c r="E18" s="2">
        <v>2118</v>
      </c>
      <c r="F18" s="2">
        <v>112022</v>
      </c>
      <c r="G18">
        <f t="shared" si="0"/>
        <v>4485924</v>
      </c>
      <c r="H18">
        <f t="shared" si="0"/>
        <v>12548928484</v>
      </c>
      <c r="I18">
        <f t="shared" si="1"/>
        <v>237262596</v>
      </c>
    </row>
    <row r="19" spans="1:9" x14ac:dyDescent="0.25">
      <c r="A19" s="4"/>
      <c r="B19" s="4">
        <v>35827.324981192709</v>
      </c>
      <c r="D19" s="4">
        <f t="shared" si="2"/>
        <v>1283597215.3079951</v>
      </c>
      <c r="E19" s="2">
        <v>2161</v>
      </c>
      <c r="F19" s="2">
        <v>56948</v>
      </c>
      <c r="G19">
        <f t="shared" si="0"/>
        <v>4669921</v>
      </c>
      <c r="H19">
        <f t="shared" si="0"/>
        <v>3243074704</v>
      </c>
      <c r="I19">
        <f t="shared" si="1"/>
        <v>123064628</v>
      </c>
    </row>
    <row r="20" spans="1:9" x14ac:dyDescent="0.25">
      <c r="A20" s="4"/>
      <c r="B20" s="4">
        <v>-71858.157329152862</v>
      </c>
      <c r="D20" s="4">
        <f t="shared" si="2"/>
        <v>5163594774.7412853</v>
      </c>
      <c r="E20" s="2">
        <v>2119</v>
      </c>
      <c r="F20" s="2">
        <v>72876</v>
      </c>
      <c r="G20">
        <f t="shared" si="0"/>
        <v>4490161</v>
      </c>
      <c r="H20">
        <f t="shared" si="0"/>
        <v>5310911376</v>
      </c>
      <c r="I20">
        <f t="shared" si="1"/>
        <v>154424244</v>
      </c>
    </row>
    <row r="21" spans="1:9" x14ac:dyDescent="0.25">
      <c r="A21" s="4"/>
      <c r="B21" s="4">
        <v>31114.629296335101</v>
      </c>
      <c r="D21" s="4">
        <f t="shared" si="2"/>
        <v>968120156.24835455</v>
      </c>
      <c r="E21" s="2">
        <v>2170</v>
      </c>
      <c r="F21" s="2">
        <v>85785</v>
      </c>
      <c r="G21">
        <f t="shared" si="0"/>
        <v>4708900</v>
      </c>
      <c r="H21">
        <f t="shared" si="0"/>
        <v>7359066225</v>
      </c>
      <c r="I21">
        <f t="shared" si="1"/>
        <v>186153450</v>
      </c>
    </row>
    <row r="22" spans="1:9" x14ac:dyDescent="0.25">
      <c r="A22" s="4"/>
      <c r="B22" s="4">
        <v>124527.13354602852</v>
      </c>
      <c r="D22" s="4">
        <f t="shared" si="2"/>
        <v>15507006989.190422</v>
      </c>
      <c r="E22" s="2">
        <v>2377</v>
      </c>
      <c r="F22" s="2">
        <v>184562</v>
      </c>
      <c r="G22">
        <f t="shared" si="0"/>
        <v>5650129</v>
      </c>
      <c r="H22">
        <f t="shared" si="0"/>
        <v>34063131844</v>
      </c>
      <c r="I22">
        <f t="shared" si="1"/>
        <v>438703874</v>
      </c>
    </row>
    <row r="23" spans="1:9" x14ac:dyDescent="0.25">
      <c r="A23" s="4"/>
      <c r="B23" s="4">
        <v>62810.334805621533</v>
      </c>
      <c r="D23" s="4">
        <f t="shared" si="2"/>
        <v>3945138158.3942719</v>
      </c>
      <c r="E23" s="2">
        <v>2290</v>
      </c>
      <c r="F23" s="2">
        <v>119110</v>
      </c>
      <c r="G23">
        <f t="shared" si="0"/>
        <v>5244100</v>
      </c>
      <c r="H23">
        <f t="shared" si="0"/>
        <v>14187192100</v>
      </c>
      <c r="I23">
        <f t="shared" si="1"/>
        <v>272761900</v>
      </c>
    </row>
    <row r="24" spans="1:9" x14ac:dyDescent="0.25">
      <c r="A24" s="4"/>
      <c r="B24" s="4">
        <v>-139891.34510877682</v>
      </c>
      <c r="D24" s="4">
        <f t="shared" si="2"/>
        <v>19569588436.342896</v>
      </c>
      <c r="E24" s="2">
        <v>2298</v>
      </c>
      <c r="F24" s="2">
        <v>47368</v>
      </c>
      <c r="G24">
        <f t="shared" si="0"/>
        <v>5280804</v>
      </c>
      <c r="H24">
        <f t="shared" si="0"/>
        <v>2243727424</v>
      </c>
      <c r="I24">
        <f t="shared" si="1"/>
        <v>108851664</v>
      </c>
    </row>
    <row r="25" spans="1:9" x14ac:dyDescent="0.25">
      <c r="A25" s="4"/>
      <c r="B25" s="4">
        <v>-21496.919227672159</v>
      </c>
      <c r="D25" s="4">
        <f t="shared" si="2"/>
        <v>462117536.28106093</v>
      </c>
      <c r="E25" s="2">
        <v>2083</v>
      </c>
      <c r="F25" s="2">
        <v>61191</v>
      </c>
      <c r="G25">
        <f t="shared" si="0"/>
        <v>4338889</v>
      </c>
      <c r="H25">
        <f t="shared" si="0"/>
        <v>3744338481</v>
      </c>
      <c r="I25">
        <f t="shared" si="1"/>
        <v>127460853</v>
      </c>
    </row>
    <row r="26" spans="1:9" x14ac:dyDescent="0.25">
      <c r="A26" s="4"/>
      <c r="B26" s="4">
        <v>56633.408315452165</v>
      </c>
      <c r="D26" s="4">
        <f t="shared" si="2"/>
        <v>3207342937.4247265</v>
      </c>
      <c r="E26" s="2">
        <v>2562</v>
      </c>
      <c r="F26" s="2">
        <v>162599</v>
      </c>
      <c r="G26">
        <f t="shared" si="0"/>
        <v>6563844</v>
      </c>
      <c r="H26">
        <f t="shared" si="0"/>
        <v>26438434801</v>
      </c>
      <c r="I26">
        <f t="shared" si="1"/>
        <v>416578638</v>
      </c>
    </row>
    <row r="27" spans="1:9" x14ac:dyDescent="0.25">
      <c r="A27" s="4"/>
      <c r="B27" s="4">
        <v>-40375.676662373822</v>
      </c>
      <c r="D27" s="4">
        <f t="shared" si="2"/>
        <v>1630195265.9445581</v>
      </c>
      <c r="E27" s="2">
        <v>2203</v>
      </c>
      <c r="F27" s="2">
        <v>44999</v>
      </c>
      <c r="G27">
        <f t="shared" si="0"/>
        <v>4853209</v>
      </c>
      <c r="H27">
        <f t="shared" si="0"/>
        <v>2024910001</v>
      </c>
      <c r="I27">
        <f t="shared" si="1"/>
        <v>99132797</v>
      </c>
    </row>
    <row r="28" spans="1:9" x14ac:dyDescent="0.25">
      <c r="A28" s="4"/>
      <c r="B28" s="4">
        <v>102046.47777847998</v>
      </c>
      <c r="D28" s="4">
        <f t="shared" si="2"/>
        <v>10413483626.993809</v>
      </c>
      <c r="E28" s="2">
        <v>2243</v>
      </c>
      <c r="F28" s="2">
        <v>86506</v>
      </c>
      <c r="G28">
        <f t="shared" si="0"/>
        <v>5031049</v>
      </c>
      <c r="H28">
        <f t="shared" si="0"/>
        <v>7483288036</v>
      </c>
      <c r="I28">
        <f t="shared" si="1"/>
        <v>194032958</v>
      </c>
    </row>
    <row r="29" spans="1:9" x14ac:dyDescent="0.25">
      <c r="A29" s="4"/>
      <c r="B29" s="4">
        <v>-54039.807416043303</v>
      </c>
      <c r="D29" s="4">
        <f t="shared" si="2"/>
        <v>2920300785.5630488</v>
      </c>
      <c r="E29" s="2">
        <v>2340</v>
      </c>
      <c r="F29" s="2">
        <v>36355</v>
      </c>
      <c r="G29">
        <f t="shared" si="0"/>
        <v>5475600</v>
      </c>
      <c r="H29">
        <f t="shared" si="0"/>
        <v>1321686025</v>
      </c>
      <c r="I29">
        <f t="shared" si="1"/>
        <v>85070700</v>
      </c>
    </row>
    <row r="30" spans="1:9" x14ac:dyDescent="0.25">
      <c r="A30" s="4"/>
      <c r="B30" s="4">
        <v>-68567.690498946118</v>
      </c>
      <c r="D30" s="4">
        <f t="shared" si="2"/>
        <v>4701528180.3592653</v>
      </c>
      <c r="E30" s="2">
        <v>2162</v>
      </c>
      <c r="F30" s="2">
        <v>45983</v>
      </c>
      <c r="G30">
        <f t="shared" si="0"/>
        <v>4674244</v>
      </c>
      <c r="H30">
        <f t="shared" si="0"/>
        <v>2114436289</v>
      </c>
      <c r="I30">
        <f t="shared" si="1"/>
        <v>99415246</v>
      </c>
    </row>
    <row r="31" spans="1:9" x14ac:dyDescent="0.25">
      <c r="A31" s="4"/>
      <c r="B31" s="4">
        <v>166495.55904267647</v>
      </c>
      <c r="D31" s="4">
        <f t="shared" si="2"/>
        <v>27720771180.933365</v>
      </c>
      <c r="E31" s="2">
        <v>2449</v>
      </c>
      <c r="F31" s="2">
        <v>186641</v>
      </c>
      <c r="G31">
        <f t="shared" si="0"/>
        <v>5997601</v>
      </c>
      <c r="H31">
        <f t="shared" si="0"/>
        <v>34834862881</v>
      </c>
      <c r="I31">
        <f t="shared" si="1"/>
        <v>457083809</v>
      </c>
    </row>
    <row r="32" spans="1:9" x14ac:dyDescent="0.25">
      <c r="A32" s="4"/>
      <c r="B32" s="4">
        <v>2830.062286069151</v>
      </c>
      <c r="D32" s="4">
        <f t="shared" si="2"/>
        <v>8009252.5430309493</v>
      </c>
      <c r="E32" s="2">
        <v>2079</v>
      </c>
      <c r="F32" s="2">
        <v>56476</v>
      </c>
      <c r="G32">
        <f t="shared" si="0"/>
        <v>4322241</v>
      </c>
      <c r="H32">
        <f t="shared" si="0"/>
        <v>3189538576</v>
      </c>
      <c r="I32">
        <f t="shared" si="1"/>
        <v>117413604</v>
      </c>
    </row>
    <row r="33" spans="1:9" x14ac:dyDescent="0.25">
      <c r="A33" s="4"/>
      <c r="B33" s="4">
        <v>-67749.580647847499</v>
      </c>
      <c r="D33" s="4">
        <f t="shared" si="2"/>
        <v>4590005677.9591923</v>
      </c>
      <c r="E33" s="2">
        <v>2871</v>
      </c>
      <c r="F33" s="2">
        <v>158567</v>
      </c>
      <c r="G33">
        <f t="shared" si="0"/>
        <v>8242641</v>
      </c>
      <c r="H33">
        <f t="shared" si="0"/>
        <v>25143493489</v>
      </c>
      <c r="I33">
        <f t="shared" si="1"/>
        <v>455245857</v>
      </c>
    </row>
    <row r="34" spans="1:9" x14ac:dyDescent="0.25">
      <c r="A34" s="4"/>
      <c r="B34" s="4">
        <v>-98084.686587780947</v>
      </c>
      <c r="D34" s="4">
        <f t="shared" si="2"/>
        <v>9620605743.0232162</v>
      </c>
      <c r="E34" s="2">
        <v>3666</v>
      </c>
      <c r="F34" s="2">
        <v>1035124</v>
      </c>
      <c r="G34">
        <f t="shared" si="0"/>
        <v>13439556</v>
      </c>
      <c r="H34">
        <f t="shared" si="0"/>
        <v>1071481695376</v>
      </c>
      <c r="I34">
        <f t="shared" si="1"/>
        <v>3794764584</v>
      </c>
    </row>
    <row r="35" spans="1:9" x14ac:dyDescent="0.25">
      <c r="A35" s="4"/>
      <c r="B35" s="4">
        <v>146319.67013047921</v>
      </c>
      <c r="D35" s="4">
        <f t="shared" si="2"/>
        <v>21409445867.092251</v>
      </c>
      <c r="E35" s="2">
        <v>2458</v>
      </c>
      <c r="F35" s="2">
        <v>137462</v>
      </c>
      <c r="G35">
        <f t="shared" si="0"/>
        <v>6041764</v>
      </c>
      <c r="H35">
        <f t="shared" si="0"/>
        <v>18895801444</v>
      </c>
      <c r="I35">
        <f t="shared" si="1"/>
        <v>337881596</v>
      </c>
    </row>
    <row r="36" spans="1:9" x14ac:dyDescent="0.25">
      <c r="A36" s="4"/>
      <c r="B36" s="4">
        <v>-68713.789702815004</v>
      </c>
      <c r="D36" s="4">
        <f t="shared" si="2"/>
        <v>4721584895.3226852</v>
      </c>
      <c r="E36" s="2">
        <v>2387</v>
      </c>
      <c r="F36" s="2">
        <v>77333</v>
      </c>
      <c r="G36">
        <f t="shared" si="0"/>
        <v>5697769</v>
      </c>
      <c r="H36">
        <f t="shared" si="0"/>
        <v>5980392889</v>
      </c>
      <c r="I36">
        <f t="shared" si="1"/>
        <v>184593871</v>
      </c>
    </row>
    <row r="37" spans="1:9" x14ac:dyDescent="0.25">
      <c r="A37" s="4"/>
      <c r="B37" s="4">
        <v>-86135.214366360917</v>
      </c>
      <c r="D37" s="4">
        <f t="shared" si="2"/>
        <v>7419275153.9389477</v>
      </c>
      <c r="E37" s="2">
        <v>2184</v>
      </c>
      <c r="F37" s="2">
        <v>47593</v>
      </c>
      <c r="G37">
        <f t="shared" si="0"/>
        <v>4769856</v>
      </c>
      <c r="H37">
        <f t="shared" si="0"/>
        <v>2265093649</v>
      </c>
      <c r="I37">
        <f t="shared" si="1"/>
        <v>103943112</v>
      </c>
    </row>
    <row r="38" spans="1:9" x14ac:dyDescent="0.25">
      <c r="A38" s="4"/>
      <c r="B38" s="4">
        <v>17747.121149993618</v>
      </c>
      <c r="D38" s="4">
        <f t="shared" si="2"/>
        <v>314960309.1125508</v>
      </c>
      <c r="E38" s="2">
        <v>2343</v>
      </c>
      <c r="F38" s="2">
        <v>75381</v>
      </c>
      <c r="G38">
        <f t="shared" si="0"/>
        <v>5489649</v>
      </c>
      <c r="H38">
        <f t="shared" si="0"/>
        <v>5682295161</v>
      </c>
      <c r="I38">
        <f t="shared" si="1"/>
        <v>176617683</v>
      </c>
    </row>
    <row r="39" spans="1:9" x14ac:dyDescent="0.25">
      <c r="A39" s="4"/>
      <c r="B39" s="4">
        <v>-26138.521321871551</v>
      </c>
      <c r="D39" s="4">
        <f t="shared" si="2"/>
        <v>683222296.89393365</v>
      </c>
      <c r="E39" s="2">
        <v>2104</v>
      </c>
      <c r="F39" s="2">
        <v>82188</v>
      </c>
      <c r="G39">
        <f t="shared" si="0"/>
        <v>4426816</v>
      </c>
      <c r="H39">
        <f t="shared" si="0"/>
        <v>6754867344</v>
      </c>
      <c r="I39">
        <f t="shared" si="1"/>
        <v>172923552</v>
      </c>
    </row>
    <row r="40" spans="1:9" x14ac:dyDescent="0.25">
      <c r="A40" s="4"/>
      <c r="B40" s="4">
        <v>-64351.960119654075</v>
      </c>
      <c r="D40" s="4">
        <f t="shared" si="2"/>
        <v>4141174771.2415485</v>
      </c>
      <c r="E40" s="2">
        <v>2388</v>
      </c>
      <c r="F40" s="2">
        <v>139595</v>
      </c>
      <c r="G40">
        <f t="shared" si="0"/>
        <v>5702544</v>
      </c>
      <c r="H40">
        <f t="shared" si="0"/>
        <v>19486764025</v>
      </c>
      <c r="I40">
        <f t="shared" si="1"/>
        <v>333352860</v>
      </c>
    </row>
    <row r="41" spans="1:9" x14ac:dyDescent="0.25">
      <c r="A41" s="4"/>
      <c r="B41" s="4">
        <v>-64992.623786383658</v>
      </c>
      <c r="D41" s="4">
        <f t="shared" si="2"/>
        <v>4224041146.6384029</v>
      </c>
      <c r="E41" s="2">
        <v>2142</v>
      </c>
      <c r="F41" s="2">
        <v>54985</v>
      </c>
      <c r="G41">
        <f t="shared" si="0"/>
        <v>4588164</v>
      </c>
      <c r="H41">
        <f t="shared" si="0"/>
        <v>3023350225</v>
      </c>
      <c r="I41">
        <f t="shared" si="1"/>
        <v>117777870</v>
      </c>
    </row>
    <row r="42" spans="1:9" x14ac:dyDescent="0.25">
      <c r="A42" s="4"/>
      <c r="B42" s="4">
        <v>-35319.75537536823</v>
      </c>
      <c r="D42" s="4">
        <f>B42^2</f>
        <v>1247485119.7758529</v>
      </c>
      <c r="E42" s="2">
        <v>2088</v>
      </c>
      <c r="F42" s="2">
        <v>112027</v>
      </c>
      <c r="G42">
        <f t="shared" si="0"/>
        <v>4359744</v>
      </c>
      <c r="H42">
        <f t="shared" si="0"/>
        <v>12550048729</v>
      </c>
      <c r="I42">
        <f t="shared" si="1"/>
        <v>233912376</v>
      </c>
    </row>
    <row r="43" spans="1:9" ht="15.75" thickBot="1" x14ac:dyDescent="0.3">
      <c r="A43" s="5"/>
      <c r="B43" s="5">
        <v>5106.0578190394444</v>
      </c>
      <c r="D43" s="4">
        <f t="shared" si="2"/>
        <v>26071826.451373849</v>
      </c>
      <c r="E43" s="2">
        <v>2922</v>
      </c>
      <c r="F43" s="2">
        <v>258287</v>
      </c>
      <c r="G43">
        <f t="shared" si="0"/>
        <v>8538084</v>
      </c>
      <c r="H43">
        <f t="shared" si="0"/>
        <v>66712174369</v>
      </c>
      <c r="I43">
        <f t="shared" si="1"/>
        <v>754714614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Date</vt:lpstr>
      <vt:lpstr>Regresie</vt:lpstr>
      <vt:lpstr>Grafice</vt:lpstr>
      <vt:lpstr>Verificare date</vt:lpstr>
      <vt:lpstr>Multicoliniaritate</vt:lpstr>
      <vt:lpstr>Regr cu erori</vt:lpstr>
      <vt:lpstr>Autocor</vt:lpstr>
      <vt:lpstr>Reg_aux</vt:lpstr>
      <vt:lpstr>Homosc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2019-12-13T21:17:37Z</dcterms:modified>
</cp:coreProperties>
</file>