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Tangjunmin\Desktop\预算及人力安排\99-人员安排最新\"/>
    </mc:Choice>
  </mc:AlternateContent>
  <xr:revisionPtr revIDLastSave="0" documentId="13_ncr:1_{735BA1A0-5D23-46F2-BC73-154ECC27C2D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修订履历" sheetId="1" r:id="rId1"/>
    <sheet name="静态统计0110" sheetId="7" r:id="rId2"/>
    <sheet name="实时统计" sheetId="6" r:id="rId3"/>
    <sheet name="项目计划" sheetId="2" r:id="rId4"/>
    <sheet name="项目范围补充说明" sheetId="3" r:id="rId5"/>
    <sheet name="产品组修订履历" sheetId="4" state="hidden" r:id="rId6"/>
  </sheets>
  <definedNames>
    <definedName name="_xlnm._FilterDatabase" localSheetId="4" hidden="1">项目范围补充说明!$A$1:$D$156</definedName>
    <definedName name="_xlnm._FilterDatabase" localSheetId="3" hidden="1">项目计划!$A$1:$M$160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2" i="1" l="1"/>
  <c r="H88" i="2" l="1"/>
  <c r="H98" i="2"/>
  <c r="H93" i="2"/>
  <c r="B21" i="6" l="1"/>
  <c r="B22" i="6"/>
  <c r="B23" i="6"/>
  <c r="B24" i="6"/>
  <c r="B25" i="6"/>
  <c r="B26" i="6"/>
  <c r="B27" i="6"/>
  <c r="B28" i="6"/>
  <c r="B29" i="6"/>
  <c r="B30" i="6"/>
  <c r="B20" i="6"/>
  <c r="N3" i="7"/>
  <c r="N4" i="7"/>
  <c r="N5" i="7"/>
  <c r="N6" i="7"/>
  <c r="N7" i="7"/>
  <c r="N8" i="7"/>
  <c r="N9" i="7"/>
  <c r="N10" i="7"/>
  <c r="N11" i="7"/>
  <c r="N12" i="7"/>
  <c r="N2" i="7"/>
  <c r="M3" i="7"/>
  <c r="M4" i="7"/>
  <c r="M5" i="7"/>
  <c r="M6" i="7"/>
  <c r="M7" i="7"/>
  <c r="M8" i="7"/>
  <c r="M9" i="7"/>
  <c r="M10" i="7"/>
  <c r="M11" i="7"/>
  <c r="M12" i="7"/>
  <c r="M2" i="7"/>
  <c r="K12" i="7"/>
  <c r="K3" i="7"/>
  <c r="K4" i="7"/>
  <c r="K5" i="7"/>
  <c r="K6" i="7"/>
  <c r="K7" i="7"/>
  <c r="K8" i="7"/>
  <c r="K9" i="7"/>
  <c r="K10" i="7"/>
  <c r="K11" i="7"/>
  <c r="K2" i="7"/>
  <c r="H104" i="2" l="1"/>
  <c r="J3" i="7" l="1"/>
  <c r="J4" i="7"/>
  <c r="J5" i="7"/>
  <c r="J6" i="7"/>
  <c r="J7" i="7"/>
  <c r="J8" i="7"/>
  <c r="J9" i="7"/>
  <c r="J10" i="7"/>
  <c r="J11" i="7"/>
  <c r="J2" i="7"/>
  <c r="C12" i="7"/>
  <c r="D12" i="7"/>
  <c r="E12" i="7"/>
  <c r="F12" i="7"/>
  <c r="G12" i="7"/>
  <c r="H12" i="7"/>
  <c r="I12" i="7"/>
  <c r="B12" i="7"/>
  <c r="J12" i="7" l="1"/>
  <c r="H117" i="2" l="1"/>
  <c r="H134" i="2" l="1"/>
  <c r="H153" i="2" l="1"/>
  <c r="H157" i="2"/>
  <c r="E21" i="6" l="1" a="1"/>
  <c r="E21" i="6" s="1"/>
  <c r="F21" i="6" a="1"/>
  <c r="F21" i="6" s="1"/>
  <c r="G21" i="6" a="1"/>
  <c r="G21" i="6" s="1"/>
  <c r="H21" i="6" a="1"/>
  <c r="H21" i="6" s="1"/>
  <c r="D21" i="6" a="1"/>
  <c r="D21" i="6" s="1"/>
  <c r="E20" i="6" a="1"/>
  <c r="E20" i="6" s="1"/>
  <c r="F20" i="6" a="1"/>
  <c r="F20" i="6" s="1"/>
  <c r="G20" i="6" a="1"/>
  <c r="G20" i="6" s="1"/>
  <c r="H20" i="6" a="1"/>
  <c r="H20" i="6" s="1"/>
  <c r="D20" i="6" a="1"/>
  <c r="D20" i="6" s="1"/>
  <c r="H74" i="6" l="1"/>
  <c r="H75" i="6"/>
  <c r="H73" i="6"/>
  <c r="G73" i="6"/>
  <c r="G74" i="6"/>
  <c r="G75" i="6"/>
  <c r="H97" i="2"/>
  <c r="D75" i="6"/>
  <c r="E75" i="6"/>
  <c r="F75" i="6"/>
  <c r="C75" i="6"/>
  <c r="D74" i="6" l="1"/>
  <c r="E74" i="6"/>
  <c r="F74" i="6"/>
  <c r="C74" i="6"/>
  <c r="D73" i="6"/>
  <c r="E73" i="6"/>
  <c r="F73" i="6"/>
  <c r="C73" i="6"/>
  <c r="E29" i="6" a="1"/>
  <c r="E29" i="6" s="1"/>
  <c r="F29" i="6" a="1"/>
  <c r="F29" i="6" s="1"/>
  <c r="G29" i="6" a="1"/>
  <c r="G29" i="6" s="1"/>
  <c r="D29" i="6" a="1"/>
  <c r="D29" i="6" s="1"/>
  <c r="E28" i="6" a="1"/>
  <c r="E28" i="6" s="1"/>
  <c r="F28" i="6" a="1"/>
  <c r="F28" i="6" s="1"/>
  <c r="G28" i="6" a="1"/>
  <c r="G28" i="6" s="1"/>
  <c r="D28" i="6" a="1"/>
  <c r="D28" i="6" s="1"/>
  <c r="E27" i="6" a="1"/>
  <c r="E27" i="6" s="1"/>
  <c r="F27" i="6" a="1"/>
  <c r="F27" i="6" s="1"/>
  <c r="G27" i="6" a="1"/>
  <c r="G27" i="6" s="1"/>
  <c r="D27" i="6" a="1"/>
  <c r="D27" i="6" s="1"/>
  <c r="E26" i="6" a="1"/>
  <c r="E26" i="6" s="1"/>
  <c r="F26" i="6" a="1"/>
  <c r="F26" i="6" s="1"/>
  <c r="G26" i="6" a="1"/>
  <c r="G26" i="6" s="1"/>
  <c r="D26" i="6" a="1"/>
  <c r="D26" i="6" s="1"/>
  <c r="E25" i="6" a="1"/>
  <c r="E25" i="6" s="1"/>
  <c r="F25" i="6" a="1"/>
  <c r="F25" i="6" s="1"/>
  <c r="G25" i="6" a="1"/>
  <c r="G25" i="6" s="1"/>
  <c r="D25" i="6" a="1"/>
  <c r="D25" i="6" s="1"/>
  <c r="E24" i="6" a="1"/>
  <c r="E24" i="6" s="1"/>
  <c r="F24" i="6" a="1"/>
  <c r="F24" i="6" s="1"/>
  <c r="G24" i="6" a="1"/>
  <c r="G24" i="6" s="1"/>
  <c r="D24" i="6" a="1"/>
  <c r="D24" i="6" s="1"/>
  <c r="E23" i="6" a="1"/>
  <c r="E23" i="6" s="1"/>
  <c r="F23" i="6" a="1"/>
  <c r="F23" i="6" s="1"/>
  <c r="G23" i="6" a="1"/>
  <c r="G23" i="6" s="1"/>
  <c r="D23" i="6" a="1"/>
  <c r="D23" i="6" s="1"/>
  <c r="E22" i="6" a="1"/>
  <c r="E22" i="6" s="1"/>
  <c r="F22" i="6" a="1"/>
  <c r="F22" i="6" s="1"/>
  <c r="G22" i="6" a="1"/>
  <c r="G22" i="6" s="1"/>
  <c r="D22" i="6" a="1"/>
  <c r="D22" i="6" s="1"/>
  <c r="H94" i="2"/>
  <c r="H89" i="2"/>
  <c r="H152" i="2"/>
  <c r="H68" i="2"/>
  <c r="H60" i="2"/>
  <c r="E30" i="6" l="1"/>
  <c r="G30" i="6"/>
  <c r="F30" i="6"/>
  <c r="D30" i="6"/>
  <c r="C20" i="6"/>
  <c r="H77" i="2"/>
  <c r="H76" i="2"/>
  <c r="I20" i="6" l="1"/>
  <c r="J20" i="6"/>
  <c r="H120" i="2"/>
  <c r="H159" i="2" l="1"/>
  <c r="H160" i="2"/>
  <c r="H158" i="2"/>
  <c r="H156" i="2"/>
  <c r="H155" i="2"/>
  <c r="H154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19" i="2"/>
  <c r="H118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3" i="2"/>
  <c r="H102" i="2"/>
  <c r="H101" i="2"/>
  <c r="H100" i="2"/>
  <c r="H99" i="2"/>
  <c r="H96" i="2"/>
  <c r="H95" i="2"/>
  <c r="H92" i="2"/>
  <c r="H91" i="2"/>
  <c r="H90" i="2"/>
  <c r="H87" i="2"/>
  <c r="H86" i="2"/>
  <c r="H85" i="2"/>
  <c r="H84" i="2"/>
  <c r="H83" i="2"/>
  <c r="H82" i="2"/>
  <c r="H81" i="2"/>
  <c r="H80" i="2"/>
  <c r="H79" i="2"/>
  <c r="H78" i="2"/>
  <c r="H75" i="2"/>
  <c r="H74" i="2"/>
  <c r="H73" i="2"/>
  <c r="H72" i="2"/>
  <c r="H71" i="2"/>
  <c r="H70" i="2"/>
  <c r="H69" i="2"/>
  <c r="H67" i="2"/>
  <c r="H66" i="2"/>
  <c r="H65" i="2"/>
  <c r="H64" i="2"/>
  <c r="H63" i="2"/>
  <c r="H62" i="2"/>
  <c r="H61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8" i="4" l="1"/>
  <c r="H22" i="6" l="1" a="1"/>
  <c r="H22" i="6" s="1"/>
  <c r="C21" i="6" l="1"/>
  <c r="J21" i="6"/>
  <c r="I21" i="6"/>
  <c r="H23" i="6" a="1"/>
  <c r="H23" i="6" s="1"/>
  <c r="H24" i="6" l="1" a="1"/>
  <c r="H24" i="6" s="1"/>
  <c r="I22" i="6"/>
  <c r="J22" i="6"/>
  <c r="C22" i="6"/>
  <c r="H25" i="6" l="1" a="1"/>
  <c r="H25" i="6" s="1"/>
  <c r="C23" i="6"/>
  <c r="J23" i="6"/>
  <c r="I23" i="6"/>
  <c r="C24" i="6" l="1"/>
  <c r="J24" i="6"/>
  <c r="I24" i="6"/>
  <c r="H26" i="6" a="1"/>
  <c r="H26" i="6" s="1"/>
  <c r="H27" i="6" l="1" a="1"/>
  <c r="H27" i="6" s="1"/>
  <c r="J25" i="6"/>
  <c r="I25" i="6"/>
  <c r="C25" i="6"/>
  <c r="H28" i="6" l="1" a="1"/>
  <c r="H28" i="6" s="1"/>
  <c r="I26" i="6"/>
  <c r="J26" i="6"/>
  <c r="C26" i="6"/>
  <c r="H29" i="6" l="1" a="1"/>
  <c r="H29" i="6" s="1"/>
  <c r="I27" i="6"/>
  <c r="J27" i="6"/>
  <c r="C27" i="6"/>
  <c r="J28" i="6" l="1"/>
  <c r="I28" i="6"/>
  <c r="C28" i="6"/>
  <c r="H30" i="6"/>
  <c r="C29" i="6" l="1"/>
  <c r="J29" i="6"/>
  <c r="I29" i="6"/>
  <c r="I30" i="6" l="1"/>
  <c r="C30" i="6"/>
  <c r="J30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zhulina</author>
  </authors>
  <commentList>
    <comment ref="E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zhulina:</t>
        </r>
        <r>
          <rPr>
            <sz val="9"/>
            <color indexed="81"/>
            <rFont val="宋体"/>
            <family val="3"/>
            <charset val="134"/>
          </rPr>
          <t xml:space="preserve">
预期走快速流程
场务提供数据导出接口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<sst xmlns="http://schemas.openxmlformats.org/spreadsheetml/2006/main" count="2137" uniqueCount="649">
  <si>
    <t>一级目录</t>
    <phoneticPr fontId="1" type="noConversion"/>
  </si>
  <si>
    <t>小项目名称</t>
    <phoneticPr fontId="1" type="noConversion"/>
  </si>
  <si>
    <t>是否上线</t>
    <phoneticPr fontId="1" type="noConversion"/>
  </si>
  <si>
    <t>调整前版本</t>
    <phoneticPr fontId="1" type="noConversion"/>
  </si>
  <si>
    <t>当前版本</t>
    <phoneticPr fontId="1" type="noConversion"/>
  </si>
  <si>
    <t>接口人</t>
    <phoneticPr fontId="1" type="noConversion"/>
  </si>
  <si>
    <t>备注：调整说明</t>
    <phoneticPr fontId="1" type="noConversion"/>
  </si>
  <si>
    <t>数字化运营</t>
  </si>
  <si>
    <t>用户行为埋点</t>
  </si>
  <si>
    <t>数据分析应用一期</t>
  </si>
  <si>
    <t>数据分析应用二期</t>
  </si>
  <si>
    <t>用户行为埋点优化二期</t>
  </si>
  <si>
    <t>功能帮助和流程引导</t>
  </si>
  <si>
    <t>功能推荐效果评估和在线优化</t>
  </si>
  <si>
    <t>开放客户端</t>
  </si>
  <si>
    <t>千人千面客户端（一期）</t>
  </si>
  <si>
    <t>场务功能整合（一期）</t>
  </si>
  <si>
    <t>程序化交易</t>
  </si>
  <si>
    <t>动态流控管理平台-做市报价流控服务器端</t>
  </si>
  <si>
    <t>动态流控管理平台-XBOND流动服务器端</t>
  </si>
  <si>
    <t>动态流控管理平台-流控管理功能</t>
  </si>
  <si>
    <t>行情可视化- 图表交易功能优化</t>
  </si>
  <si>
    <t>交易机制优化</t>
  </si>
  <si>
    <t>混合交易机制（ODM和ESP）-1</t>
  </si>
  <si>
    <t>混合交易机制（ODM和ESP）-2</t>
  </si>
  <si>
    <t xml:space="preserve"> XBOND 明日T+0交易机制</t>
  </si>
  <si>
    <t>上线</t>
    <phoneticPr fontId="3" type="noConversion"/>
  </si>
  <si>
    <t>贮备类</t>
    <phoneticPr fontId="3" type="noConversion"/>
  </si>
  <si>
    <t>需求出处分类
三条线</t>
    <phoneticPr fontId="1" type="noConversion"/>
  </si>
  <si>
    <t>需求</t>
    <phoneticPr fontId="1" type="noConversion"/>
  </si>
  <si>
    <t>上线类</t>
    <phoneticPr fontId="3" type="noConversion"/>
  </si>
  <si>
    <t>上线</t>
    <phoneticPr fontId="3" type="noConversion"/>
  </si>
  <si>
    <t>李晶雯</t>
    <phoneticPr fontId="3" type="noConversion"/>
  </si>
  <si>
    <r>
      <rPr>
        <sz val="10"/>
        <color rgb="FF000000"/>
        <rFont val="Microsoft YaHei"/>
        <family val="2"/>
        <charset val="134"/>
      </rPr>
      <t>顾静洁</t>
    </r>
    <phoneticPr fontId="3" type="noConversion"/>
  </si>
  <si>
    <t>变更履历</t>
    <phoneticPr fontId="1" type="noConversion"/>
  </si>
  <si>
    <t>提升交易处理性能</t>
    <phoneticPr fontId="3" type="noConversion"/>
  </si>
  <si>
    <t>提升私有行情计算能力</t>
    <phoneticPr fontId="3" type="noConversion"/>
  </si>
  <si>
    <t>降低服务器资源消耗</t>
    <phoneticPr fontId="3" type="noConversion"/>
  </si>
  <si>
    <t>丰富对外服务方式</t>
    <phoneticPr fontId="3" type="noConversion"/>
  </si>
  <si>
    <t>扩大服务范围</t>
    <phoneticPr fontId="3" type="noConversion"/>
  </si>
  <si>
    <t>提升数据服务能力</t>
    <phoneticPr fontId="3" type="noConversion"/>
  </si>
  <si>
    <t>提升系统抗风险能力</t>
    <phoneticPr fontId="3" type="noConversion"/>
  </si>
  <si>
    <t>健全系统防腐层</t>
    <phoneticPr fontId="3" type="noConversion"/>
  </si>
  <si>
    <t>完成UUAS的下线</t>
    <phoneticPr fontId="3" type="noConversion"/>
  </si>
  <si>
    <t>系统的健康监控</t>
    <phoneticPr fontId="3" type="noConversion"/>
  </si>
  <si>
    <t>自动化测试</t>
    <phoneticPr fontId="11" type="noConversion"/>
  </si>
  <si>
    <t>搭建基于内存的交易处理框架</t>
    <phoneticPr fontId="3" type="noConversion"/>
  </si>
  <si>
    <t>提升做市报价、指示性报价的处理能力</t>
    <phoneticPr fontId="3" type="noConversion"/>
  </si>
  <si>
    <t>提升现券市场对话报价、请求报价、撮合处理性能</t>
    <phoneticPr fontId="3" type="noConversion"/>
  </si>
  <si>
    <t>提升质押市场对话报价、请求报价、撮合处理性能</t>
    <phoneticPr fontId="3" type="noConversion"/>
  </si>
  <si>
    <t>提升Xswap处理性能</t>
    <phoneticPr fontId="11" type="noConversion"/>
  </si>
  <si>
    <t>提升聚合行情的处理能力</t>
    <phoneticPr fontId="3" type="noConversion"/>
  </si>
  <si>
    <t>优化现券xbond私有行情性能</t>
    <phoneticPr fontId="3" type="noConversion"/>
  </si>
  <si>
    <t>优化收益率缓存的命中率</t>
    <phoneticPr fontId="3" type="noConversion"/>
  </si>
  <si>
    <t>行情动态负载均衡探究</t>
    <phoneticPr fontId="3" type="noConversion"/>
  </si>
  <si>
    <t>提供Excel插件的标准库，服务特定用户</t>
    <phoneticPr fontId="3" type="noConversion"/>
  </si>
  <si>
    <t>客户端支持python程序应用</t>
    <phoneticPr fontId="3" type="noConversion"/>
  </si>
  <si>
    <t>移动版</t>
    <phoneticPr fontId="3" type="noConversion"/>
  </si>
  <si>
    <t>买方机构交易优化</t>
    <phoneticPr fontId="3" type="noConversion"/>
  </si>
  <si>
    <t>建设旗舰店和周边系统适配的数据服务体系</t>
    <phoneticPr fontId="3" type="noConversion"/>
  </si>
  <si>
    <t>提升用户账户产品计算等数据服务的处理能力</t>
    <phoneticPr fontId="3" type="noConversion"/>
  </si>
  <si>
    <t>基于强化学习的混合利率期权定价模型</t>
    <phoneticPr fontId="3" type="noConversion"/>
  </si>
  <si>
    <t>根据系统实际情况，流控和额度的动态调配</t>
    <phoneticPr fontId="11" type="noConversion"/>
  </si>
  <si>
    <t>提升权限引擎的处理性能</t>
    <phoneticPr fontId="3" type="noConversion"/>
  </si>
  <si>
    <t>完成剩余任务的重复跑和跨日跑改造（目标调整）</t>
    <phoneticPr fontId="3" type="noConversion"/>
  </si>
  <si>
    <t>整合交易接口、DEP接口的技术体系（分期）</t>
    <phoneticPr fontId="3" type="noConversion"/>
  </si>
  <si>
    <t>原残余的多交易账户接口，全部迁移至产品中心</t>
    <phoneticPr fontId="1" type="noConversion"/>
  </si>
  <si>
    <t>拆出TBS非交易、行情功能部分，可独立运行</t>
    <phoneticPr fontId="1" type="noConversion"/>
  </si>
  <si>
    <t>拆出TBS非交易、行情功能部分，可独立运行</t>
    <phoneticPr fontId="3" type="noConversion"/>
  </si>
  <si>
    <t>互联网登录使用新的登录模块</t>
    <phoneticPr fontId="3" type="noConversion"/>
  </si>
  <si>
    <t>整合UUAS用户信息管理和登录</t>
    <phoneticPr fontId="3" type="noConversion"/>
  </si>
  <si>
    <t>基础数据Java API接口内存监控</t>
    <phoneticPr fontId="3" type="noConversion"/>
  </si>
  <si>
    <t>自动化测试-回购市场</t>
    <phoneticPr fontId="11" type="noConversion"/>
  </si>
  <si>
    <t>自动化测试-衍生品市场</t>
    <phoneticPr fontId="11" type="noConversion"/>
  </si>
  <si>
    <r>
      <rPr>
        <sz val="10"/>
        <rFont val="微软雅黑"/>
        <family val="2"/>
        <charset val="134"/>
      </rPr>
      <t>核心交易分布式改造，支持核心横向扩展</t>
    </r>
    <phoneticPr fontId="3" type="noConversion"/>
  </si>
  <si>
    <r>
      <rPr>
        <sz val="10"/>
        <rFont val="微软雅黑"/>
        <family val="2"/>
        <charset val="134"/>
      </rPr>
      <t>支持撮合跨核心OCO、组合交易</t>
    </r>
    <phoneticPr fontId="3" type="noConversion"/>
  </si>
  <si>
    <t>技术</t>
    <phoneticPr fontId="1" type="noConversion"/>
  </si>
  <si>
    <t>贮备类-拔高类</t>
  </si>
  <si>
    <t>贮备类-业务支撑储备</t>
  </si>
  <si>
    <t>V1.5.0</t>
  </si>
  <si>
    <t>V1.6.4</t>
  </si>
  <si>
    <t>V1.6.6</t>
  </si>
  <si>
    <t>V1.6.0</t>
  </si>
  <si>
    <t>V1.6.2</t>
  </si>
  <si>
    <t>V1.5.3</t>
  </si>
  <si>
    <t>V1.5.1</t>
  </si>
  <si>
    <t>V1.5.3</t>
    <phoneticPr fontId="1" type="noConversion"/>
  </si>
  <si>
    <t>V1.6.2</t>
    <phoneticPr fontId="1" type="noConversion"/>
  </si>
  <si>
    <t>场务二期-按场务用户角色对场务菜单进行整合</t>
    <phoneticPr fontId="1" type="noConversion"/>
  </si>
  <si>
    <t>申冬东</t>
  </si>
  <si>
    <t>李戬</t>
  </si>
  <si>
    <t>张洋弘</t>
  </si>
  <si>
    <t>赵攀</t>
  </si>
  <si>
    <t>周德乐</t>
  </si>
  <si>
    <t>刘倩</t>
    <phoneticPr fontId="3" type="noConversion"/>
  </si>
  <si>
    <t>迁移类</t>
    <phoneticPr fontId="3" type="noConversion"/>
  </si>
  <si>
    <t>新业务</t>
    <phoneticPr fontId="3" type="noConversion"/>
  </si>
  <si>
    <t>新业务</t>
    <phoneticPr fontId="3" type="noConversion"/>
  </si>
  <si>
    <r>
      <rPr>
        <sz val="10"/>
        <rFont val="微软雅黑"/>
        <family val="2"/>
        <charset val="134"/>
      </rPr>
      <t>新业务</t>
    </r>
    <phoneticPr fontId="3" type="noConversion"/>
  </si>
  <si>
    <r>
      <rPr>
        <b/>
        <sz val="10"/>
        <color rgb="FF000000"/>
        <rFont val="Arial"/>
        <family val="2"/>
      </rPr>
      <t>序号</t>
    </r>
    <phoneticPr fontId="3" type="noConversion"/>
  </si>
  <si>
    <r>
      <rPr>
        <b/>
        <sz val="10"/>
        <color rgb="FF000000"/>
        <rFont val="Arial"/>
        <family val="2"/>
      </rPr>
      <t>修订人</t>
    </r>
    <phoneticPr fontId="3" type="noConversion"/>
  </si>
  <si>
    <r>
      <rPr>
        <b/>
        <sz val="10"/>
        <color rgb="FF000000"/>
        <rFont val="Arial"/>
        <family val="2"/>
      </rPr>
      <t>修订日期</t>
    </r>
    <phoneticPr fontId="3" type="noConversion"/>
  </si>
  <si>
    <r>
      <rPr>
        <b/>
        <sz val="10"/>
        <color rgb="FF000000"/>
        <rFont val="Arial"/>
        <family val="2"/>
      </rPr>
      <t>修订版本说明</t>
    </r>
    <phoneticPr fontId="3" type="noConversion"/>
  </si>
  <si>
    <r>
      <rPr>
        <b/>
        <sz val="10"/>
        <color rgb="FF000000"/>
        <rFont val="Arial"/>
        <family val="2"/>
      </rPr>
      <t>增加工作量说明</t>
    </r>
    <phoneticPr fontId="3" type="noConversion"/>
  </si>
  <si>
    <r>
      <rPr>
        <b/>
        <sz val="10"/>
        <color rgb="FF000000"/>
        <rFont val="Arial"/>
        <family val="2"/>
      </rPr>
      <t>减少工作量说明</t>
    </r>
    <phoneticPr fontId="3" type="noConversion"/>
  </si>
  <si>
    <r>
      <rPr>
        <b/>
        <sz val="10"/>
        <color rgb="FF000000"/>
        <rFont val="Arial"/>
        <family val="2"/>
      </rPr>
      <t>轧差</t>
    </r>
    <phoneticPr fontId="3" type="noConversion"/>
  </si>
  <si>
    <r>
      <rPr>
        <b/>
        <sz val="10"/>
        <color rgb="FF000000"/>
        <rFont val="Arial"/>
        <family val="2"/>
      </rPr>
      <t>审核人</t>
    </r>
    <phoneticPr fontId="3" type="noConversion"/>
  </si>
  <si>
    <r>
      <rPr>
        <sz val="10"/>
        <color rgb="FF000000"/>
        <rFont val="Arial"/>
        <family val="2"/>
      </rPr>
      <t>顾静洁</t>
    </r>
    <phoneticPr fontId="3" type="noConversion"/>
  </si>
  <si>
    <r>
      <rPr>
        <sz val="10"/>
        <color rgb="FF000000"/>
        <rFont val="Arial"/>
        <family val="2"/>
      </rPr>
      <t>1、150增加做市合规1.5，央行操作室1.0调整到151，减少信用拆借交易接口1.0，将166的意向转质押0.2提前到150，并新增货币市场优化0.3；_x000D_
2、151增加央行操作会1.0，买方机构明日T+0调整到153；_x000D_
3、153资金指数计算调整到164；_x000D_
4、168特殊品拍卖推迟到后年；_x000D_
5、164RFM和RFQ countering拆成两个项目，一个调整到168。</t>
    </r>
    <phoneticPr fontId="3" type="noConversion"/>
  </si>
  <si>
    <r>
      <rPr>
        <sz val="10"/>
        <color rgb="FF000000"/>
        <rFont val="Arial"/>
        <family val="2"/>
      </rPr>
      <t xml:space="preserve">总数新增2.6
1、做市合规-1.5；（12月28日顾静洁）
2、RDI的质押式回购折算率增加1M和3M的期限数据下发-0.1；（12月28日郑安如）
3、信用拆借行情暂缓-0.2；（12月28日郑安如）
4、配合一部TR项目-0..3；（12月29日顾静洁）
</t>
    </r>
    <r>
      <rPr>
        <sz val="10"/>
        <color rgb="FFFF0000"/>
        <rFont val="Arial"/>
        <family val="2"/>
      </rPr>
      <t>5、信息部新增系统剔除行情下发-0.2；（12月29日顾静洁）</t>
    </r>
    <r>
      <rPr>
        <sz val="10"/>
        <color rgb="FFFF0000"/>
        <rFont val="Arial"/>
        <family val="2"/>
      </rPr>
      <t xml:space="preserve">
6、配合MarketAccess改造-0.2；（12月29日顾静洁）</t>
    </r>
    <r>
      <rPr>
        <sz val="10"/>
        <color rgb="FFFF0000"/>
        <rFont val="Arial"/>
        <family val="2"/>
      </rPr>
      <t xml:space="preserve">
7、平安旗舰店增加前端日志并配合前端发版联测-0.1；（12月30日顾静洁）</t>
    </r>
    <phoneticPr fontId="3" type="noConversion"/>
  </si>
  <si>
    <r>
      <rPr>
        <sz val="10"/>
        <color rgb="FF000000"/>
        <rFont val="Arial"/>
        <family val="2"/>
      </rPr>
      <t>总数减少2.0_x000D_
1、信用减少交易接口-1.0（12月28日朱迪恺）_x000D_
2、特殊品拍卖-1.0（12月28日朱迪恺）</t>
    </r>
    <phoneticPr fontId="3" type="noConversion"/>
  </si>
  <si>
    <r>
      <rPr>
        <sz val="10"/>
        <color rgb="FF000000"/>
        <rFont val="Arial"/>
        <family val="2"/>
      </rPr>
      <t>郑安如</t>
    </r>
    <phoneticPr fontId="3" type="noConversion"/>
  </si>
  <si>
    <r>
      <rPr>
        <sz val="10"/>
        <color rgb="FF000000"/>
        <rFont val="Arial"/>
        <family val="2"/>
      </rPr>
      <t>1、1495版本（工作量计入153）新增工行事前控制质押对话报价版本
2、150版本IBO行情暂缓功能置换为应急开盘价维护</t>
    </r>
    <phoneticPr fontId="3" type="noConversion"/>
  </si>
  <si>
    <r>
      <rPr>
        <sz val="10"/>
        <color rgb="FF000000"/>
        <rFont val="Arial"/>
        <family val="2"/>
      </rPr>
      <t xml:space="preserve">总数新增0.35
</t>
    </r>
    <r>
      <rPr>
        <sz val="10"/>
        <color rgb="FFFF0000"/>
        <rFont val="Arial"/>
        <family val="2"/>
      </rPr>
      <t>1、工行事前控制判断质押报价-0.2；（12月30日郑安如）</t>
    </r>
    <r>
      <rPr>
        <sz val="10"/>
        <color rgb="FF000000"/>
        <rFont val="Arial"/>
        <family val="2"/>
      </rPr>
      <t xml:space="preserve">
2、应急开盘价维护-0.15（12月30日郑安如）</t>
    </r>
    <phoneticPr fontId="3" type="noConversion"/>
  </si>
  <si>
    <r>
      <rPr>
        <sz val="10"/>
        <color rgb="FF000000"/>
        <rFont val="Arial"/>
        <family val="2"/>
      </rPr>
      <t>总数减少0.2
1、IBO行情暂缓-0.2（12月30日郑安如）</t>
    </r>
    <phoneticPr fontId="3" type="noConversion"/>
  </si>
  <si>
    <r>
      <rPr>
        <sz val="10"/>
        <color rgb="FF000000"/>
        <rFont val="Arial"/>
        <family val="2"/>
      </rPr>
      <t>1、新增配合信息部行情过滤0.1到153； 
2、新增央行审计0.3到153；
3、从166中去掉买断计算工具1； 
4、从164中去掉现券客户端优化0.5；
5、从168中去掉回购客户端优化和衍生品客户端优化1；
6、将明日T+0和X-bond搭桥2个从153项目挪到164；
7、将N+X的0.7个项目从164挪到160，债券活跃度0.3从164挪到160；
8、将160中的央行报表0.5和债券市场优化0.5挪到153；
9、债券市场优化-中优先级（除债券或语段）的0.5从164挪到168;
10、质押优化-质押券替换从168挪到166；</t>
    </r>
    <phoneticPr fontId="3" type="noConversion"/>
  </si>
  <si>
    <r>
      <rPr>
        <sz val="10"/>
        <color rgb="FF000000"/>
        <rFont val="Arial"/>
        <family val="2"/>
      </rPr>
      <t xml:space="preserve">总数新增0.4
</t>
    </r>
    <r>
      <rPr>
        <sz val="10"/>
        <color rgb="FFFF0000"/>
        <rFont val="Arial"/>
        <family val="2"/>
      </rPr>
      <t>1、配合信息部行情过滤 0.1
2、央行审计0.3</t>
    </r>
    <phoneticPr fontId="3" type="noConversion"/>
  </si>
  <si>
    <r>
      <rPr>
        <sz val="10"/>
        <color rgb="FF000000"/>
        <rFont val="Arial"/>
        <family val="2"/>
      </rPr>
      <t>总数减少2.5
1、买断计算工具-1(原166)
2、客户端优化（现券）-0.5（原164）
3、客户端优化（回购）-0.5（原168）
4、客户端优化（衍生品）-0.5（原168）</t>
    </r>
    <phoneticPr fontId="3" type="noConversion"/>
  </si>
  <si>
    <r>
      <rPr>
        <sz val="10"/>
        <color rgb="FF000000"/>
        <rFont val="Arial"/>
        <family val="2"/>
      </rPr>
      <t>刘倩</t>
    </r>
    <phoneticPr fontId="3" type="noConversion"/>
  </si>
  <si>
    <r>
      <rPr>
        <sz val="10"/>
        <color rgb="FF000000"/>
        <rFont val="Arial"/>
        <family val="2"/>
      </rPr>
      <t>1.调整平安期间店版本内容，删除衍生品三个市场交易，及经纪行情，新增XSWAP API 接口
2. 原XSWAP API 新增衍生品优化功能</t>
    </r>
    <phoneticPr fontId="3" type="noConversion"/>
  </si>
  <si>
    <r>
      <rPr>
        <sz val="10"/>
        <color rgb="FFFF0000"/>
        <rFont val="Arial"/>
        <family val="2"/>
      </rPr>
      <t>1.新增XSWAP API 优化需求0.4</t>
    </r>
    <phoneticPr fontId="3" type="noConversion"/>
  </si>
  <si>
    <r>
      <rPr>
        <sz val="10"/>
        <color rgb="FF000000"/>
        <rFont val="Arial"/>
        <family val="2"/>
      </rPr>
      <t>1.减少平安旗舰店xswap 需求0.4</t>
    </r>
    <phoneticPr fontId="3" type="noConversion"/>
  </si>
  <si>
    <r>
      <rPr>
        <sz val="10"/>
        <color rgb="FF000000"/>
        <rFont val="Arial"/>
        <family val="2"/>
      </rPr>
      <t>1.新增遗留的信息部需求：TBS场务增加查询下载存间利率质押式回购成交明细数据功能（建议和回购共享改造小项目合并）</t>
    </r>
    <phoneticPr fontId="3" type="noConversion"/>
  </si>
  <si>
    <r>
      <rPr>
        <sz val="10"/>
        <color rgb="FF000000"/>
        <rFont val="Arial"/>
        <family val="2"/>
      </rPr>
      <t xml:space="preserve">总数新增：0.05
</t>
    </r>
    <r>
      <rPr>
        <sz val="10"/>
        <color rgb="FFFF0000"/>
        <rFont val="Arial"/>
        <family val="2"/>
      </rPr>
      <t>1、新增TBS场务增加查询下载存间利率质押式回购成交明细数据功能</t>
    </r>
    <phoneticPr fontId="3" type="noConversion"/>
  </si>
  <si>
    <t>产品</t>
    <phoneticPr fontId="1" type="noConversion"/>
  </si>
  <si>
    <t>同业存款（包括交易接口）</t>
    <phoneticPr fontId="3" type="noConversion"/>
  </si>
  <si>
    <t>同业借款</t>
    <phoneticPr fontId="3" type="noConversion"/>
  </si>
  <si>
    <t>预发行对话</t>
    <phoneticPr fontId="3" type="noConversion"/>
  </si>
  <si>
    <t>债券借贷附加协议、对话报价批量导入</t>
    <phoneticPr fontId="3" type="noConversion"/>
  </si>
  <si>
    <t>信息披露</t>
    <phoneticPr fontId="3" type="noConversion"/>
  </si>
  <si>
    <t>央行报表</t>
    <phoneticPr fontId="3" type="noConversion"/>
  </si>
  <si>
    <t>利率期权、上下限期权对话</t>
    <phoneticPr fontId="3" type="noConversion"/>
  </si>
  <si>
    <t>费用计算、费用查询、缴费通知单和缴款通知单查询（其他市场）</t>
    <phoneticPr fontId="3" type="noConversion"/>
  </si>
  <si>
    <t>用户体系结构改造二期（含远程培训整合）</t>
    <phoneticPr fontId="3" type="noConversion"/>
  </si>
  <si>
    <t>周边系统改造-shibor+LPR深度整合</t>
    <phoneticPr fontId="3" type="noConversion"/>
  </si>
  <si>
    <t>周边系统改造-CSTP（接口）</t>
    <phoneticPr fontId="3" type="noConversion"/>
  </si>
  <si>
    <t>周边系统改造-RDI迁移改造（接口）</t>
    <phoneticPr fontId="3" type="noConversion"/>
  </si>
  <si>
    <t>周边系统改造-财政部，备案系统整合</t>
    <phoneticPr fontId="3" type="noConversion"/>
  </si>
  <si>
    <t>周边系统改造-货债发行系统整合改造二期（CDP），一站式</t>
    <phoneticPr fontId="3" type="noConversion"/>
  </si>
  <si>
    <t>利率互换对客业务</t>
    <phoneticPr fontId="3" type="noConversion"/>
  </si>
  <si>
    <t>数据中心迁移</t>
    <phoneticPr fontId="3" type="noConversion"/>
  </si>
  <si>
    <t>买断多券-对话</t>
    <phoneticPr fontId="3" type="noConversion"/>
  </si>
  <si>
    <t>买断多券-交易接口</t>
    <phoneticPr fontId="3" type="noConversion"/>
  </si>
  <si>
    <t>三方回购业务开放</t>
    <phoneticPr fontId="3" type="noConversion"/>
  </si>
  <si>
    <t>国开回购优化（含债券可用余额）</t>
    <phoneticPr fontId="3" type="noConversion"/>
  </si>
  <si>
    <t xml:space="preserve"> X-Repo支持地方债等更多债券</t>
    <phoneticPr fontId="3" type="noConversion"/>
  </si>
  <si>
    <t>资金指数自动计算</t>
    <phoneticPr fontId="3" type="noConversion"/>
  </si>
  <si>
    <t>买断资管额度共享</t>
    <phoneticPr fontId="3" type="noConversion"/>
  </si>
  <si>
    <t>买断单券-意向转对话、回购小助手、ideal转对话、额度（结算失败及回退，应急）</t>
    <phoneticPr fontId="3" type="noConversion"/>
  </si>
  <si>
    <t>买断单券-全流程、附加协议、风控比例（结算失败及回购，应急修改）</t>
    <phoneticPr fontId="3" type="noConversion"/>
  </si>
  <si>
    <t>买断单券-交易接口</t>
    <phoneticPr fontId="3" type="noConversion"/>
  </si>
  <si>
    <t>买断单券-PPN持有人（影响现券）</t>
    <phoneticPr fontId="3" type="noConversion"/>
  </si>
  <si>
    <t>买断单券-外币债&amp;境外债&amp;ABS债券</t>
    <phoneticPr fontId="3" type="noConversion"/>
  </si>
  <si>
    <t>质押优化-意向转对话、额度（结算失败及回退，应急）、小助手</t>
    <phoneticPr fontId="3" type="noConversion"/>
  </si>
  <si>
    <t>质押优化-管理界面红点提醒</t>
    <phoneticPr fontId="3" type="noConversion"/>
  </si>
  <si>
    <t>质押优化-对话全流程、附加协议</t>
    <phoneticPr fontId="3" type="noConversion"/>
  </si>
  <si>
    <t>质押优化-质押券查询、担保品估值计算与提醒</t>
    <phoneticPr fontId="3" type="noConversion"/>
  </si>
  <si>
    <t>质押优化-RFQ提券交易金额调整、RFQ报价监控、</t>
    <phoneticPr fontId="3" type="noConversion"/>
  </si>
  <si>
    <t>同业存款意向报价</t>
    <phoneticPr fontId="3" type="noConversion"/>
  </si>
  <si>
    <t>债券借贷的匿名点击（ODM）（包括交易接口）</t>
    <phoneticPr fontId="3" type="noConversion"/>
  </si>
  <si>
    <t>资管服务优化（含多级托管）-成交单</t>
    <phoneticPr fontId="3" type="noConversion"/>
  </si>
  <si>
    <t>资管服务优化（含多级托管）-除成交单</t>
    <phoneticPr fontId="3" type="noConversion"/>
  </si>
  <si>
    <t>交易偏离报备</t>
    <phoneticPr fontId="3" type="noConversion"/>
  </si>
  <si>
    <t>客户端界面优化（回购部分）</t>
    <phoneticPr fontId="3" type="noConversion"/>
  </si>
  <si>
    <t>客户端界面优化（衍生品部分）</t>
    <phoneticPr fontId="3" type="noConversion"/>
  </si>
  <si>
    <t>X-bond搭桥等优化需求</t>
    <phoneticPr fontId="3" type="noConversion"/>
  </si>
  <si>
    <t>现券市场支持Cips账户设置，以及在债券通交易中支持选择Cips账户</t>
    <phoneticPr fontId="3" type="noConversion"/>
  </si>
  <si>
    <t>配合Pims拆分改造</t>
    <phoneticPr fontId="3" type="noConversion"/>
  </si>
  <si>
    <t>X-Bond支持预发行债券</t>
    <phoneticPr fontId="3" type="noConversion"/>
  </si>
  <si>
    <t>债券市场优化-1</t>
    <phoneticPr fontId="3" type="noConversion"/>
  </si>
  <si>
    <t>本币监测新增优化需求</t>
    <phoneticPr fontId="3" type="noConversion"/>
  </si>
  <si>
    <t>N+X改造（含北金所技术改造）</t>
    <phoneticPr fontId="3" type="noConversion"/>
  </si>
  <si>
    <t>ComStar单一接口性能改造</t>
    <phoneticPr fontId="3" type="noConversion"/>
  </si>
  <si>
    <t>买断多券-债券通</t>
    <phoneticPr fontId="3" type="noConversion"/>
  </si>
  <si>
    <t>应急开盘价维护</t>
    <phoneticPr fontId="3" type="noConversion"/>
  </si>
  <si>
    <t>RFQ countering</t>
    <phoneticPr fontId="3" type="noConversion"/>
  </si>
  <si>
    <t>意向转质押</t>
    <phoneticPr fontId="3" type="noConversion"/>
  </si>
  <si>
    <t>信用拆借交易接口</t>
    <phoneticPr fontId="3" type="noConversion"/>
  </si>
  <si>
    <t>货币市场优化</t>
    <phoneticPr fontId="3" type="noConversion"/>
  </si>
  <si>
    <t>工行事前控制-质押对话报价</t>
    <phoneticPr fontId="3" type="noConversion"/>
  </si>
  <si>
    <t>配合MarketAccess改造</t>
    <phoneticPr fontId="3" type="noConversion"/>
  </si>
  <si>
    <t>RDI的质押式回购折算率增加1M和3M的期限数据下发</t>
    <phoneticPr fontId="3" type="noConversion"/>
  </si>
  <si>
    <t>TBS场务增加查询下载存间利率质押式回购成交明细数据功能</t>
    <phoneticPr fontId="3" type="noConversion"/>
  </si>
  <si>
    <t>CDS对话(标准&amp;非标)</t>
    <phoneticPr fontId="3" type="noConversion"/>
  </si>
  <si>
    <t>信用缓释凭证、远期利率协议对话</t>
    <phoneticPr fontId="3" type="noConversion"/>
  </si>
  <si>
    <t>费用计算、费用查询（现券，债券远期，信用拆借）</t>
    <phoneticPr fontId="3" type="noConversion"/>
  </si>
  <si>
    <t>监测系统功能迁移（现券+信用拆借+利率互换）</t>
    <phoneticPr fontId="3" type="noConversion"/>
  </si>
  <si>
    <t xml:space="preserve">周边系统改造-货债系统整合（旗舰店）、SLF EPRIME </t>
    <phoneticPr fontId="3" type="noConversion"/>
  </si>
  <si>
    <t>买方机构交易服务优化-除明日T+0</t>
    <phoneticPr fontId="3" type="noConversion"/>
  </si>
  <si>
    <t>买方机构交易服务优化-明日T+0</t>
    <phoneticPr fontId="3" type="noConversion"/>
  </si>
  <si>
    <t>质押优化-质押券替换</t>
    <phoneticPr fontId="3" type="noConversion"/>
  </si>
  <si>
    <t>买断计算工具</t>
    <phoneticPr fontId="3" type="noConversion"/>
  </si>
  <si>
    <t>客户端界面优化（现券部分）</t>
    <phoneticPr fontId="3" type="noConversion"/>
  </si>
  <si>
    <t>债券市场优化-中优先级</t>
    <phoneticPr fontId="3" type="noConversion"/>
  </si>
  <si>
    <t>央行操作室对境外委托的市前审核</t>
    <phoneticPr fontId="3" type="noConversion"/>
  </si>
  <si>
    <t>接收CDC的交易流通要素</t>
    <phoneticPr fontId="3" type="noConversion"/>
  </si>
  <si>
    <t>RFM</t>
    <phoneticPr fontId="3" type="noConversion"/>
  </si>
  <si>
    <r>
      <rPr>
        <sz val="10"/>
        <rFont val="微软雅黑"/>
        <family val="2"/>
        <charset val="134"/>
      </rPr>
      <t>债券市场优化-债券活跃度</t>
    </r>
    <phoneticPr fontId="3" type="noConversion"/>
  </si>
  <si>
    <r>
      <rPr>
        <sz val="10"/>
        <rFont val="微软雅黑"/>
        <family val="2"/>
        <charset val="134"/>
      </rPr>
      <t>XSWAP API 接口改造</t>
    </r>
    <phoneticPr fontId="3" type="noConversion"/>
  </si>
  <si>
    <r>
      <rPr>
        <sz val="10"/>
        <rFont val="微软雅黑"/>
        <family val="2"/>
        <charset val="134"/>
      </rPr>
      <t>特殊品拍卖</t>
    </r>
    <phoneticPr fontId="3" type="noConversion"/>
  </si>
  <si>
    <r>
      <rPr>
        <sz val="10"/>
        <rFont val="微软雅黑"/>
        <family val="2"/>
        <charset val="134"/>
      </rPr>
      <t>互联互通</t>
    </r>
    <phoneticPr fontId="3" type="noConversion"/>
  </si>
  <si>
    <t>V1.7.0</t>
    <phoneticPr fontId="1" type="noConversion"/>
  </si>
  <si>
    <t>V1.6.8</t>
  </si>
  <si>
    <t>V1.6.6</t>
    <phoneticPr fontId="1" type="noConversion"/>
  </si>
  <si>
    <t>顾静洁</t>
    <phoneticPr fontId="3" type="noConversion"/>
  </si>
  <si>
    <t>郑安如</t>
    <phoneticPr fontId="3" type="noConversion"/>
  </si>
  <si>
    <t>李晶雯</t>
    <phoneticPr fontId="3" type="noConversion"/>
  </si>
  <si>
    <t>徐慧鹏</t>
    <phoneticPr fontId="3" type="noConversion"/>
  </si>
  <si>
    <t>顾静洁</t>
    <phoneticPr fontId="3" type="noConversion"/>
  </si>
  <si>
    <t>刘倩</t>
    <phoneticPr fontId="3" type="noConversion"/>
  </si>
  <si>
    <t>赵攀</t>
    <phoneticPr fontId="3" type="noConversion"/>
  </si>
  <si>
    <t>李晶雯</t>
    <phoneticPr fontId="3" type="noConversion"/>
  </si>
  <si>
    <t>顾静洁</t>
    <phoneticPr fontId="3" type="noConversion"/>
  </si>
  <si>
    <t>郑安如</t>
    <phoneticPr fontId="3" type="noConversion"/>
  </si>
  <si>
    <r>
      <rPr>
        <sz val="10"/>
        <rFont val="微软雅黑"/>
        <family val="2"/>
        <charset val="134"/>
      </rPr>
      <t>顾静洁</t>
    </r>
    <phoneticPr fontId="3" type="noConversion"/>
  </si>
  <si>
    <r>
      <rPr>
        <sz val="10"/>
        <rFont val="微软雅黑"/>
        <family val="2"/>
        <charset val="134"/>
      </rPr>
      <t>郑安如</t>
    </r>
    <phoneticPr fontId="3" type="noConversion"/>
  </si>
  <si>
    <r>
      <rPr>
        <sz val="10"/>
        <rFont val="微软雅黑"/>
        <family val="2"/>
        <charset val="134"/>
      </rPr>
      <t>刘倩</t>
    </r>
    <phoneticPr fontId="3" type="noConversion"/>
  </si>
  <si>
    <t>166及新增（0.3）</t>
  </si>
  <si>
    <t>当前评估量</t>
    <phoneticPr fontId="1" type="noConversion"/>
  </si>
  <si>
    <t>调整前评估量</t>
    <phoneticPr fontId="1" type="noConversion"/>
  </si>
  <si>
    <t>工作量人周</t>
    <phoneticPr fontId="1" type="noConversion"/>
  </si>
  <si>
    <t>小项目范围</t>
    <phoneticPr fontId="1" type="noConversion"/>
  </si>
  <si>
    <t>小项目版本</t>
    <phoneticPr fontId="1" type="noConversion"/>
  </si>
  <si>
    <r>
      <rPr>
        <sz val="10"/>
        <color rgb="FF000000"/>
        <rFont val="Arial"/>
        <family val="2"/>
      </rPr>
      <t>1. 结合用户行为分析目标和指标设计，收集用户行为分析需求，为客户端菜单、快捷功能栏、旗舰店、报价和成交行情等客户端功能进行用户行为埋点，从粗到细包括仅界面打开到详细交互操作，同时结合数据库、第三方数据等后台数据，自动化数据质量校验和管理，解析行为日志、数据库和第三方数据并入库，方便后续事件分析、行为路径分析、漏斗分析等分析方法，以及从整体到机构或某些特征群体的下钻分析；
2. 场务界面可导出用户行为日志等原始数据或解析数据，以供离线数据分析</t>
    </r>
    <phoneticPr fontId="3" type="noConversion"/>
  </si>
  <si>
    <r>
      <rPr>
        <sz val="10"/>
        <color rgb="FF000000"/>
        <rFont val="Arial"/>
        <family val="2"/>
      </rPr>
      <t>1. 根据数据分析场景设计指标看板，场务界面实时展示指标变化，可预设或自定义指标看板标题和模块，各模块对应部分数据分析方法，如事件分析、漏斗分析等，结果以折线、柱状、路径图、表格等不同图表方式展示，时间跨度可选择按小时、按天、按月等，数据范围可选取全市场或特定属性数据，例如按天某功能访问人次或访问人数、按月某报价方式报价量或报价笔数、按月某类型机构某报价方式报价量或报价笔数等；
2. 功能评估，形成旗舰店、报价和成交行情、客户端菜单和快捷按钮等功能价值指标体系，指标覆盖使用次数、时长、业务转化、旗舰店与现有业务比对等方面，形成报告和优化建议；
3. 市场概览，指标覆盖报价成交笔数和成交量、API占比、报价成交机构和机构类型等，实时展示指标看板，跟踪指标和市场变化</t>
    </r>
    <phoneticPr fontId="3" type="noConversion"/>
  </si>
  <si>
    <r>
      <rPr>
        <sz val="10"/>
        <color rgb="FF000000"/>
        <rFont val="Arial"/>
        <family val="2"/>
      </rPr>
      <t>1. 根据数据分析场景设计指标看板，场务界面实时展示指标变化，可预设或自定义指标看板标题和模块，各模块对应全量数据分析方法，如间隔分析、路径分析、留存分析等，结果以折线、柱状、路径图、表格等不同图表方式展示，时间跨度可选择按小时、按天、按月等，数据范围可选取全市场或特定属性数据，例如7天某功能留存人数、按天RFQ收到与提交回复时间间隔、按天统计的2小时内行情、报价和成交管理相关界面用户路径等；
2. 功能评估，形成旗舰店、报价和成交行情、客户端菜单和快捷按钮等功能价值指标体系，指标覆盖使用次数、时长、业务转化、报价相关用户行为路径、功能留存等方面，形成报告和优化建议；
3. 市场概览，指标覆盖报价成交笔数和成交量、API占比、报价成交机构和机构类型等，实时展示指标看板，跟踪指标和市场变化</t>
    </r>
    <phoneticPr fontId="3" type="noConversion"/>
  </si>
  <si>
    <r>
      <rPr>
        <sz val="10"/>
        <color rgb="FF000000"/>
        <rFont val="Arial"/>
        <family val="2"/>
      </rPr>
      <t>1. 补充用户行为分析需求，新增或细化行为埋点范围，优化数据库或第三方数据获取统计方法，优化数据校验和管理方法，提高数据获取和分析效率；
2. 补充数据分析方法，与分析业务场景结合，按需补充归因分析等数据分析方法；
3. 新增或修改数据分析场景的指标看板，围绕业务功能目标设计指标类型，跟踪指标变化，形成报告和优化建议</t>
    </r>
    <phoneticPr fontId="3" type="noConversion"/>
  </si>
  <si>
    <r>
      <rPr>
        <sz val="10"/>
        <color rgb="FF000000"/>
        <rFont val="Arial"/>
        <family val="2"/>
      </rPr>
      <t>1. 支持用户自助查看组件帮助说明，场务维护组件帮助说明，形成目录、图文说明和关联内容，目录可跳转图文锚点，关联内容包括流程引导和关联功能的帮助说明；
2. 提供流程引导，将复杂业务功能流程拆分步骤，根据用户行为上下文标识和更新当前步骤，可由首页推荐、关联功能推荐或功能帮助为入口或功能首次使用主动提示以开启
3. 通过帮助和流程引导行为埋点，自定义指标看板，查看功能使用情况</t>
    </r>
    <phoneticPr fontId="3" type="noConversion"/>
  </si>
  <si>
    <r>
      <rPr>
        <sz val="10"/>
        <color rgb="FF000000"/>
        <rFont val="Arial"/>
        <family val="2"/>
      </rPr>
      <t>1. 提供关联功能推荐，通过预设关联功能需求，根据用户已完成行为提示推荐语推荐相关业务功能，点击后可打开对应版面或流程引导，以达到便利用户操作或提升交易量等目的，如现券意向报价提交后推荐X-Bargain意向；
2. 通过推荐行为埋点，自定义指标看板，利用点击率、转化率等指标评估推荐功能效果，从推荐对象、推荐时机、推荐语等维度分析并迭代优化推荐策略；</t>
    </r>
    <phoneticPr fontId="3" type="noConversion"/>
  </si>
  <si>
    <r>
      <rPr>
        <sz val="10"/>
        <color rgb="FF000000"/>
        <rFont val="Arial"/>
        <family val="2"/>
      </rPr>
      <t>通过埋点数据分析菜单、布局、侧边栏、顶部快捷按钮的使用情况，结合用户体系改造后的用户角色，为每个用户展示不同的内容。
1、展示最常用菜单及相关推荐菜单，将所有菜单进行隐藏展示；
2、展示最常用的布局；
3、展示常用的侧边栏和系统栏；
4、突出展示最常用组件和最近使用组件</t>
    </r>
    <phoneticPr fontId="3" type="noConversion"/>
  </si>
  <si>
    <r>
      <rPr>
        <sz val="10"/>
        <color rgb="FF000000"/>
        <rFont val="Arial"/>
        <family val="2"/>
      </rPr>
      <t>1、精简场务冗余内容，优化部分场务功能；
2、场务菜单人性化、合理化调整；
3、查询类功能优化；</t>
    </r>
    <phoneticPr fontId="3" type="noConversion"/>
  </si>
  <si>
    <r>
      <rPr>
        <sz val="10"/>
        <color rgb="FF000000"/>
        <rFont val="Arial"/>
        <family val="2"/>
      </rPr>
      <t>1. 监控对象：试点现券做市报价
2. 监控数据：机构每秒报价量的分布【区分订单类型、订单状态】全市场的每秒总量与峰值、做市行情订阅数据
3. 报价与行情的关联影响
4. 流量异常预警</t>
    </r>
    <phoneticPr fontId="3" type="noConversion"/>
  </si>
  <si>
    <r>
      <rPr>
        <sz val="10"/>
        <color rgb="FF000000"/>
        <rFont val="Arial"/>
        <family val="2"/>
      </rPr>
      <t>1. 监控对象：试点现券XBOND
2. 监控数据：机构每秒报价量的分布【区分订单类型、订单状态】全市场的每秒总量与峰值、私有行情订阅数据
3. 报价与行情的关联影响
4. 流量动态调整
5. 流量异常预警</t>
    </r>
    <phoneticPr fontId="3" type="noConversion"/>
  </si>
  <si>
    <r>
      <rPr>
        <sz val="10"/>
        <color rgb="FF000000"/>
        <rFont val="Arial"/>
        <family val="2"/>
      </rPr>
      <t>1. 监控对象：试点现券市场，做市报价、X-Bond报价每秒的报价报撤量以及当日累计总量，具体指标如下：
1）创建流控策略：每个API机构的报单笔数，撤销笔数，当日累计总笔数
2. 监控指标受场务参数控制
3. 高峰或异常监控指标发送至场务端界面可视化展示</t>
    </r>
    <phoneticPr fontId="3" type="noConversion"/>
  </si>
  <si>
    <r>
      <rPr>
        <sz val="10"/>
        <color rgb="FF000000"/>
        <rFont val="Arial"/>
        <family val="2"/>
      </rPr>
      <t>图表交易UI优化：
1.	整合产品的功能，使其具备行情图表分析（</t>
    </r>
    <r>
      <rPr>
        <b/>
        <sz val="10"/>
        <color rgb="FF000000"/>
        <rFont val="Arial"/>
        <family val="2"/>
      </rPr>
      <t>画图功能</t>
    </r>
    <r>
      <rPr>
        <sz val="10"/>
        <color rgb="FF000000"/>
        <rFont val="Arial"/>
        <family val="2"/>
      </rPr>
      <t>）、图表交易、策略交易、交易标的与报价行情实时联动
2.	新增“画图工具”分析功能
3.	报价行情可支持点击成交
4.	强化盯市功能，新增预警信息管理界面</t>
    </r>
    <phoneticPr fontId="3" type="noConversion"/>
  </si>
  <si>
    <r>
      <rPr>
        <sz val="10"/>
        <color rgb="FF000000"/>
        <rFont val="Arial"/>
        <family val="2"/>
      </rPr>
      <t xml:space="preserve">1. 订单簿改造，除原有中央订单簿，新增虚拟订单簿
2. 基于虚拟订单生成具名点击的报价行情
3. 支持具名点击成交交易流程 
</t>
    </r>
    <phoneticPr fontId="3" type="noConversion"/>
  </si>
  <si>
    <r>
      <rPr>
        <sz val="10"/>
        <color rgb="FF000000"/>
        <rFont val="Arial"/>
        <family val="2"/>
      </rPr>
      <t xml:space="preserve">
1. 混合交易机制：
1）价量共享：用户点击不同行情（XSWAP或X-经纪行情）路由订单到不同的撮合订单簿或经纪订单簿进行成交。任一方式成交更新对应中央订单簿和经纪订单簿的数据，并同时更新行情。
2）价差量共享：用户发送一笔限价，中央订单簿按照订单原始价格生成，而经纪行情按照+-点差展示价格，订单编号不变，一边订单成交，则更新两边行情。 
</t>
    </r>
    <phoneticPr fontId="3" type="noConversion"/>
  </si>
  <si>
    <r>
      <rPr>
        <sz val="10"/>
        <color rgb="FF000000"/>
        <rFont val="Arial"/>
        <family val="2"/>
      </rPr>
      <t>交易机制调整：
1. 跨清算速度撮合
2. 同一订单簿支持三种方式交易，明日T+0 , T+1 和两种清算速度桥交易</t>
    </r>
    <phoneticPr fontId="3" type="noConversion"/>
  </si>
  <si>
    <r>
      <rPr>
        <sz val="10"/>
        <color rgb="FF000000"/>
        <rFont val="Arial"/>
        <family val="2"/>
      </rPr>
      <t>交易机制调整：
1. T+0与T+1 的聚合行情
2. 通过桥达成T+0 与T+1的两笔成交</t>
    </r>
    <phoneticPr fontId="3" type="noConversion"/>
  </si>
  <si>
    <t>重新搭建基于内存的交易模块处理框架
1、基础框架
支持基于消息拆分和处理阶段拆分的多线程机制；支持线程安全的内存缓存管理；支持基于动态加载的模块化机制；支持灵活的业务功能配置；支持10万/s以上tps。
2、预处理框架：实现通用预处理数据结构、数据加载、内存管理、数据更新、交易验证等功能。
3、交易处理框架：实现通用协商交易/请求报价处理数据结构、数据加载、内存管理、交易处理等功能。</t>
    <phoneticPr fontId="3" type="noConversion"/>
  </si>
  <si>
    <t>1、基于新的预处理框架改造指示性报价、做市报价预处理
2、基于现有指示性报价核心、做市报价核心进行性能优化
3、基础数据变动时发送消息通知预处理更新
目标：
指示性报价、做市报价整体实现2w/s以上tps</t>
    <phoneticPr fontId="3" type="noConversion"/>
  </si>
  <si>
    <t>1、基于新的预处理框架改造现券对话报价、请求报价、撮合预处理
2、基于新的交易处理框架改造现券对话报价、请求报价核心
3、应用撮合性能攻关成果
4、基础数据变动时发送消息通知预处理更新
目标：
现券对话报价、请求报价整体实现2w/s以上tps，撮合实现10w/s以上tps</t>
    <phoneticPr fontId="3" type="noConversion"/>
  </si>
  <si>
    <t>1、基于新的预处理框架改造质押对话报价、请求报价、撮合预处理
2、基于新的交易处理框架改造质押对话报价、请求报价核心
3、基础数据变动时发送消息通知预处理更新
目标：
质押对话报价、请求报价整体实现2w/s以上tps</t>
    <phoneticPr fontId="3" type="noConversion"/>
  </si>
  <si>
    <t>1、将额度控制提取到独立进程实现
2、基于内存的对话报价/请求报价核心引入分布式事务机制，支持核心横向扩展
3、撮合核心引入分布式事务机制，支持核心横向扩展</t>
    <phoneticPr fontId="3" type="noConversion"/>
  </si>
  <si>
    <t>1、增加策略订单控制模块
2、改造撮合核心，支持跨核心OCO
3、改造撮合核心，支持跨核心组合订单</t>
    <phoneticPr fontId="3" type="noConversion"/>
  </si>
  <si>
    <t>思路：接收层：参考流处理（Flink?）降低内存消耗，提升处理速度；计算层：优化数据结构，降低排序时间复杂度（目前通过平衡二叉树，二分法排序，可能提升空间有限）；持久层：数据结构方面，Cassandra是否最优解，数据精细度；推送层：推送机制，前后端订阅方式，协议层面。目标：公有行情，2000只券5W TPS。（当前1500TPS）。私有行情，每秒200W行情维度的计算和持久化，行情延迟1s内。（当前2000只债券,1000家机构订阅行情，行情持久化异常，集群节点异常，150只债券，1000家机构订阅，行情延迟1s）
二期（0.6），按模块攻坚优化。</t>
  </si>
  <si>
    <t>1.汇报上年度行情优化任务总结材料
2.已支持增量行情计算和C++行情模块横向扩展
3.当前测试版本性能（api：500订阅机构，200订阅券，报价2000只券，每秒50000笔报价，单次计算总耗时16ms，dsp推送耗时190ms；client：1000订阅机构，500个私有行情订阅机构，机构平均订阅2000只券，每秒50只券有报价情况下，每次计算12ms，dsp推送65ms）
4.待开发集成、缺陷修复、排版本</t>
    <phoneticPr fontId="3" type="noConversion"/>
  </si>
  <si>
    <t>背景：
XBond收益率缓存文件，每天3.6G；加载至内存后，单进程耗费12-16G内存，存在资源浪费。
目标：
文件大小降低50%，内存消耗降低60%。
思路：
展开算法研究。</t>
    <phoneticPr fontId="3" type="noConversion"/>
  </si>
  <si>
    <t>背景：目前行情计算按机构、债券等维度实现行情数据在多节点上均匀分配计算。
目标：实现按债券、机构活跃度的动态负载均衡。
思路：权重分配策略、多种路由方式结合（均匀路由、随机路由等）、配套监控</t>
    <phoneticPr fontId="3" type="noConversion"/>
  </si>
  <si>
    <t>【债券市场】
1、针对交易类历史数据单表数据量过大通过垂直分表策略，进一步提高客户端查询响应。
2、报价成交入库持久化优化。包括fcs，drs进程改造，报价入库多线程改造,分布式支持。（涉及CBT做市、x-bond，irs x-swap）。
3、核心 TBS之间消息dep\dsp不一致。
4、问题sql性能优化，详见《成交&amp;行情生产数据分析汇总表》https://docs.qq.com/sheet/DZUNOc0JGTUhDRG1V?tab=bb08j2
具体目标：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phoneticPr fontId="3" type="noConversion"/>
  </si>
  <si>
    <t>【衍生品市场】
内容：参考【债券市场】补短板内容。
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phoneticPr fontId="11" type="noConversion"/>
  </si>
  <si>
    <t>基于Excel插件实现客户端获取数据和处理数据功能。</t>
    <phoneticPr fontId="3" type="noConversion"/>
  </si>
  <si>
    <t>基于标准客户端，用户可自定义Python程序，处理数据。</t>
    <phoneticPr fontId="3" type="noConversion"/>
  </si>
  <si>
    <t>推出移动版，具有查看行情等功能</t>
    <phoneticPr fontId="3" type="noConversion"/>
  </si>
  <si>
    <t>提高交易平台安全性，可靠性。
针对公共服务接口，形成授权认证的管控体系，数据服务接口的格式标准、版本管控有序。
1、对外提供接口，采用metaobject标准化流程，本项目完成存量、拟对外提供的接口改造，后续新接口起点属于要求；
2、拟对外提供的机构、用户查询，抽象出10个公共接口。</t>
    <phoneticPr fontId="3" type="noConversion"/>
  </si>
  <si>
    <t>随着新增旗舰店和改造周边系统，对用户账户产品的数据服务能力，提出更高要求。
目标：单进程可支持20000次/秒，延迟低于50毫秒，具备横向扩展能力。
验证基础数据缓存化</t>
    <phoneticPr fontId="3" type="noConversion"/>
  </si>
  <si>
    <t>【背景】业界最新研究成果：Neural Network Pricing of American Put Options（2020）
【工作】建立多个能够基于BS模型进行无监督学习的期权定价模型，能为会员提供多维度的期权定价参考信息。
【控制目标】（V1.6.0）
1.与统计算法相比，超过99.98%准确度
2.业务必须要能基于历史数据回测评估学习出来的模型
3.数据来源：各种利率曲线数据和交易数据</t>
    <phoneticPr fontId="3" type="noConversion"/>
  </si>
  <si>
    <t>弱化额度的需求属性，技术实现抽象，支持不同市场的统一调拨。动态调配计算资源到不同的交易模式</t>
    <phoneticPr fontId="11" type="noConversion"/>
  </si>
  <si>
    <t>随着非金机构的引入，为服务更多用户，权限引擎（菜单和交易权限）将作性能优化。
目标：
1、功能增强：实现增量计算、按需计算功能
2、性能优化：
现在生产3.4万用户全量初始化40分钟；
目标：计算效率提升100倍，10万用户数量级全量计算优化至1-2分钟内完成。</t>
    <phoneticPr fontId="3" type="noConversion"/>
  </si>
  <si>
    <t>CSTP、RDI的技术架构不统一，需结合已排版本，实现技术架构一致。</t>
    <phoneticPr fontId="11" type="noConversion"/>
  </si>
  <si>
    <t>质押式回购API前置的技术架构不统一，需结合已排版本，实现技术架构一致。</t>
    <phoneticPr fontId="11" type="noConversion"/>
  </si>
  <si>
    <t>现券API前置的技术架构不统一，需结合已排版本，实现技术架构一致。</t>
    <phoneticPr fontId="11" type="noConversion"/>
  </si>
  <si>
    <t>原残余的多交易账户接口，全部迁移至产品中心</t>
    <phoneticPr fontId="1" type="noConversion"/>
  </si>
  <si>
    <t>查询类服务进程拆分功能。report，trend进程</t>
    <phoneticPr fontId="1" type="noConversion"/>
  </si>
  <si>
    <t>TBS进程间通讯，DSP或Ultra。消息链路简化。与功能模块消息拆分。
包括：首页行情、经纪行情、消息盒子，类交易流程模块、监控、统计等等</t>
    <phoneticPr fontId="1" type="noConversion"/>
  </si>
  <si>
    <t xml:space="preserve">TBS功能全不是重点，改造非重点功能（如参考类指标展示等）。在技术层隔离，参照周边系统、旗舰店模式改造。
可拆分为多期
1、首页行情、货币经纪行情、消息盒子、预警拆分
2、类交易工作流模块拆分。
3、统计报表、监控模块拆分
</t>
    <phoneticPr fontId="3" type="noConversion"/>
  </si>
  <si>
    <t>互联网登录调整为使用新的登录模块</t>
    <phoneticPr fontId="3" type="noConversion"/>
  </si>
  <si>
    <t>UUAS剩余用户信息管理、外围数据接收功能、人像识别、二维码登录功能整合到新本币，原UUAS系统下线。</t>
    <phoneticPr fontId="3" type="noConversion"/>
  </si>
  <si>
    <t>上年度任务，待开发、排版本</t>
    <phoneticPr fontId="3" type="noConversion"/>
  </si>
  <si>
    <t>质押式回购对话场景
买断式回购对话场景</t>
  </si>
  <si>
    <t>质押式回购RFQ场景
场务和客户端设置维护类场景（机构、用户、账户设置等）</t>
  </si>
  <si>
    <t>质押式回购xrepo场景
额度共享测试场景
场务和客户端设置维护类场景（债券、交易、额度参数）</t>
  </si>
  <si>
    <t xml:space="preserve">覆盖利率互换市场对话、xswap、请求
</t>
  </si>
  <si>
    <t>覆盖标准利率互换xswap、债券远期、标准债券远期</t>
  </si>
  <si>
    <r>
      <t xml:space="preserve">1.扩大用户范围，支持机构非交易用户使用系统
</t>
    </r>
    <r>
      <rPr>
        <sz val="10"/>
        <rFont val="微软雅黑"/>
        <family val="2"/>
        <charset val="134"/>
      </rPr>
      <t>2.交易员可两阶段登录系统，通过用户名密码登录时可以查看信息，需要做交易时再通过ukey登录</t>
    </r>
    <phoneticPr fontId="3" type="noConversion"/>
  </si>
  <si>
    <r>
      <t>去年遗留，原计划150
市场参数跑批任务有90分钟等待时间，等待业务场务进行日终参数修改，进行功能改造，压缩批处理总体时间。
对日终数据清洗、</t>
    </r>
    <r>
      <rPr>
        <sz val="10"/>
        <color rgb="FFFF0000"/>
        <rFont val="微软雅黑"/>
        <family val="2"/>
        <charset val="134"/>
      </rPr>
      <t>收益率缓存文件</t>
    </r>
    <r>
      <rPr>
        <sz val="10"/>
        <color rgb="FF000000"/>
        <rFont val="微软雅黑"/>
        <family val="2"/>
        <charset val="134"/>
      </rPr>
      <t>两个主流程上的批处理，进行性能优化。
行情部分定时推送逻辑从批处理框架移除，采用内部定时器机制。
批处理配置支持交易时段+延迟时间模式（王磊），降低配置复杂度</t>
    </r>
    <phoneticPr fontId="3" type="noConversion"/>
  </si>
  <si>
    <t>对话（ideal转对话）、CIPS；</t>
    <phoneticPr fontId="3" type="noConversion"/>
  </si>
  <si>
    <t>业务方案未提供，暂估：对话（含申请提前支取）、交易接口（不做业务开放）</t>
    <phoneticPr fontId="3" type="noConversion"/>
  </si>
  <si>
    <t>夜盘、意向（意向转对话）、存间行情计算整合到新本币；</t>
    <phoneticPr fontId="3" type="noConversion"/>
  </si>
  <si>
    <t>对话，授信， 成交，成交行情， 行权管理， 波动率曲线，计算构件</t>
    <phoneticPr fontId="3" type="noConversion"/>
  </si>
  <si>
    <t>对话（仅支持单笔，无需批量）、成交、成交行情</t>
    <phoneticPr fontId="3" type="noConversion"/>
  </si>
  <si>
    <t>对话、成交、成交行情</t>
    <phoneticPr fontId="3" type="noConversion"/>
  </si>
  <si>
    <t>现券、债券远期、信用拆借费用计算及Dealerpay费用下发</t>
    <phoneticPr fontId="3" type="noConversion"/>
  </si>
  <si>
    <t>预发行费用计算、接收货债和做市支持的手续费，生成缴费通知单，客户端费用查询及缴费通知单开放，接收缴款通知单</t>
    <phoneticPr fontId="3" type="noConversion"/>
  </si>
  <si>
    <t>含CSTP用户改造；含年检、交易员资格证书新本币实现UUAS</t>
    <phoneticPr fontId="3" type="noConversion"/>
  </si>
  <si>
    <t>旗舰店</t>
    <phoneticPr fontId="3" type="noConversion"/>
  </si>
  <si>
    <t>深度整合</t>
    <phoneticPr fontId="3" type="noConversion"/>
  </si>
  <si>
    <t>同存产品及政策性金融债</t>
    <phoneticPr fontId="3" type="noConversion"/>
  </si>
  <si>
    <t>指数交易</t>
    <phoneticPr fontId="3" type="noConversion"/>
  </si>
  <si>
    <t>3种模式的主经纪业务</t>
    <phoneticPr fontId="3" type="noConversion"/>
  </si>
  <si>
    <t>交易接口</t>
    <phoneticPr fontId="3" type="noConversion"/>
  </si>
  <si>
    <t>和CDC初步沟通4月底</t>
    <phoneticPr fontId="3" type="noConversion"/>
  </si>
  <si>
    <t>国开行优化：质押RFQ指定对手方交易员</t>
    <phoneticPr fontId="3" type="noConversion"/>
  </si>
  <si>
    <t>初步了解涉及新的折算率计算，交易双方授信黑名单，行情，撮合逻辑都有变动，影响很大</t>
    <phoneticPr fontId="3" type="noConversion"/>
  </si>
  <si>
    <t>资管额度共享：单券&amp;多券</t>
    <phoneticPr fontId="3" type="noConversion"/>
  </si>
  <si>
    <t>意向转对话、额度（结算失败及回退，应急）、回购小助手、ideal转对话</t>
    <phoneticPr fontId="3" type="noConversion"/>
  </si>
  <si>
    <t>全流程、风控比例（结算失败及回购，应急修改）、附加协议</t>
    <phoneticPr fontId="3" type="noConversion"/>
  </si>
  <si>
    <t>PPN持有人</t>
    <phoneticPr fontId="3" type="noConversion"/>
  </si>
  <si>
    <t>外币债&amp;境外债&amp;ABS债券</t>
    <phoneticPr fontId="3" type="noConversion"/>
  </si>
  <si>
    <t>意向转对话、额度（结算失败及回退，应急）、小助手</t>
    <phoneticPr fontId="3" type="noConversion"/>
  </si>
  <si>
    <t>管理界面红点提醒</t>
    <phoneticPr fontId="3" type="noConversion"/>
  </si>
  <si>
    <t>意对话全流程、附加协议</t>
    <phoneticPr fontId="3" type="noConversion"/>
  </si>
  <si>
    <t>质押券查询、担保品估值计算与提醒</t>
    <phoneticPr fontId="3" type="noConversion"/>
  </si>
  <si>
    <t>RFQ报价监控、RFQ提券交易金额调整</t>
    <phoneticPr fontId="3" type="noConversion"/>
  </si>
  <si>
    <t>质押券替换</t>
    <phoneticPr fontId="3" type="noConversion"/>
  </si>
  <si>
    <t>业务方案尚未提供，暂估</t>
    <phoneticPr fontId="3" type="noConversion"/>
  </si>
  <si>
    <t>2、多级托管内部分仓，3、对话报价的交易前分仓，4、CSTP下发，5、增加多级托管标识（涉及一站式、TBS）</t>
    <phoneticPr fontId="3" type="noConversion"/>
  </si>
  <si>
    <t>（含RFQ成交确认的市前审核）</t>
    <phoneticPr fontId="3" type="noConversion"/>
  </si>
  <si>
    <t>业务方案未明确</t>
    <phoneticPr fontId="3" type="noConversion"/>
  </si>
  <si>
    <t>类似于X-Swap的搭桥</t>
    <phoneticPr fontId="3" type="noConversion"/>
  </si>
  <si>
    <t>要求明年6月前：现券成交DEP服务下发年化待偿期、发布本币节假日DEP服务、发布存贷款基准利率DEP服务、SMRS清算所债券信息接口改造</t>
    <phoneticPr fontId="3" type="noConversion"/>
  </si>
  <si>
    <t>债券活跃度</t>
    <phoneticPr fontId="3" type="noConversion"/>
  </si>
  <si>
    <t>一、	投资经理行情模板（仅看板功能）；0.2
二、	【内部审批】模块；0.7
三、请求报价优化；0.1</t>
    <phoneticPr fontId="3" type="noConversion"/>
  </si>
  <si>
    <t>明日T+0</t>
    <phoneticPr fontId="3" type="noConversion"/>
  </si>
  <si>
    <t>对话（意向转对话，ideal转对话）和SHCH和CDC是5月预期；</t>
    <phoneticPr fontId="3" type="noConversion"/>
  </si>
  <si>
    <t>新增成交行情接口和XSWAP ODM/TBS优化需求</t>
    <phoneticPr fontId="3" type="noConversion"/>
  </si>
  <si>
    <t>现券 3种产品，  跨市场交易和xswap 逐笔交易接口</t>
    <phoneticPr fontId="3" type="noConversion"/>
  </si>
  <si>
    <t>含单券借贷行情、英文成交单、担保品小助手、ideal聊天转对话；含ODM，NDM接口</t>
    <phoneticPr fontId="3" type="noConversion"/>
  </si>
  <si>
    <t>1、资管类所有市场成交单修改,2、境外债交易备案及成交单生成</t>
    <phoneticPr fontId="3" type="noConversion"/>
  </si>
  <si>
    <t>债券市场黑名单优化、债券活跃度（提前到160）、存单路演优化、债券通授信接口、T+N场务遗留需求等</t>
    <phoneticPr fontId="3" type="noConversion"/>
  </si>
  <si>
    <t>原计划2季度，RFM指境外机构的请求支持无方向，确认成交时选择方向</t>
    <phoneticPr fontId="3" type="noConversion"/>
  </si>
  <si>
    <t>RFQ countering指RFQ可进行多轮询价，业务方案未明确</t>
    <phoneticPr fontId="3" type="noConversion"/>
  </si>
  <si>
    <t>新增xbargain监控、xbargain优化（意向报价发送权限、声音提醒等）、现券新增公有最优行情DEP下发（itrader改造依赖）、含权估值取推荐估值、活跃期实时推送缺陷修复</t>
    <phoneticPr fontId="3" type="noConversion"/>
  </si>
  <si>
    <t>意向转质押-0.2；
RDI的质押式回购折算率增加1M和3M的期限数据下发-0.1；
信用拆借行情暂缓-0.2</t>
    <phoneticPr fontId="3" type="noConversion"/>
  </si>
  <si>
    <t>可先做意向转质押0.2</t>
    <phoneticPr fontId="3" type="noConversion"/>
  </si>
  <si>
    <t>149买断和X-repo遗留优化，上线后反馈优化；_x000D_
置换买断资管额度共享</t>
    <phoneticPr fontId="3" type="noConversion"/>
  </si>
  <si>
    <t>和孙静确认，1月份技术上线不实现场务相关功能和机构客户端权限设置功能，通过提供配置文件方式解决</t>
    <phoneticPr fontId="3" type="noConversion"/>
  </si>
  <si>
    <t>1、SMRS改造；2、前置改造；3、TBS改造</t>
    <phoneticPr fontId="3" type="noConversion"/>
  </si>
  <si>
    <r>
      <rPr>
        <sz val="10"/>
        <rFont val="微软雅黑"/>
        <family val="2"/>
        <charset val="134"/>
      </rPr>
      <t>只做排序，筛选的后面再做</t>
    </r>
    <phoneticPr fontId="3" type="noConversion"/>
  </si>
  <si>
    <r>
      <rPr>
        <sz val="10"/>
        <rFont val="微软雅黑"/>
        <family val="2"/>
        <charset val="134"/>
      </rPr>
      <t>协议内容，要求12月底之前上线</t>
    </r>
    <phoneticPr fontId="3" type="noConversion"/>
  </si>
  <si>
    <r>
      <rPr>
        <sz val="10"/>
        <rFont val="微软雅黑"/>
        <family val="2"/>
        <charset val="134"/>
      </rPr>
      <t>预发行计算（暂无计算构建）、</t>
    </r>
    <r>
      <rPr>
        <strike/>
        <sz val="10"/>
        <color rgb="FF000000"/>
        <rFont val="微软雅黑"/>
        <family val="2"/>
        <charset val="134"/>
      </rPr>
      <t>意向</t>
    </r>
    <r>
      <rPr>
        <sz val="10"/>
        <color rgb="FF000000"/>
        <rFont val="微软雅黑"/>
        <family val="2"/>
        <charset val="134"/>
      </rPr>
      <t>、对话、</t>
    </r>
    <r>
      <rPr>
        <strike/>
        <sz val="10"/>
        <color rgb="FF000000"/>
        <rFont val="微软雅黑"/>
        <family val="2"/>
        <charset val="134"/>
      </rPr>
      <t>请求、点击成交(限价）</t>
    </r>
    <r>
      <rPr>
        <sz val="10"/>
        <color rgb="FF000000"/>
        <rFont val="微软雅黑"/>
        <family val="2"/>
        <charset val="134"/>
      </rPr>
      <t>、预发行债券维护、CDC接口改造、支持清算所接口</t>
    </r>
    <phoneticPr fontId="3" type="noConversion"/>
  </si>
  <si>
    <t>行标签</t>
  </si>
  <si>
    <t>求和项:当前评估量</t>
  </si>
  <si>
    <t>总计</t>
  </si>
  <si>
    <t>列标签</t>
  </si>
  <si>
    <t>(空白)</t>
  </si>
  <si>
    <t>顾静洁</t>
  </si>
  <si>
    <t>刘倩</t>
  </si>
  <si>
    <t>徐慧鹏</t>
  </si>
  <si>
    <t>郑安如</t>
  </si>
  <si>
    <t>李晶雯</t>
  </si>
  <si>
    <t>刘倩</t>
    <phoneticPr fontId="1" type="noConversion"/>
  </si>
  <si>
    <t>平安银行旗舰店-债券利差报价、bond-swap利差报价</t>
    <phoneticPr fontId="3" type="noConversion"/>
  </si>
  <si>
    <t>平安银行旗舰店-IRS、标债逐笔行情接口等</t>
    <phoneticPr fontId="3" type="noConversion"/>
  </si>
  <si>
    <t>用户体系结构改造一阶段（业务资格调整，非交易成员体系搭建）</t>
    <phoneticPr fontId="11" type="noConversion"/>
  </si>
  <si>
    <t>用户体系结构改造二阶段（非交易成员客户端维护，国君用户映射，用户角色体系维护）</t>
    <phoneticPr fontId="11" type="noConversion"/>
  </si>
  <si>
    <t>用户体系结构改造三阶段（货债、SLF历史数据迁移，非金用户身份认证）</t>
    <phoneticPr fontId="11" type="noConversion"/>
  </si>
  <si>
    <t>搭建非交易成员多交易关系，实现SLF总分行关系映射，完成货债权限整合及eprime系统整合，权限数据下发接口</t>
    <phoneticPr fontId="11" type="noConversion"/>
  </si>
  <si>
    <t>非交易成员权限树，客户端维护功能，角色维护功能及国君用户在非交易成员中映射</t>
    <phoneticPr fontId="11" type="noConversion"/>
  </si>
  <si>
    <t>货债、SLF历史数据迁移，非金用户身份认证</t>
    <phoneticPr fontId="11" type="noConversion"/>
  </si>
  <si>
    <t>用户体系结构改造一期一阶段（业务资格调整，非交易成员体系搭建）</t>
    <phoneticPr fontId="11" type="noConversion"/>
  </si>
  <si>
    <t>用户体系结构改造一期二阶段（非交易成员客户端维护，国君用户映射，用户角色体系维护）</t>
    <phoneticPr fontId="11" type="noConversion"/>
  </si>
  <si>
    <t>用户体系结构改造一期三阶段（货债、SLF历史数据迁移，非金用户身份认证）</t>
    <phoneticPr fontId="11" type="noConversion"/>
  </si>
  <si>
    <t>当前版本</t>
  </si>
  <si>
    <t>唐军敏</t>
    <phoneticPr fontId="3" type="noConversion"/>
  </si>
  <si>
    <t>无</t>
    <phoneticPr fontId="1" type="noConversion"/>
  </si>
  <si>
    <t>信用拆借对话一期</t>
    <phoneticPr fontId="3" type="noConversion"/>
  </si>
  <si>
    <t>信用拆借对话二期</t>
    <phoneticPr fontId="3" type="noConversion"/>
  </si>
  <si>
    <t>信用拆借意向报价</t>
    <phoneticPr fontId="3" type="noConversion"/>
  </si>
  <si>
    <t>信用拆借夜盘</t>
    <phoneticPr fontId="3" type="noConversion"/>
  </si>
  <si>
    <t>做市合规-框架及综合类型</t>
    <phoneticPr fontId="3" type="noConversion"/>
  </si>
  <si>
    <t>做市合规-利率、信用、公司信用</t>
    <phoneticPr fontId="3" type="noConversion"/>
  </si>
  <si>
    <t>买方机构交易服务优化-请求报价优化</t>
    <phoneticPr fontId="3" type="noConversion"/>
  </si>
  <si>
    <t>项目状态</t>
    <phoneticPr fontId="1" type="noConversion"/>
  </si>
  <si>
    <t>待立项</t>
  </si>
  <si>
    <t>待立项</t>
    <phoneticPr fontId="1" type="noConversion"/>
  </si>
  <si>
    <t>进行中</t>
  </si>
  <si>
    <t>进行中</t>
    <phoneticPr fontId="1" type="noConversion"/>
  </si>
  <si>
    <t>已完成</t>
  </si>
  <si>
    <t>已完成</t>
    <phoneticPr fontId="1" type="noConversion"/>
  </si>
  <si>
    <t>立项中</t>
  </si>
  <si>
    <t>立项中</t>
    <phoneticPr fontId="1" type="noConversion"/>
  </si>
  <si>
    <t>买断多券-对话一期</t>
    <phoneticPr fontId="3" type="noConversion"/>
  </si>
  <si>
    <t>买方机构交易服务优化--请求报价优化</t>
    <phoneticPr fontId="3" type="noConversion"/>
  </si>
  <si>
    <t>请求报价优化；0.1</t>
    <phoneticPr fontId="3" type="noConversion"/>
  </si>
  <si>
    <t>郑安如</t>
    <phoneticPr fontId="1" type="noConversion"/>
  </si>
  <si>
    <t>顾静洁</t>
    <phoneticPr fontId="1" type="noConversion"/>
  </si>
  <si>
    <t>徐慧鹏</t>
    <phoneticPr fontId="1" type="noConversion"/>
  </si>
  <si>
    <t>李晶雯</t>
    <phoneticPr fontId="1" type="noConversion"/>
  </si>
  <si>
    <t>赵攀</t>
    <phoneticPr fontId="1" type="noConversion"/>
  </si>
  <si>
    <t>张洋弘</t>
    <phoneticPr fontId="1" type="noConversion"/>
  </si>
  <si>
    <t>申冬东</t>
    <phoneticPr fontId="1" type="noConversion"/>
  </si>
  <si>
    <t>周德乐</t>
    <phoneticPr fontId="1" type="noConversion"/>
  </si>
  <si>
    <t>李戬</t>
    <phoneticPr fontId="1" type="noConversion"/>
  </si>
  <si>
    <t>(多项)</t>
  </si>
  <si>
    <t>姓名</t>
    <phoneticPr fontId="1" type="noConversion"/>
  </si>
  <si>
    <t>V150-唐军敏</t>
    <phoneticPr fontId="1" type="noConversion"/>
  </si>
  <si>
    <t>V151-赵攀</t>
    <phoneticPr fontId="1" type="noConversion"/>
  </si>
  <si>
    <t>版本-姓名</t>
    <phoneticPr fontId="1" type="noConversion"/>
  </si>
  <si>
    <t>V1.5.0</t>
    <phoneticPr fontId="1" type="noConversion"/>
  </si>
  <si>
    <t>V1.5.1</t>
    <phoneticPr fontId="1" type="noConversion"/>
  </si>
  <si>
    <t>版本</t>
    <phoneticPr fontId="1" type="noConversion"/>
  </si>
  <si>
    <t>刘倩、郑安如、徐慧鹏、顾静洁</t>
    <phoneticPr fontId="1" type="noConversion"/>
  </si>
  <si>
    <t>补充V150版本已确认拆分：拆分拆借对话报价一期、二期，拆借意向夜盘一期、二期，平安银行旗舰店为二期项目，拆分用户机构体系改造一期项目为三阶段。
补充V151版本已确认拆分：拆分买断多券，买方机构优化</t>
    <phoneticPr fontId="3" type="noConversion"/>
  </si>
  <si>
    <t>季度内计划完成</t>
    <phoneticPr fontId="1" type="noConversion"/>
  </si>
  <si>
    <t>备用</t>
    <phoneticPr fontId="1" type="noConversion"/>
  </si>
  <si>
    <t>V153-冉杨鋆</t>
    <phoneticPr fontId="1" type="noConversion"/>
  </si>
  <si>
    <t>总计</t>
    <phoneticPr fontId="1" type="noConversion"/>
  </si>
  <si>
    <t>三方回购业务开放（评估后拆分备用）</t>
    <phoneticPr fontId="3" type="noConversion"/>
  </si>
  <si>
    <t>待确认</t>
    <phoneticPr fontId="1" type="noConversion"/>
  </si>
  <si>
    <t>备注：</t>
  </si>
  <si>
    <t>1、本季度各接口人对接的小项目折算成人周的进展情况</t>
    <phoneticPr fontId="1" type="noConversion"/>
  </si>
  <si>
    <t>各版本包含小项目折算成人周的进展情况</t>
    <phoneticPr fontId="1" type="noConversion"/>
  </si>
  <si>
    <t>2、接口人名字后的数值为Q1对接的项目总值(折算成人周)</t>
    <phoneticPr fontId="1" type="noConversion"/>
  </si>
  <si>
    <t>辅助排序列1</t>
    <phoneticPr fontId="1" type="noConversion"/>
  </si>
  <si>
    <t>辅助排序列2</t>
    <phoneticPr fontId="1" type="noConversion"/>
  </si>
  <si>
    <t>备用</t>
  </si>
  <si>
    <t>提升聚合行情处理能力&amp;成交查询能力</t>
    <phoneticPr fontId="3" type="noConversion"/>
  </si>
  <si>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2"/>
        <charset val="134"/>
      </rPr>
      <t>、</t>
    </r>
    <r>
      <rPr>
        <sz val="11"/>
        <color rgb="FF000000"/>
        <rFont val="微软雅黑"/>
        <family val="2"/>
        <charset val="134"/>
      </rPr>
      <t>当前行情计算已经按公有行情、私有行情、行情聚合等分布式相关理念来进行业务横向拆分。参考广发证券等高速行情优化改造思路。合理分层，剥离逻辑和存储。将现有报价接收预处理、行情计算、持久化、推送等行情处理流程，分模块纵向拆分，并对每个模块性能、承载能力方面进行优化改造。
一期（</t>
    </r>
    <r>
      <rPr>
        <sz val="11"/>
        <color rgb="FF000000"/>
        <rFont val="Arial"/>
        <family val="2"/>
      </rPr>
      <t>0.2</t>
    </r>
    <r>
      <rPr>
        <sz val="11"/>
        <color rgb="FF000000"/>
        <rFont val="微软雅黑"/>
        <family val="2"/>
        <charset val="134"/>
      </rPr>
      <t xml:space="preserve">），完成纵向代码拆分、分模块逻辑剥离。
</t>
    </r>
    <r>
      <rPr>
        <sz val="11"/>
        <color rgb="FFFF0000"/>
        <rFont val="Arial"/>
        <family val="2"/>
      </rPr>
      <t>2</t>
    </r>
    <r>
      <rPr>
        <sz val="11"/>
        <color rgb="FFFF0000"/>
        <rFont val="宋体"/>
        <family val="2"/>
        <charset val="134"/>
      </rPr>
      <t>、成交垂直分表策略探究验证。
方案</t>
    </r>
    <r>
      <rPr>
        <sz val="11"/>
        <color rgb="FFFF0000"/>
        <rFont val="Arial"/>
        <family val="2"/>
      </rPr>
      <t>1</t>
    </r>
    <r>
      <rPr>
        <sz val="11"/>
        <color rgb="FFFF0000"/>
        <rFont val="宋体"/>
        <family val="2"/>
        <charset val="134"/>
      </rPr>
      <t>：数据库层面垂直分表。（优点：应用代码基本无改动。未知点：分表策略产生的效果也测试验证。）</t>
    </r>
    <phoneticPr fontId="1" type="noConversion"/>
  </si>
  <si>
    <r>
      <t>【回购市场】</t>
    </r>
    <r>
      <rPr>
        <sz val="11"/>
        <color rgb="FFFF0000"/>
        <rFont val="微软雅黑"/>
        <family val="2"/>
        <charset val="134"/>
      </rPr>
      <t>-垂直分表内容转移到储备类小项目“提升聚合行情处理能力&amp;成交查询能力”</t>
    </r>
    <r>
      <rPr>
        <sz val="11"/>
        <color rgb="FF000000"/>
        <rFont val="微软雅黑"/>
        <family val="2"/>
        <charset val="134"/>
      </rPr>
      <t xml:space="preserve">
内容：参考【债券市场】补短板内容。
目标：
1、验证垂直分表方案应用于当前查询功能可行性。近一年数据，500W数据背景后台处理耗时历史10000笔查询耗时300ms内。近三年数据，1500W数据背景后台处理耗时历史10000笔查询耗时1s内。0.5
2、现券报价入库单节点1w笔每秒。现券成交共享二期遗留事项继续优化。回购成交入库进一步优化。0.3
3、核心TBS统一dsp消息传输。0.1
4、sql优化&lt;1s。0.1</t>
    </r>
    <phoneticPr fontId="11" type="noConversion"/>
  </si>
  <si>
    <t>回购市场成交模块性能优化</t>
    <phoneticPr fontId="3" type="noConversion"/>
  </si>
  <si>
    <t>衍生品市场成交模块性能优化</t>
    <phoneticPr fontId="3" type="noConversion"/>
  </si>
  <si>
    <t>债券市场成交模块性能优化</t>
    <phoneticPr fontId="3" type="noConversion"/>
  </si>
  <si>
    <t>RDI的质押式回购折算率增加1M和3M的期限数据下发（备用）</t>
    <phoneticPr fontId="3" type="noConversion"/>
  </si>
  <si>
    <t>上线</t>
    <phoneticPr fontId="1" type="noConversion"/>
  </si>
  <si>
    <t>回购市场成交模块性能优化项目：垂直分表内容转移到储备类小项目“提升聚合行情处理能力&amp;成交查询能力”，转移0.1工作量</t>
    <phoneticPr fontId="3" type="noConversion"/>
  </si>
  <si>
    <t>无</t>
    <phoneticPr fontId="3" type="noConversion"/>
  </si>
  <si>
    <t>张洋弘、赵攀</t>
    <phoneticPr fontId="3" type="noConversion"/>
  </si>
  <si>
    <t>做市合规-利率、信用、公司信用-备用0.15；RDI的质押式回购折算率增加1M和3M的期限数据下发（备用）0.06</t>
    <phoneticPr fontId="3" type="noConversion"/>
  </si>
  <si>
    <t>郑安如、顾静洁</t>
    <phoneticPr fontId="3" type="noConversion"/>
  </si>
  <si>
    <t>新业务</t>
    <phoneticPr fontId="1" type="noConversion"/>
  </si>
  <si>
    <t>工行事前控制-质押对话报价</t>
    <phoneticPr fontId="1" type="noConversion"/>
  </si>
  <si>
    <t>V 1.5.3回购工行事前控制调整为0.15，调整至V1.5.1版本，郑安如V1.5.1备用工作量减少0.15</t>
    <phoneticPr fontId="3" type="noConversion"/>
  </si>
  <si>
    <t>V1.5.3版本待确认项目工作总量减少0.2</t>
    <phoneticPr fontId="3" type="noConversion"/>
  </si>
  <si>
    <t>做市合规-利率、信用、公司信用（备用）</t>
    <phoneticPr fontId="3" type="noConversion"/>
  </si>
  <si>
    <t>配合MarketAccess改造</t>
    <phoneticPr fontId="1" type="noConversion"/>
  </si>
  <si>
    <t>配合MarketAccess改造V1.5.3（待确认）调整至V1.5.0，使用做市合规0.15备用</t>
    <phoneticPr fontId="3" type="noConversion"/>
  </si>
  <si>
    <t>MarketAccess配合改造0.15使用此备用</t>
    <phoneticPr fontId="1" type="noConversion"/>
  </si>
  <si>
    <t>使用三方回购中备用0.15</t>
    <phoneticPr fontId="1" type="noConversion"/>
  </si>
  <si>
    <t>使用三方回购中备用0.05</t>
    <phoneticPr fontId="1" type="noConversion"/>
  </si>
  <si>
    <t>V1.5.3版本待确认项目工作总量减少0.05</t>
    <phoneticPr fontId="3" type="noConversion"/>
  </si>
  <si>
    <t>TBS场务增加查询下载存间利率质押式回购成交明细数据功能（待确认）调整至V1.5.1，使用三方回购备用0.05</t>
    <phoneticPr fontId="3" type="noConversion"/>
  </si>
  <si>
    <t>央行操作室对境外委托的市前审核（备用）</t>
    <phoneticPr fontId="3" type="noConversion"/>
  </si>
  <si>
    <t>央行操作室对境外委托的市前审核评估后拆分0.3备用</t>
    <phoneticPr fontId="3" type="noConversion"/>
  </si>
  <si>
    <t>新增</t>
    <phoneticPr fontId="1" type="noConversion"/>
  </si>
  <si>
    <t>TR项目保留0.2，删除重复项0.3</t>
    <phoneticPr fontId="3" type="noConversion"/>
  </si>
  <si>
    <t>V1.5.3待确认0.3转为0.2待立项，整体减少0.3</t>
    <phoneticPr fontId="3" type="noConversion"/>
  </si>
  <si>
    <t>新增V1.5.3北金所白名单扩容-0.15，现券iDeal转RFQ带价格-0.05</t>
    <phoneticPr fontId="3" type="noConversion"/>
  </si>
  <si>
    <r>
      <rPr>
        <sz val="10"/>
        <color rgb="FF000000"/>
        <rFont val="微软雅黑"/>
        <family val="2"/>
        <charset val="134"/>
      </rPr>
      <t>费用计算、费用查询（现券，债券远期，信用拆借）调整至</t>
    </r>
    <r>
      <rPr>
        <sz val="10"/>
        <color rgb="FF000000"/>
        <rFont val="Arial"/>
        <family val="2"/>
      </rPr>
      <t>V1.5.1</t>
    </r>
    <phoneticPr fontId="3" type="noConversion"/>
  </si>
  <si>
    <t>V1.6.0</t>
    <phoneticPr fontId="1" type="noConversion"/>
  </si>
  <si>
    <t>V1.6.4</t>
    <phoneticPr fontId="1" type="noConversion"/>
  </si>
  <si>
    <t>V1.6.8</t>
    <phoneticPr fontId="1" type="noConversion"/>
  </si>
  <si>
    <t>买断计算工具（备用）</t>
    <phoneticPr fontId="3" type="noConversion"/>
  </si>
  <si>
    <t>客户端界面优化（回购部分）-备用</t>
    <phoneticPr fontId="3" type="noConversion"/>
  </si>
  <si>
    <t>客户端界面优化（衍生品部分）-备用</t>
    <phoneticPr fontId="3" type="noConversion"/>
  </si>
  <si>
    <t>客户端界面优化（现券部分）-备用</t>
    <phoneticPr fontId="3" type="noConversion"/>
  </si>
  <si>
    <t>合并第一稿中V1.6.6买断计算工具-1已移至170，补回V1.6.6买断计算工具-1（备用）</t>
    <phoneticPr fontId="3" type="noConversion"/>
  </si>
  <si>
    <t>新增0.2</t>
    <phoneticPr fontId="3" type="noConversion"/>
  </si>
  <si>
    <t>合并第一稿中V1.6.8客户端界面优化（回购部分/衍生品部分）已移至170，补回168备用工作量1，客户端界面优化（现券部分）已移至164，补回164备用工作量0.5</t>
    <phoneticPr fontId="3" type="noConversion"/>
  </si>
  <si>
    <t>配合TR及白名单扩容改造等</t>
    <phoneticPr fontId="3" type="noConversion"/>
  </si>
  <si>
    <t>合并平安旗舰店增加前端日志并配合前端发版联测；中信证券客户配合前端发版联测；配合信息部行情过滤；央行场务审计问题；现券iDeal转RFQ带价格。</t>
    <phoneticPr fontId="1" type="noConversion"/>
  </si>
  <si>
    <t>央行操作室对境外委托的市前审核评估后拆分0.3，调整为备用</t>
    <phoneticPr fontId="1" type="noConversion"/>
  </si>
  <si>
    <t>当前评估量/版本</t>
    <phoneticPr fontId="1" type="noConversion"/>
  </si>
  <si>
    <t>质押意向转对话（备用）</t>
    <phoneticPr fontId="3" type="noConversion"/>
  </si>
  <si>
    <t>买断计算工具从2021年内移除</t>
    <phoneticPr fontId="3" type="noConversion"/>
  </si>
  <si>
    <t>删除重复项场务央行审计问题优化</t>
    <phoneticPr fontId="3" type="noConversion"/>
  </si>
  <si>
    <t>重复项，删除减少0.4</t>
    <phoneticPr fontId="3" type="noConversion"/>
  </si>
  <si>
    <t>V1.5.3待确认减少0.4，0.5转为待立项。</t>
    <phoneticPr fontId="3" type="noConversion"/>
  </si>
  <si>
    <t>核对差异，补充V166备用工作量0.2，质押意向转对话（备用）</t>
    <phoneticPr fontId="3" type="noConversion"/>
  </si>
  <si>
    <t>季度内计划</t>
    <phoneticPr fontId="1" type="noConversion"/>
  </si>
  <si>
    <t>VLOOKUP表格</t>
    <phoneticPr fontId="1" type="noConversion"/>
  </si>
  <si>
    <t>姓名合计</t>
    <phoneticPr fontId="1" type="noConversion"/>
  </si>
  <si>
    <t>编号</t>
    <phoneticPr fontId="3" type="noConversion"/>
  </si>
  <si>
    <t>REQ001</t>
  </si>
  <si>
    <t>REQ002</t>
  </si>
  <si>
    <t>REQ003</t>
  </si>
  <si>
    <t>REQ004</t>
  </si>
  <si>
    <t>REQ005</t>
  </si>
  <si>
    <t>REQ006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</si>
  <si>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</si>
  <si>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</si>
  <si>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</si>
  <si>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</si>
  <si>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</si>
  <si>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</si>
  <si>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</si>
  <si>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</si>
  <si>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</si>
  <si>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REQ016</t>
  </si>
  <si>
    <t>TEC001</t>
  </si>
  <si>
    <t>TEC002</t>
  </si>
  <si>
    <t>TEC003</t>
  </si>
  <si>
    <t>TEC004</t>
  </si>
  <si>
    <t>提升X-Swap处理性能</t>
    <phoneticPr fontId="11" type="noConversion"/>
  </si>
  <si>
    <t>TEC005</t>
  </si>
  <si>
    <t>TEC006</t>
  </si>
  <si>
    <t>TEC007</t>
  </si>
  <si>
    <t>TEC035</t>
  </si>
  <si>
    <t>TEC016</t>
  </si>
  <si>
    <t>TEC017</t>
  </si>
  <si>
    <t>TEC018</t>
  </si>
  <si>
    <t>TEC029</t>
  </si>
  <si>
    <t>TEC020</t>
  </si>
  <si>
    <t>TEC030</t>
  </si>
  <si>
    <t>TEC031</t>
  </si>
  <si>
    <t>TEC032</t>
  </si>
  <si>
    <t>TEC026</t>
  </si>
  <si>
    <t>TEC027</t>
  </si>
  <si>
    <t>TEC028</t>
  </si>
  <si>
    <t>整合交易接口、DEP接口的技术体系（分期）-1</t>
    <phoneticPr fontId="3" type="noConversion"/>
  </si>
  <si>
    <t>整合交易接口、DEP接口的技术体系（分期）-2</t>
    <phoneticPr fontId="3" type="noConversion"/>
  </si>
  <si>
    <t>整合交易接口、DEP接口的技术体系（分期）-3</t>
    <phoneticPr fontId="3" type="noConversion"/>
  </si>
  <si>
    <t>REQ017</t>
  </si>
  <si>
    <t>TEC012</t>
  </si>
  <si>
    <t>TEC011</t>
  </si>
  <si>
    <t>TEC015</t>
  </si>
  <si>
    <t>TEC014</t>
  </si>
  <si>
    <t>TEC013</t>
  </si>
  <si>
    <t>TEC019</t>
  </si>
  <si>
    <t>TEC021</t>
  </si>
  <si>
    <t>TEC022</t>
  </si>
  <si>
    <t>TEC023</t>
  </si>
  <si>
    <t>TEC024</t>
  </si>
  <si>
    <t>TEC010</t>
  </si>
  <si>
    <t>TEC009</t>
  </si>
  <si>
    <t>TEC008</t>
  </si>
  <si>
    <t>TEC025</t>
  </si>
  <si>
    <t>TEC033</t>
  </si>
  <si>
    <t>TEC034</t>
  </si>
  <si>
    <t>TEC036</t>
  </si>
  <si>
    <t>TEC039</t>
  </si>
  <si>
    <t>TEC037</t>
  </si>
  <si>
    <t>TEC040</t>
  </si>
  <si>
    <t>TEC038</t>
  </si>
  <si>
    <t>USR006</t>
  </si>
  <si>
    <t>USR038</t>
  </si>
  <si>
    <t>USR048</t>
  </si>
  <si>
    <t>USR091</t>
  </si>
  <si>
    <t>USR094</t>
  </si>
  <si>
    <t>USR095</t>
  </si>
  <si>
    <t>USR098</t>
  </si>
  <si>
    <t>USR007</t>
  </si>
  <si>
    <t>USR014</t>
  </si>
  <si>
    <t>USR020</t>
  </si>
  <si>
    <t>USR025</t>
  </si>
  <si>
    <t>USR036</t>
  </si>
  <si>
    <t>USR061</t>
  </si>
  <si>
    <t>USR065</t>
  </si>
  <si>
    <t>USR076</t>
  </si>
  <si>
    <t>USR077</t>
  </si>
  <si>
    <t>USR093</t>
  </si>
  <si>
    <t>USR102</t>
  </si>
  <si>
    <t>USR003</t>
  </si>
  <si>
    <t>USR005</t>
  </si>
  <si>
    <t>USR016</t>
  </si>
  <si>
    <t>USR074</t>
  </si>
  <si>
    <t>USR008</t>
  </si>
  <si>
    <t>USR011</t>
  </si>
  <si>
    <t>USR012</t>
  </si>
  <si>
    <t>USR015</t>
  </si>
  <si>
    <t>USR024</t>
  </si>
  <si>
    <t>USR026</t>
  </si>
  <si>
    <t>USR081</t>
  </si>
  <si>
    <t>USR032</t>
  </si>
  <si>
    <t>USR027</t>
  </si>
  <si>
    <t>USR028</t>
  </si>
  <si>
    <t>USR051</t>
  </si>
  <si>
    <t>USR059</t>
  </si>
  <si>
    <t>USR062</t>
  </si>
  <si>
    <t>USR063</t>
  </si>
  <si>
    <t>USR070</t>
  </si>
  <si>
    <t>USR075</t>
  </si>
  <si>
    <t>USR082</t>
  </si>
  <si>
    <t>USR085</t>
  </si>
  <si>
    <t>USR035</t>
  </si>
  <si>
    <t>USR039</t>
  </si>
  <si>
    <t>USR043</t>
  </si>
  <si>
    <t>USR044</t>
  </si>
  <si>
    <t>USR045</t>
  </si>
  <si>
    <t>USR046</t>
  </si>
  <si>
    <t>USR047</t>
  </si>
  <si>
    <t>USR049</t>
  </si>
  <si>
    <t>USR050</t>
  </si>
  <si>
    <t>USR087</t>
  </si>
  <si>
    <t>USR052</t>
  </si>
  <si>
    <t>USR056</t>
  </si>
  <si>
    <t>USR066</t>
  </si>
  <si>
    <t>USR068</t>
  </si>
  <si>
    <t>USR080</t>
  </si>
  <si>
    <t>USR086</t>
  </si>
  <si>
    <t>USR088</t>
  </si>
  <si>
    <t>USR004</t>
  </si>
  <si>
    <t>USR041</t>
  </si>
  <si>
    <t>USR053</t>
  </si>
  <si>
    <t>USR054</t>
  </si>
  <si>
    <t>USR073</t>
  </si>
  <si>
    <t>USR001</t>
  </si>
  <si>
    <t>USR002</t>
  </si>
  <si>
    <t>USR009</t>
  </si>
  <si>
    <t>USR010</t>
  </si>
  <si>
    <t>USR017</t>
  </si>
  <si>
    <t>USR018</t>
  </si>
  <si>
    <t>USR019</t>
  </si>
  <si>
    <t>USR057</t>
  </si>
  <si>
    <t>USR058</t>
  </si>
  <si>
    <t>USR083</t>
  </si>
  <si>
    <t>USR089</t>
  </si>
  <si>
    <t>USR090</t>
  </si>
  <si>
    <t>USR096</t>
  </si>
  <si>
    <t>USR029</t>
  </si>
  <si>
    <t>USR030</t>
  </si>
  <si>
    <t>USR033</t>
  </si>
  <si>
    <t>USR034</t>
  </si>
  <si>
    <t>USR037</t>
  </si>
  <si>
    <t>USR071</t>
  </si>
  <si>
    <t>USR072</t>
  </si>
  <si>
    <t>USR021</t>
  </si>
  <si>
    <t>USR022</t>
  </si>
  <si>
    <t>USR023</t>
  </si>
  <si>
    <t>USR031</t>
  </si>
  <si>
    <t>USR013</t>
  </si>
  <si>
    <t>USR040</t>
  </si>
  <si>
    <t>USR064</t>
  </si>
  <si>
    <t>USR078</t>
  </si>
  <si>
    <t>USR042</t>
  </si>
  <si>
    <t>USR055</t>
  </si>
  <si>
    <t>USR067</t>
  </si>
  <si>
    <t>USR069</t>
  </si>
  <si>
    <t>USR079</t>
  </si>
  <si>
    <t>USR060</t>
  </si>
  <si>
    <t>USR084</t>
  </si>
  <si>
    <t>USR042</t>
    <phoneticPr fontId="3" type="noConversion"/>
  </si>
  <si>
    <t>USR103</t>
  </si>
  <si>
    <t>原条目筛选保存不实现，增加备用0.5</t>
    <phoneticPr fontId="1" type="noConversion"/>
  </si>
  <si>
    <t>原条目筛选保存不实现，增加备用0.5</t>
    <phoneticPr fontId="3" type="noConversion"/>
  </si>
  <si>
    <r>
      <t>合并配合</t>
    </r>
    <r>
      <rPr>
        <sz val="10"/>
        <color rgb="FF000000"/>
        <rFont val="Arial"/>
        <family val="2"/>
      </rPr>
      <t>TR</t>
    </r>
    <r>
      <rPr>
        <sz val="10"/>
        <color rgb="FF000000"/>
        <rFont val="微软雅黑"/>
        <family val="2"/>
        <charset val="134"/>
      </rPr>
      <t>及白名单扩容改造、平安旗舰店增加前端日志并配合前端发版联测；中信证券客户配合前端发版联测；配合信息部行情过滤；央行场务审计问题；现券</t>
    </r>
    <r>
      <rPr>
        <sz val="10"/>
        <color rgb="FF000000"/>
        <rFont val="Arial"/>
        <family val="2"/>
      </rPr>
      <t>iDeal</t>
    </r>
    <r>
      <rPr>
        <sz val="10"/>
        <color rgb="FF000000"/>
        <rFont val="微软雅黑"/>
        <family val="2"/>
        <charset val="134"/>
      </rPr>
      <t>转</t>
    </r>
    <r>
      <rPr>
        <sz val="10"/>
        <color rgb="FF000000"/>
        <rFont val="Arial"/>
        <family val="2"/>
      </rPr>
      <t>RFQ</t>
    </r>
    <r>
      <rPr>
        <sz val="10"/>
        <color rgb="FF000000"/>
        <rFont val="微软雅黑"/>
        <family val="2"/>
        <charset val="134"/>
      </rPr>
      <t>带价格；</t>
    </r>
    <phoneticPr fontId="3" type="noConversion"/>
  </si>
  <si>
    <t>合并配合TR及白名单扩容改造、平安旗舰店增加前端日志并配合前端发版联测；中信证券客户配合前端发版联测；配合信息部行情过滤；央行场务审计问题；现券iDeal转RFQ带价格；</t>
    <phoneticPr fontId="1" type="noConversion"/>
  </si>
  <si>
    <t>实时与静态数据差异</t>
    <phoneticPr fontId="1" type="noConversion"/>
  </si>
  <si>
    <t>买断多券意向转对话</t>
    <phoneticPr fontId="3" type="noConversion"/>
  </si>
  <si>
    <t>0.15已调整至工行事前控制-质押对话报价,0.05拆分至TBS 场务增加查询下载存间利率质押式回购成交明细数据功能;0.2已调整至X-Repo点击成交预提券</t>
    <phoneticPr fontId="1" type="noConversion"/>
  </si>
  <si>
    <t>X-Repo点击成交预提券</t>
    <phoneticPr fontId="3" type="noConversion"/>
  </si>
  <si>
    <t>拆分买断多券意向转对话0.2至1.6.6</t>
    <phoneticPr fontId="1" type="noConversion"/>
  </si>
  <si>
    <t>V1.6.6</t>
    <phoneticPr fontId="3" type="noConversion"/>
  </si>
  <si>
    <t>使用质押意向转对话（备用）0.2</t>
    <phoneticPr fontId="3" type="noConversion"/>
  </si>
  <si>
    <t>已调整用于买断多券意向转对话0.2</t>
    <phoneticPr fontId="3" type="noConversion"/>
  </si>
  <si>
    <t>央行操作室对境外委托的市前审核评估后拆分0.5，调整为备用，用于费用计算、费用查询（现券，债券远期，信用拆借）0.7中的0.5</t>
    <phoneticPr fontId="1" type="noConversion"/>
  </si>
  <si>
    <t>买方机构交易服务优化-除明日T+0（备用）</t>
    <phoneticPr fontId="3" type="noConversion"/>
  </si>
  <si>
    <t>郑安如、顾静洁、赵攀</t>
    <phoneticPr fontId="3" type="noConversion"/>
  </si>
  <si>
    <t>评估调整备用0.4,其中0.2用于费用计算、费用查询（现券，债券远期，信用拆借）</t>
    <phoneticPr fontId="1" type="noConversion"/>
  </si>
  <si>
    <t>待确认MarketAccess配合改造是否使用此备用</t>
    <phoneticPr fontId="1" type="noConversion"/>
  </si>
  <si>
    <t>V1.5.1</t>
    <phoneticPr fontId="3" type="noConversion"/>
  </si>
  <si>
    <t>使用三方回购备用0.2，买断多券意向转对话调整至V1.6.6的0.2</t>
    <phoneticPr fontId="3" type="noConversion"/>
  </si>
  <si>
    <t>新增</t>
    <phoneticPr fontId="3" type="noConversion"/>
  </si>
  <si>
    <r>
      <rPr>
        <sz val="10"/>
        <color rgb="FF000000"/>
        <rFont val="微软雅黑"/>
        <family val="2"/>
        <charset val="134"/>
      </rPr>
      <t>无</t>
    </r>
    <phoneticPr fontId="3" type="noConversion"/>
  </si>
  <si>
    <t>1、央行操作室对境外委托的市前审核评估后拆分0.5，调整为备用，用于费用计算、费用查询（现券，债券远期，信用拆借）0.5
2、买方机构交易服务优化-除明日T+0（备用）拆分出0.4，其中0.2用于费用计算项目，备用剩余0.2
3、买断多券拆分0.2为买断多券意向转对话迁移至1.6.6版本
4、1.5.1新增X-Repo点击成交预提券-0.4，使用三方回购备用0.2，买断多券意向转对话调整至V1.6.6的0.2 = 轧差0
5、买断多券意向转对话调整至V1.6.6的0.2，使用V1.6.6质押意向转对话（备用）0.2 = 轧差0</t>
    <phoneticPr fontId="3" type="noConversion"/>
  </si>
  <si>
    <t>待立项</t>
    <phoneticPr fontId="3" type="noConversion"/>
  </si>
  <si>
    <t>USR033A</t>
    <phoneticPr fontId="3" type="noConversion"/>
  </si>
  <si>
    <t>USR037A</t>
    <phoneticPr fontId="3" type="noConversion"/>
  </si>
  <si>
    <t>USR029B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</si>
</sst>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Arial"/>
      <family val="2"/>
    </font>
    <font>
      <sz val="10"/>
      <color rgb="FF000000"/>
      <name val="Microsoft YaHei"/>
      <family val="2"/>
      <charset val="134"/>
    </font>
    <font>
      <sz val="10"/>
      <color rgb="FFFF000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2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000000"/>
      <name val="Arial"/>
      <family val="2"/>
    </font>
    <font>
      <strike/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Arial"/>
      <family val="2"/>
      <charset val="134"/>
    </font>
    <font>
      <sz val="11"/>
      <color rgb="FF000000"/>
      <name val="Arial"/>
      <family val="2"/>
    </font>
    <font>
      <sz val="11"/>
      <color rgb="FF000000"/>
      <name val="宋体"/>
      <family val="2"/>
      <charset val="134"/>
    </font>
    <font>
      <sz val="11"/>
      <color rgb="FF000000"/>
      <name val="微软雅黑"/>
      <family val="2"/>
      <charset val="134"/>
    </font>
    <font>
      <sz val="11"/>
      <color rgb="FFFF0000"/>
      <name val="Arial"/>
      <family val="2"/>
    </font>
    <font>
      <sz val="11"/>
      <color rgb="FFFF0000"/>
      <name val="宋体"/>
      <family val="2"/>
      <charset val="134"/>
    </font>
    <font>
      <sz val="11"/>
      <color rgb="FFFF0000"/>
      <name val="微软雅黑"/>
      <family val="2"/>
      <charset val="134"/>
    </font>
    <font>
      <sz val="10"/>
      <color rgb="FF000000"/>
      <name val="Arial"/>
      <family val="2"/>
      <charset val="134"/>
    </font>
    <font>
      <sz val="10.5"/>
      <color theme="1"/>
      <name val="微软雅黑"/>
      <family val="2"/>
      <charset val="134"/>
    </font>
    <font>
      <b/>
      <sz val="10.5"/>
      <color theme="0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EE4FF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/>
      <top style="thin">
        <color theme="4" tint="-0.499984740745262"/>
      </top>
      <bottom/>
      <diagonal/>
    </border>
  </borders>
  <cellStyleXfs count="1">
    <xf numFmtId="0" fontId="0" fillId="0" borderId="0">
      <alignment vertical="center"/>
    </xf>
  </cellStyleXfs>
  <cellXfs count="205">
    <xf numFmtId="0" fontId="0" fillId="0" borderId="0" xfId="0">
      <alignment vertical="center"/>
    </xf>
    <xf numFmtId="0" fontId="2" fillId="0" borderId="3" xfId="0" applyNumberFormat="1" applyFont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3" borderId="4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2" fillId="5" borderId="1" xfId="0" applyNumberFormat="1" applyFont="1" applyFill="1" applyBorder="1" applyAlignment="1">
      <alignment vertical="center" wrapText="1"/>
    </xf>
    <xf numFmtId="0" fontId="2" fillId="5" borderId="4" xfId="0" applyNumberFormat="1" applyFont="1" applyFill="1" applyBorder="1" applyAlignment="1">
      <alignment vertical="center" wrapText="1"/>
    </xf>
    <xf numFmtId="0" fontId="2" fillId="5" borderId="2" xfId="0" applyNumberFormat="1" applyFont="1" applyFill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2" fillId="0" borderId="8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Border="1" applyAlignment="1">
      <alignment vertical="center"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left" vertical="center" wrapText="1"/>
    </xf>
    <xf numFmtId="0" fontId="13" fillId="0" borderId="2" xfId="0" applyFont="1" applyBorder="1">
      <alignment vertical="center"/>
    </xf>
    <xf numFmtId="0" fontId="13" fillId="0" borderId="2" xfId="0" applyFont="1" applyBorder="1" applyAlignment="1">
      <alignment horizontal="right" vertical="center"/>
    </xf>
    <xf numFmtId="0" fontId="2" fillId="5" borderId="2" xfId="0" applyNumberFormat="1" applyFont="1" applyFill="1" applyBorder="1" applyAlignment="1">
      <alignment horizontal="right" vertical="center"/>
    </xf>
    <xf numFmtId="0" fontId="2" fillId="0" borderId="11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vertical="center" wrapText="1"/>
    </xf>
    <xf numFmtId="0" fontId="2" fillId="5" borderId="3" xfId="0" applyNumberFormat="1" applyFont="1" applyFill="1" applyBorder="1" applyAlignment="1">
      <alignment vertical="center"/>
    </xf>
    <xf numFmtId="0" fontId="2" fillId="5" borderId="9" xfId="0" applyNumberFormat="1" applyFont="1" applyFill="1" applyBorder="1" applyAlignment="1">
      <alignment vertical="center"/>
    </xf>
    <xf numFmtId="0" fontId="2" fillId="4" borderId="2" xfId="0" applyNumberFormat="1" applyFont="1" applyFill="1" applyBorder="1" applyAlignment="1">
      <alignment horizontal="right" vertical="center"/>
    </xf>
    <xf numFmtId="0" fontId="2" fillId="5" borderId="8" xfId="0" applyNumberFormat="1" applyFont="1" applyFill="1" applyBorder="1" applyAlignment="1">
      <alignment vertical="center"/>
    </xf>
    <xf numFmtId="0" fontId="2" fillId="5" borderId="2" xfId="0" applyNumberFormat="1" applyFont="1" applyFill="1" applyBorder="1" applyAlignment="1">
      <alignment vertical="center" wrapText="1"/>
    </xf>
    <xf numFmtId="0" fontId="5" fillId="5" borderId="2" xfId="0" applyNumberFormat="1" applyFont="1" applyFill="1" applyBorder="1" applyAlignment="1">
      <alignment vertical="center"/>
    </xf>
    <xf numFmtId="0" fontId="2" fillId="0" borderId="2" xfId="0" applyNumberFormat="1" applyFont="1" applyBorder="1" applyAlignment="1"/>
    <xf numFmtId="0" fontId="2" fillId="7" borderId="2" xfId="0" applyNumberFormat="1" applyFont="1" applyFill="1" applyBorder="1" applyAlignment="1"/>
    <xf numFmtId="0" fontId="2" fillId="7" borderId="2" xfId="0" applyNumberFormat="1" applyFont="1" applyFill="1" applyBorder="1" applyAlignment="1">
      <alignment horizontal="left" vertical="center"/>
    </xf>
    <xf numFmtId="0" fontId="2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14" fillId="8" borderId="1" xfId="0" applyNumberFormat="1" applyFont="1" applyFill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 wrapText="1"/>
    </xf>
    <xf numFmtId="0" fontId="7" fillId="0" borderId="1" xfId="0" applyNumberFormat="1" applyFont="1" applyBorder="1" applyAlignment="1">
      <alignment vertical="center"/>
    </xf>
    <xf numFmtId="0" fontId="2" fillId="7" borderId="2" xfId="0" applyNumberFormat="1" applyFont="1" applyFill="1" applyBorder="1" applyAlignment="1">
      <alignment horizontal="center" vertical="center"/>
    </xf>
    <xf numFmtId="0" fontId="2" fillId="7" borderId="2" xfId="0" applyNumberFormat="1" applyFont="1" applyFill="1" applyBorder="1" applyAlignment="1">
      <alignment horizontal="right" vertical="center"/>
    </xf>
    <xf numFmtId="0" fontId="2" fillId="0" borderId="2" xfId="0" applyNumberFormat="1" applyFont="1" applyBorder="1" applyAlignment="1">
      <alignment horizontal="center" vertical="center"/>
    </xf>
    <xf numFmtId="0" fontId="15" fillId="0" borderId="2" xfId="0" applyNumberFormat="1" applyFont="1" applyBorder="1" applyAlignment="1">
      <alignment vertical="center" wrapText="1"/>
    </xf>
    <xf numFmtId="0" fontId="2" fillId="7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horizontal="center" vertical="center"/>
    </xf>
    <xf numFmtId="0" fontId="2" fillId="8" borderId="2" xfId="0" applyNumberFormat="1" applyFont="1" applyFill="1" applyBorder="1" applyAlignment="1">
      <alignment vertical="center" wrapText="1"/>
    </xf>
    <xf numFmtId="0" fontId="16" fillId="7" borderId="2" xfId="0" applyNumberFormat="1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5" xfId="0" applyNumberFormat="1" applyFont="1" applyFill="1" applyBorder="1" applyAlignment="1">
      <alignment vertical="center"/>
    </xf>
    <xf numFmtId="0" fontId="2" fillId="3" borderId="6" xfId="0" applyNumberFormat="1" applyFont="1" applyFill="1" applyBorder="1" applyAlignment="1">
      <alignment horizontal="right" vertical="center"/>
    </xf>
    <xf numFmtId="0" fontId="2" fillId="3" borderId="5" xfId="0" applyNumberFormat="1" applyFont="1" applyFill="1" applyBorder="1" applyAlignment="1">
      <alignment horizontal="right" vertical="center"/>
    </xf>
    <xf numFmtId="0" fontId="2" fillId="4" borderId="5" xfId="0" applyNumberFormat="1" applyFont="1" applyFill="1" applyBorder="1" applyAlignment="1">
      <alignment vertical="center"/>
    </xf>
    <xf numFmtId="0" fontId="2" fillId="5" borderId="5" xfId="0" applyNumberFormat="1" applyFont="1" applyFill="1" applyBorder="1" applyAlignment="1">
      <alignment vertical="center"/>
    </xf>
    <xf numFmtId="0" fontId="2" fillId="5" borderId="6" xfId="0" applyNumberFormat="1" applyFont="1" applyFill="1" applyBorder="1" applyAlignment="1">
      <alignment vertical="center"/>
    </xf>
    <xf numFmtId="0" fontId="2" fillId="5" borderId="7" xfId="0" applyNumberFormat="1" applyFont="1" applyFill="1" applyBorder="1" applyAlignment="1">
      <alignment vertical="center"/>
    </xf>
    <xf numFmtId="0" fontId="2" fillId="5" borderId="12" xfId="0" applyNumberFormat="1" applyFont="1" applyFill="1" applyBorder="1" applyAlignment="1">
      <alignment vertical="center"/>
    </xf>
    <xf numFmtId="0" fontId="2" fillId="5" borderId="13" xfId="0" applyNumberFormat="1" applyFont="1" applyFill="1" applyBorder="1" applyAlignment="1">
      <alignment vertical="center"/>
    </xf>
    <xf numFmtId="0" fontId="13" fillId="0" borderId="7" xfId="0" applyFont="1" applyBorder="1">
      <alignment vertical="center"/>
    </xf>
    <xf numFmtId="0" fontId="13" fillId="0" borderId="14" xfId="0" applyFont="1" applyBorder="1">
      <alignment vertical="center"/>
    </xf>
    <xf numFmtId="0" fontId="2" fillId="0" borderId="7" xfId="0" applyNumberFormat="1" applyFont="1" applyBorder="1" applyAlignment="1">
      <alignment horizontal="right" vertical="center"/>
    </xf>
    <xf numFmtId="0" fontId="15" fillId="0" borderId="7" xfId="0" applyNumberFormat="1" applyFont="1" applyBorder="1" applyAlignment="1">
      <alignment horizontal="right" vertical="center"/>
    </xf>
    <xf numFmtId="0" fontId="2" fillId="4" borderId="7" xfId="0" applyNumberFormat="1" applyFont="1" applyFill="1" applyBorder="1" applyAlignment="1">
      <alignment horizontal="right" vertical="center"/>
    </xf>
    <xf numFmtId="0" fontId="16" fillId="0" borderId="7" xfId="0" applyNumberFormat="1" applyFont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vertical="center"/>
    </xf>
    <xf numFmtId="0" fontId="6" fillId="4" borderId="2" xfId="0" applyNumberFormat="1" applyFont="1" applyFill="1" applyBorder="1" applyAlignment="1">
      <alignment horizontal="center" vertical="center" wrapText="1"/>
    </xf>
    <xf numFmtId="0" fontId="5" fillId="4" borderId="2" xfId="0" applyNumberFormat="1" applyFont="1" applyFill="1" applyBorder="1" applyAlignment="1">
      <alignment vertical="center"/>
    </xf>
    <xf numFmtId="0" fontId="6" fillId="4" borderId="2" xfId="0" applyNumberFormat="1" applyFont="1" applyFill="1" applyBorder="1" applyAlignment="1">
      <alignment vertical="center" wrapText="1"/>
    </xf>
    <xf numFmtId="0" fontId="6" fillId="4" borderId="2" xfId="0" applyNumberFormat="1" applyFont="1" applyFill="1" applyBorder="1" applyAlignment="1">
      <alignment horizontal="right" vertical="center" wrapText="1"/>
    </xf>
    <xf numFmtId="0" fontId="2" fillId="5" borderId="2" xfId="0" applyNumberFormat="1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5" fillId="3" borderId="4" xfId="0" applyNumberFormat="1" applyFont="1" applyFill="1" applyBorder="1" applyAlignment="1">
      <alignment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5" fillId="3" borderId="8" xfId="0" applyNumberFormat="1" applyFont="1" applyFill="1" applyBorder="1" applyAlignment="1">
      <alignment vertical="center" wrapText="1"/>
    </xf>
    <xf numFmtId="0" fontId="5" fillId="4" borderId="4" xfId="0" applyNumberFormat="1" applyFont="1" applyFill="1" applyBorder="1" applyAlignment="1">
      <alignment vertical="center" wrapText="1"/>
    </xf>
    <xf numFmtId="0" fontId="5" fillId="4" borderId="1" xfId="0" applyNumberFormat="1" applyFont="1" applyFill="1" applyBorder="1" applyAlignment="1">
      <alignment vertical="center" wrapText="1"/>
    </xf>
    <xf numFmtId="0" fontId="5" fillId="5" borderId="1" xfId="0" applyNumberFormat="1" applyFont="1" applyFill="1" applyBorder="1" applyAlignment="1">
      <alignment vertical="center" wrapText="1"/>
    </xf>
    <xf numFmtId="0" fontId="5" fillId="5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11" xfId="0" applyFont="1" applyBorder="1" applyAlignment="1">
      <alignment horizontal="left" wrapText="1"/>
    </xf>
    <xf numFmtId="0" fontId="2" fillId="0" borderId="4" xfId="0" applyNumberFormat="1" applyFont="1" applyBorder="1" applyAlignment="1">
      <alignment vertical="center"/>
    </xf>
    <xf numFmtId="0" fontId="2" fillId="0" borderId="8" xfId="0" applyNumberFormat="1" applyFont="1" applyBorder="1" applyAlignment="1">
      <alignment vertical="center"/>
    </xf>
    <xf numFmtId="0" fontId="2" fillId="7" borderId="3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16" fillId="0" borderId="1" xfId="0" applyNumberFormat="1" applyFont="1" applyBorder="1" applyAlignment="1">
      <alignment horizontal="left" vertical="center" wrapText="1"/>
    </xf>
    <xf numFmtId="0" fontId="2" fillId="7" borderId="1" xfId="0" applyNumberFormat="1" applyFont="1" applyFill="1" applyBorder="1" applyAlignment="1"/>
    <xf numFmtId="0" fontId="2" fillId="7" borderId="1" xfId="0" applyNumberFormat="1" applyFont="1" applyFill="1" applyBorder="1" applyAlignment="1">
      <alignment horizontal="left" vertical="center" wrapText="1"/>
    </xf>
    <xf numFmtId="0" fontId="2" fillId="7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Border="1" applyAlignment="1">
      <alignment horizontal="left"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0" borderId="1" xfId="0" applyNumberFormat="1" applyFont="1" applyBorder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16" fillId="9" borderId="7" xfId="0" applyNumberFormat="1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wrapText="1"/>
    </xf>
    <xf numFmtId="0" fontId="16" fillId="0" borderId="7" xfId="0" applyNumberFormat="1" applyFont="1" applyFill="1" applyBorder="1" applyAlignment="1">
      <alignment horizontal="right" vertical="center"/>
    </xf>
    <xf numFmtId="0" fontId="0" fillId="0" borderId="2" xfId="0" applyFill="1" applyBorder="1">
      <alignment vertical="center"/>
    </xf>
    <xf numFmtId="0" fontId="13" fillId="0" borderId="2" xfId="0" applyFont="1" applyFill="1" applyBorder="1">
      <alignment vertical="center"/>
    </xf>
    <xf numFmtId="0" fontId="13" fillId="0" borderId="2" xfId="0" applyFont="1" applyFill="1" applyBorder="1" applyAlignment="1">
      <alignment horizontal="right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7" borderId="10" xfId="0" applyNumberFormat="1" applyFont="1" applyFill="1" applyBorder="1" applyAlignment="1">
      <alignment vertical="center" wrapText="1"/>
    </xf>
    <xf numFmtId="0" fontId="2" fillId="7" borderId="9" xfId="0" applyNumberFormat="1" applyFont="1" applyFill="1" applyBorder="1" applyAlignment="1">
      <alignment vertical="center" wrapText="1"/>
    </xf>
    <xf numFmtId="0" fontId="2" fillId="9" borderId="2" xfId="0" applyNumberFormat="1" applyFont="1" applyFill="1" applyBorder="1" applyAlignment="1">
      <alignment horizontal="center" vertical="center" wrapText="1"/>
    </xf>
    <xf numFmtId="0" fontId="2" fillId="9" borderId="2" xfId="0" applyNumberFormat="1" applyFont="1" applyFill="1" applyBorder="1" applyAlignment="1"/>
    <xf numFmtId="0" fontId="2" fillId="9" borderId="2" xfId="0" applyFont="1" applyFill="1" applyBorder="1">
      <alignment vertical="center"/>
    </xf>
    <xf numFmtId="0" fontId="2" fillId="9" borderId="2" xfId="0" applyFont="1" applyFill="1" applyBorder="1" applyAlignment="1">
      <alignment wrapText="1"/>
    </xf>
    <xf numFmtId="0" fontId="2" fillId="9" borderId="7" xfId="0" applyNumberFormat="1" applyFont="1" applyFill="1" applyBorder="1" applyAlignment="1">
      <alignment horizontal="right" vertical="center"/>
    </xf>
    <xf numFmtId="0" fontId="0" fillId="9" borderId="2" xfId="0" applyFill="1" applyBorder="1">
      <alignment vertical="center"/>
    </xf>
    <xf numFmtId="0" fontId="13" fillId="9" borderId="2" xfId="0" applyFont="1" applyFill="1" applyBorder="1">
      <alignment vertical="center"/>
    </xf>
    <xf numFmtId="0" fontId="13" fillId="9" borderId="2" xfId="0" applyFont="1" applyFill="1" applyBorder="1" applyAlignment="1">
      <alignment horizontal="right" vertical="center"/>
    </xf>
    <xf numFmtId="0" fontId="2" fillId="9" borderId="2" xfId="0" applyNumberFormat="1" applyFont="1" applyFill="1" applyBorder="1" applyAlignment="1">
      <alignment horizontal="center" vertical="center"/>
    </xf>
    <xf numFmtId="0" fontId="2" fillId="9" borderId="2" xfId="0" applyNumberFormat="1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0" borderId="0" xfId="0" applyNumberFormat="1" applyFont="1" applyBorder="1" applyAlignment="1">
      <alignment vertical="center"/>
    </xf>
    <xf numFmtId="0" fontId="2" fillId="9" borderId="1" xfId="0" applyNumberFormat="1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vertical="center" wrapText="1"/>
    </xf>
    <xf numFmtId="0" fontId="2" fillId="9" borderId="3" xfId="0" applyNumberFormat="1" applyFont="1" applyFill="1" applyBorder="1" applyAlignment="1">
      <alignment vertical="center" wrapText="1"/>
    </xf>
    <xf numFmtId="0" fontId="2" fillId="9" borderId="4" xfId="0" applyNumberFormat="1" applyFont="1" applyFill="1" applyBorder="1" applyAlignment="1">
      <alignment horizontal="left" vertical="center" wrapText="1"/>
    </xf>
    <xf numFmtId="0" fontId="2" fillId="9" borderId="2" xfId="0" applyNumberFormat="1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14" fontId="18" fillId="0" borderId="0" xfId="0" applyNumberFormat="1" applyFont="1">
      <alignment vertical="center"/>
    </xf>
    <xf numFmtId="0" fontId="18" fillId="0" borderId="0" xfId="0" applyFont="1">
      <alignment vertical="center"/>
    </xf>
    <xf numFmtId="14" fontId="13" fillId="0" borderId="0" xfId="0" applyNumberFormat="1" applyFont="1">
      <alignment vertical="center"/>
    </xf>
    <xf numFmtId="176" fontId="13" fillId="0" borderId="0" xfId="0" applyNumberFormat="1" applyFont="1">
      <alignment vertical="center"/>
    </xf>
    <xf numFmtId="0" fontId="19" fillId="10" borderId="11" xfId="0" applyFont="1" applyFill="1" applyBorder="1" applyAlignment="1">
      <alignment horizontal="left" wrapText="1"/>
    </xf>
    <xf numFmtId="0" fontId="13" fillId="9" borderId="7" xfId="0" applyFont="1" applyFill="1" applyBorder="1">
      <alignment vertical="center"/>
    </xf>
    <xf numFmtId="0" fontId="22" fillId="9" borderId="2" xfId="0" applyFont="1" applyFill="1" applyBorder="1" applyAlignment="1">
      <alignment wrapText="1"/>
    </xf>
    <xf numFmtId="0" fontId="26" fillId="0" borderId="1" xfId="0" applyNumberFormat="1" applyFont="1" applyBorder="1" applyAlignment="1">
      <alignment vertical="center" wrapText="1"/>
    </xf>
    <xf numFmtId="0" fontId="2" fillId="0" borderId="2" xfId="0" applyNumberFormat="1" applyFont="1" applyFill="1" applyBorder="1" applyAlignment="1">
      <alignment horizontal="left" vertical="center"/>
    </xf>
    <xf numFmtId="0" fontId="2" fillId="0" borderId="2" xfId="0" applyNumberFormat="1" applyFont="1" applyFill="1" applyBorder="1" applyAlignment="1">
      <alignment vertical="center" wrapText="1"/>
    </xf>
    <xf numFmtId="0" fontId="13" fillId="0" borderId="15" xfId="0" applyFont="1" applyFill="1" applyBorder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 wrapText="1"/>
    </xf>
    <xf numFmtId="0" fontId="2" fillId="0" borderId="7" xfId="0" applyNumberFormat="1" applyFont="1" applyFill="1" applyBorder="1" applyAlignment="1">
      <alignment horizontal="right" vertical="center"/>
    </xf>
    <xf numFmtId="0" fontId="0" fillId="0" borderId="1" xfId="0" applyBorder="1">
      <alignment vertical="center"/>
    </xf>
    <xf numFmtId="0" fontId="2" fillId="0" borderId="8" xfId="0" applyNumberFormat="1" applyFont="1" applyFill="1" applyBorder="1" applyAlignment="1">
      <alignment vertical="center"/>
    </xf>
    <xf numFmtId="0" fontId="27" fillId="0" borderId="19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13" fillId="0" borderId="7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2" xfId="0" applyNumberFormat="1" applyFont="1" applyFill="1" applyBorder="1" applyAlignment="1"/>
    <xf numFmtId="0" fontId="2" fillId="0" borderId="2" xfId="0" applyNumberFormat="1" applyFont="1" applyFill="1" applyBorder="1" applyAlignment="1">
      <alignment horizontal="right" vertical="center"/>
    </xf>
    <xf numFmtId="0" fontId="16" fillId="0" borderId="2" xfId="0" applyNumberFormat="1" applyFont="1" applyFill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/>
    </xf>
    <xf numFmtId="0" fontId="28" fillId="12" borderId="19" xfId="0" applyFont="1" applyFill="1" applyBorder="1">
      <alignment vertical="center"/>
    </xf>
    <xf numFmtId="0" fontId="28" fillId="12" borderId="19" xfId="0" applyFont="1" applyFill="1" applyBorder="1" applyAlignment="1">
      <alignment horizontal="right" vertical="center"/>
    </xf>
    <xf numFmtId="0" fontId="28" fillId="12" borderId="18" xfId="0" applyFont="1" applyFill="1" applyBorder="1">
      <alignment vertical="center"/>
    </xf>
    <xf numFmtId="0" fontId="27" fillId="11" borderId="19" xfId="0" applyFont="1" applyFill="1" applyBorder="1">
      <alignment vertical="center"/>
    </xf>
    <xf numFmtId="0" fontId="27" fillId="11" borderId="18" xfId="0" applyFont="1" applyFill="1" applyBorder="1">
      <alignment vertical="center"/>
    </xf>
    <xf numFmtId="0" fontId="27" fillId="11" borderId="17" xfId="0" applyFont="1" applyFill="1" applyBorder="1">
      <alignment vertical="center"/>
    </xf>
    <xf numFmtId="0" fontId="27" fillId="11" borderId="16" xfId="0" applyFont="1" applyFill="1" applyBorder="1">
      <alignment vertical="center"/>
    </xf>
    <xf numFmtId="0" fontId="0" fillId="9" borderId="0" xfId="0" applyNumberForma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left" vertical="center"/>
    </xf>
    <xf numFmtId="0" fontId="2" fillId="0" borderId="7" xfId="0" applyNumberFormat="1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4" borderId="4" xfId="0" applyNumberFormat="1" applyFont="1" applyFill="1" applyBorder="1" applyAlignment="1">
      <alignment vertical="center" wrapText="1"/>
    </xf>
    <xf numFmtId="0" fontId="2" fillId="4" borderId="6" xfId="0" applyNumberFormat="1" applyFont="1" applyFill="1" applyBorder="1" applyAlignment="1">
      <alignment vertical="center"/>
    </xf>
    <xf numFmtId="0" fontId="6" fillId="4" borderId="5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7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>
      <alignment vertical="center"/>
    </xf>
    <xf numFmtId="0" fontId="12" fillId="0" borderId="2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/>
    <xf numFmtId="0" fontId="12" fillId="0" borderId="2" xfId="0" applyNumberFormat="1" applyFont="1" applyFill="1" applyBorder="1" applyAlignment="1">
      <alignment vertical="center" wrapText="1"/>
    </xf>
    <xf numFmtId="0" fontId="12" fillId="0" borderId="2" xfId="0" applyFont="1" applyFill="1" applyBorder="1" applyAlignment="1">
      <alignment wrapText="1"/>
    </xf>
    <xf numFmtId="0" fontId="12" fillId="0" borderId="7" xfId="0" applyNumberFormat="1" applyFont="1" applyFill="1" applyBorder="1" applyAlignment="1">
      <alignment horizontal="right" vertical="center"/>
    </xf>
    <xf numFmtId="0" fontId="17" fillId="0" borderId="2" xfId="0" applyFont="1" applyFill="1" applyBorder="1">
      <alignment vertical="center"/>
    </xf>
    <xf numFmtId="0" fontId="12" fillId="0" borderId="2" xfId="0" applyFont="1" applyFill="1" applyBorder="1">
      <alignment vertical="center"/>
    </xf>
    <xf numFmtId="0" fontId="12" fillId="0" borderId="2" xfId="0" applyFont="1" applyFill="1" applyBorder="1" applyAlignment="1">
      <alignment horizontal="right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2" fillId="9" borderId="4" xfId="0" applyNumberFormat="1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/>
    </xf>
    <xf numFmtId="0" fontId="2" fillId="0" borderId="3" xfId="0" applyNumberFormat="1" applyFont="1" applyFill="1" applyBorder="1" applyAlignment="1">
      <alignment vertical="center"/>
    </xf>
    <xf numFmtId="0" fontId="5" fillId="4" borderId="2" xfId="0" applyNumberFormat="1" applyFont="1" applyFill="1" applyBorder="1" applyAlignment="1">
      <alignment horizontal="right" vertical="center"/>
    </xf>
    <xf numFmtId="0" fontId="5" fillId="5" borderId="2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wrapText="1"/>
    </xf>
    <xf numFmtId="0" fontId="2" fillId="9" borderId="2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0" fontId="2" fillId="9" borderId="2" xfId="0" applyFont="1" applyFill="1" applyBorder="1" applyAlignment="1">
      <alignment horizontal="right" wrapText="1"/>
    </xf>
    <xf numFmtId="0" fontId="2" fillId="6" borderId="2" xfId="0" applyFont="1" applyFill="1" applyBorder="1" applyAlignment="1">
      <alignment horizontal="right" wrapText="1"/>
    </xf>
    <xf numFmtId="0" fontId="0" fillId="0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17" fillId="0" borderId="2" xfId="0" applyFont="1" applyFill="1" applyBorder="1" applyAlignment="1">
      <alignment horizontal="right" vertical="center"/>
    </xf>
    <xf numFmtId="0" fontId="0" fillId="9" borderId="2" xfId="0" applyFill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</cellXfs>
  <cellStyles count="1">
    <cellStyle name="常规" xfId="0" builtinId="0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0.00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2021Q1-</a:t>
            </a:r>
            <a:r>
              <a:rPr lang="zh-CN" altLang="en-US"/>
              <a:t>接口人项目进展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实时统计!$D$19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实时统计!$C$20:$C$30</c:f>
              <c:strCache>
                <c:ptCount val="11"/>
                <c:pt idx="0">
                  <c:v>郑安如-416.25</c:v>
                </c:pt>
                <c:pt idx="1">
                  <c:v>顾静洁-184.5</c:v>
                </c:pt>
                <c:pt idx="2">
                  <c:v>刘倩-94.5</c:v>
                </c:pt>
                <c:pt idx="3">
                  <c:v>李晶雯-144</c:v>
                </c:pt>
                <c:pt idx="4">
                  <c:v>徐慧鹏-90</c:v>
                </c:pt>
                <c:pt idx="5">
                  <c:v>周德乐-40.5</c:v>
                </c:pt>
                <c:pt idx="6">
                  <c:v>申冬东-22.5</c:v>
                </c:pt>
                <c:pt idx="7">
                  <c:v>赵攀-27</c:v>
                </c:pt>
                <c:pt idx="8">
                  <c:v>李戬-13.5</c:v>
                </c:pt>
                <c:pt idx="9">
                  <c:v>张洋弘-0</c:v>
                </c:pt>
                <c:pt idx="10">
                  <c:v>总计-1032.75</c:v>
                </c:pt>
              </c:strCache>
            </c:strRef>
          </c:cat>
          <c:val>
            <c:numRef>
              <c:f>实时统计!$D$20:$D$30</c:f>
              <c:numCache>
                <c:formatCode>General</c:formatCode>
                <c:ptCount val="11"/>
                <c:pt idx="0">
                  <c:v>225</c:v>
                </c:pt>
                <c:pt idx="1">
                  <c:v>99.000000000000014</c:v>
                </c:pt>
                <c:pt idx="2">
                  <c:v>27</c:v>
                </c:pt>
                <c:pt idx="3">
                  <c:v>45</c:v>
                </c:pt>
                <c:pt idx="4">
                  <c:v>22.5</c:v>
                </c:pt>
                <c:pt idx="5">
                  <c:v>18</c:v>
                </c:pt>
                <c:pt idx="6">
                  <c:v>4.5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D3-4024-8AC3-7DE2E7BC3C17}"/>
            </c:ext>
          </c:extLst>
        </c:ser>
        <c:ser>
          <c:idx val="1"/>
          <c:order val="1"/>
          <c:tx>
            <c:strRef>
              <c:f>实时统计!$E$19</c:f>
              <c:strCache>
                <c:ptCount val="1"/>
                <c:pt idx="0">
                  <c:v>进行中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实时统计!$C$20:$C$30</c:f>
              <c:strCache>
                <c:ptCount val="11"/>
                <c:pt idx="0">
                  <c:v>郑安如-416.25</c:v>
                </c:pt>
                <c:pt idx="1">
                  <c:v>顾静洁-184.5</c:v>
                </c:pt>
                <c:pt idx="2">
                  <c:v>刘倩-94.5</c:v>
                </c:pt>
                <c:pt idx="3">
                  <c:v>李晶雯-144</c:v>
                </c:pt>
                <c:pt idx="4">
                  <c:v>徐慧鹏-90</c:v>
                </c:pt>
                <c:pt idx="5">
                  <c:v>周德乐-40.5</c:v>
                </c:pt>
                <c:pt idx="6">
                  <c:v>申冬东-22.5</c:v>
                </c:pt>
                <c:pt idx="7">
                  <c:v>赵攀-27</c:v>
                </c:pt>
                <c:pt idx="8">
                  <c:v>李戬-13.5</c:v>
                </c:pt>
                <c:pt idx="9">
                  <c:v>张洋弘-0</c:v>
                </c:pt>
                <c:pt idx="10">
                  <c:v>总计-1032.75</c:v>
                </c:pt>
              </c:strCache>
            </c:strRef>
          </c:cat>
          <c:val>
            <c:numRef>
              <c:f>实时统计!$E$20:$E$30</c:f>
              <c:numCache>
                <c:formatCode>General</c:formatCode>
                <c:ptCount val="11"/>
                <c:pt idx="0">
                  <c:v>80.55</c:v>
                </c:pt>
                <c:pt idx="1">
                  <c:v>24.750000000000004</c:v>
                </c:pt>
                <c:pt idx="2">
                  <c:v>31.499999999999996</c:v>
                </c:pt>
                <c:pt idx="3">
                  <c:v>36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172.79999999999998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D3-4024-8AC3-7DE2E7BC3C17}"/>
            </c:ext>
          </c:extLst>
        </c:ser>
        <c:ser>
          <c:idx val="2"/>
          <c:order val="2"/>
          <c:tx>
            <c:strRef>
              <c:f>实时统计!$F$19</c:f>
              <c:strCache>
                <c:ptCount val="1"/>
                <c:pt idx="0">
                  <c:v>立项中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实时统计!$C$20:$C$30</c:f>
              <c:strCache>
                <c:ptCount val="11"/>
                <c:pt idx="0">
                  <c:v>郑安如-416.25</c:v>
                </c:pt>
                <c:pt idx="1">
                  <c:v>顾静洁-184.5</c:v>
                </c:pt>
                <c:pt idx="2">
                  <c:v>刘倩-94.5</c:v>
                </c:pt>
                <c:pt idx="3">
                  <c:v>李晶雯-144</c:v>
                </c:pt>
                <c:pt idx="4">
                  <c:v>徐慧鹏-90</c:v>
                </c:pt>
                <c:pt idx="5">
                  <c:v>周德乐-40.5</c:v>
                </c:pt>
                <c:pt idx="6">
                  <c:v>申冬东-22.5</c:v>
                </c:pt>
                <c:pt idx="7">
                  <c:v>赵攀-27</c:v>
                </c:pt>
                <c:pt idx="8">
                  <c:v>李戬-13.5</c:v>
                </c:pt>
                <c:pt idx="9">
                  <c:v>张洋弘-0</c:v>
                </c:pt>
                <c:pt idx="10">
                  <c:v>总计-1032.75</c:v>
                </c:pt>
              </c:strCache>
            </c:strRef>
          </c:cat>
          <c:val>
            <c:numRef>
              <c:f>实时统计!$F$20:$F$30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D3-4024-8AC3-7DE2E7BC3C17}"/>
            </c:ext>
          </c:extLst>
        </c:ser>
        <c:ser>
          <c:idx val="3"/>
          <c:order val="3"/>
          <c:tx>
            <c:strRef>
              <c:f>实时统计!$G$19</c:f>
              <c:strCache>
                <c:ptCount val="1"/>
                <c:pt idx="0">
                  <c:v>待立项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实时统计!$C$20:$C$30</c:f>
              <c:strCache>
                <c:ptCount val="11"/>
                <c:pt idx="0">
                  <c:v>郑安如-416.25</c:v>
                </c:pt>
                <c:pt idx="1">
                  <c:v>顾静洁-184.5</c:v>
                </c:pt>
                <c:pt idx="2">
                  <c:v>刘倩-94.5</c:v>
                </c:pt>
                <c:pt idx="3">
                  <c:v>李晶雯-144</c:v>
                </c:pt>
                <c:pt idx="4">
                  <c:v>徐慧鹏-90</c:v>
                </c:pt>
                <c:pt idx="5">
                  <c:v>周德乐-40.5</c:v>
                </c:pt>
                <c:pt idx="6">
                  <c:v>申冬东-22.5</c:v>
                </c:pt>
                <c:pt idx="7">
                  <c:v>赵攀-27</c:v>
                </c:pt>
                <c:pt idx="8">
                  <c:v>李戬-13.5</c:v>
                </c:pt>
                <c:pt idx="9">
                  <c:v>张洋弘-0</c:v>
                </c:pt>
                <c:pt idx="10">
                  <c:v>总计-1032.75</c:v>
                </c:pt>
              </c:strCache>
            </c:strRef>
          </c:cat>
          <c:val>
            <c:numRef>
              <c:f>实时统计!$G$20:$G$30</c:f>
              <c:numCache>
                <c:formatCode>General</c:formatCode>
                <c:ptCount val="11"/>
                <c:pt idx="0">
                  <c:v>108</c:v>
                </c:pt>
                <c:pt idx="1">
                  <c:v>51.749999999999993</c:v>
                </c:pt>
                <c:pt idx="2">
                  <c:v>36</c:v>
                </c:pt>
                <c:pt idx="3">
                  <c:v>62.999999999999993</c:v>
                </c:pt>
                <c:pt idx="4">
                  <c:v>67.5</c:v>
                </c:pt>
                <c:pt idx="5">
                  <c:v>22.5</c:v>
                </c:pt>
                <c:pt idx="6">
                  <c:v>18</c:v>
                </c:pt>
                <c:pt idx="7">
                  <c:v>27</c:v>
                </c:pt>
                <c:pt idx="8">
                  <c:v>13.5</c:v>
                </c:pt>
                <c:pt idx="9">
                  <c:v>0</c:v>
                </c:pt>
                <c:pt idx="10">
                  <c:v>407.25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D3-4024-8AC3-7DE2E7BC3C17}"/>
            </c:ext>
          </c:extLst>
        </c:ser>
        <c:ser>
          <c:idx val="4"/>
          <c:order val="4"/>
          <c:tx>
            <c:strRef>
              <c:f>实时统计!$H$19</c:f>
              <c:strCache>
                <c:ptCount val="1"/>
                <c:pt idx="0">
                  <c:v>备用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实时统计!$C$20:$C$30</c:f>
              <c:strCache>
                <c:ptCount val="11"/>
                <c:pt idx="0">
                  <c:v>郑安如-416.25</c:v>
                </c:pt>
                <c:pt idx="1">
                  <c:v>顾静洁-184.5</c:v>
                </c:pt>
                <c:pt idx="2">
                  <c:v>刘倩-94.5</c:v>
                </c:pt>
                <c:pt idx="3">
                  <c:v>李晶雯-144</c:v>
                </c:pt>
                <c:pt idx="4">
                  <c:v>徐慧鹏-90</c:v>
                </c:pt>
                <c:pt idx="5">
                  <c:v>周德乐-40.5</c:v>
                </c:pt>
                <c:pt idx="6">
                  <c:v>申冬东-22.5</c:v>
                </c:pt>
                <c:pt idx="7">
                  <c:v>赵攀-27</c:v>
                </c:pt>
                <c:pt idx="8">
                  <c:v>李戬-13.5</c:v>
                </c:pt>
                <c:pt idx="9">
                  <c:v>张洋弘-0</c:v>
                </c:pt>
                <c:pt idx="10">
                  <c:v>总计-1032.75</c:v>
                </c:pt>
              </c:strCache>
            </c:strRef>
          </c:cat>
          <c:val>
            <c:numRef>
              <c:f>实时统计!$H$20:$H$30</c:f>
              <c:numCache>
                <c:formatCode>General</c:formatCode>
                <c:ptCount val="11"/>
                <c:pt idx="0">
                  <c:v>2.6999999999999997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D3-4024-8AC3-7DE2E7BC3C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788631423"/>
        <c:axId val="963041615"/>
      </c:barChart>
      <c:catAx>
        <c:axId val="788631423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63041615"/>
        <c:crosses val="autoZero"/>
        <c:auto val="1"/>
        <c:lblAlgn val="ctr"/>
        <c:lblOffset val="100"/>
        <c:noMultiLvlLbl val="0"/>
      </c:catAx>
      <c:valAx>
        <c:axId val="9630416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8863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2021Q1-</a:t>
            </a:r>
            <a:r>
              <a:rPr lang="zh-CN" altLang="en-US"/>
              <a:t>版本线项目进展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实时统计!$C$72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实时统计!$C$73:$C$75</c:f>
              <c:numCache>
                <c:formatCode>General</c:formatCode>
                <c:ptCount val="3"/>
                <c:pt idx="0">
                  <c:v>368.99999999999994</c:v>
                </c:pt>
                <c:pt idx="1">
                  <c:v>72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9E-4860-BE12-5A2F0FC4DD12}"/>
            </c:ext>
          </c:extLst>
        </c:ser>
        <c:ser>
          <c:idx val="1"/>
          <c:order val="1"/>
          <c:tx>
            <c:strRef>
              <c:f>实时统计!$D$72</c:f>
              <c:strCache>
                <c:ptCount val="1"/>
                <c:pt idx="0">
                  <c:v>进行中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实时统计!$D$73:$D$75</c:f>
              <c:numCache>
                <c:formatCode>General</c:formatCode>
                <c:ptCount val="3"/>
                <c:pt idx="0">
                  <c:v>44.550000000000004</c:v>
                </c:pt>
                <c:pt idx="1">
                  <c:v>128.25</c:v>
                </c:pt>
                <c:pt idx="2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9E-4860-BE12-5A2F0FC4DD12}"/>
            </c:ext>
          </c:extLst>
        </c:ser>
        <c:ser>
          <c:idx val="2"/>
          <c:order val="2"/>
          <c:tx>
            <c:strRef>
              <c:f>实时统计!$E$72</c:f>
              <c:strCache>
                <c:ptCount val="1"/>
                <c:pt idx="0">
                  <c:v>立项中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实时统计!$E$73:$E$75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9E-4860-BE12-5A2F0FC4DD12}"/>
            </c:ext>
          </c:extLst>
        </c:ser>
        <c:ser>
          <c:idx val="3"/>
          <c:order val="3"/>
          <c:tx>
            <c:strRef>
              <c:f>实时统计!$F$72</c:f>
              <c:strCache>
                <c:ptCount val="1"/>
                <c:pt idx="0">
                  <c:v>待立项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实时统计!$F$73:$F$75</c:f>
              <c:numCache>
                <c:formatCode>General</c:formatCode>
                <c:ptCount val="3"/>
                <c:pt idx="0">
                  <c:v>53.999999999999986</c:v>
                </c:pt>
                <c:pt idx="1">
                  <c:v>353.25</c:v>
                </c:pt>
                <c:pt idx="2">
                  <c:v>544.5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9E-4860-BE12-5A2F0FC4DD12}"/>
            </c:ext>
          </c:extLst>
        </c:ser>
        <c:ser>
          <c:idx val="4"/>
          <c:order val="4"/>
          <c:tx>
            <c:strRef>
              <c:f>实时统计!$G$72</c:f>
              <c:strCache>
                <c:ptCount val="1"/>
                <c:pt idx="0">
                  <c:v>备用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实时统计!$G$73:$G$75</c:f>
              <c:numCache>
                <c:formatCode>General</c:formatCode>
                <c:ptCount val="3"/>
                <c:pt idx="0">
                  <c:v>2.6999999999999997</c:v>
                </c:pt>
                <c:pt idx="1">
                  <c:v>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D9E-4860-BE12-5A2F0FC4DD12}"/>
            </c:ext>
          </c:extLst>
        </c:ser>
        <c:ser>
          <c:idx val="5"/>
          <c:order val="5"/>
          <c:tx>
            <c:strRef>
              <c:f>实时统计!$H$72</c:f>
              <c:strCache>
                <c:ptCount val="1"/>
                <c:pt idx="0">
                  <c:v>待确认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1.3562192664829364E-2"/>
                  <c:y val="3.568489171395973E-1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CCD-475E-A254-F3405C291FC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实时统计!$B$73:$B$75</c:f>
              <c:strCache>
                <c:ptCount val="3"/>
                <c:pt idx="0">
                  <c:v>V150-唐军敏</c:v>
                </c:pt>
                <c:pt idx="1">
                  <c:v>V151-赵攀</c:v>
                </c:pt>
                <c:pt idx="2">
                  <c:v>V153-冉杨鋆</c:v>
                </c:pt>
              </c:strCache>
            </c:strRef>
          </c:cat>
          <c:val>
            <c:numRef>
              <c:f>实时统计!$H$73:$H$75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D9E-4860-BE12-5A2F0FC4D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674482287"/>
        <c:axId val="628098287"/>
      </c:barChart>
      <c:catAx>
        <c:axId val="67448228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28098287"/>
        <c:crosses val="autoZero"/>
        <c:auto val="1"/>
        <c:lblAlgn val="ctr"/>
        <c:lblOffset val="100"/>
        <c:noMultiLvlLbl val="0"/>
      </c:catAx>
      <c:valAx>
        <c:axId val="6280982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44822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414336</xdr:colOff>
      <xdr:row>18</xdr:row>
      <xdr:rowOff>61911</xdr:rowOff>
    </xdr:from>
    <xdr:to>
      <xdr:col>22</xdr:col>
      <xdr:colOff>276225</xdr:colOff>
      <xdr:row>53</xdr:row>
      <xdr:rowOff>28575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AD60EB6C-0296-4E36-9D58-11788E3291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33335</xdr:colOff>
      <xdr:row>77</xdr:row>
      <xdr:rowOff>23812</xdr:rowOff>
    </xdr:from>
    <xdr:to>
      <xdr:col>10</xdr:col>
      <xdr:colOff>133349</xdr:colOff>
      <xdr:row>96</xdr:row>
      <xdr:rowOff>28576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C394FD0E-B653-4D6A-A417-2D206FAECA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唐军敏" refreshedDate="44211.846554976852" createdVersion="6" refreshedVersion="6" minRefreshableVersion="3" recordCount="157" xr:uid="{3BA19AD7-4E58-4FCD-9440-26295D4D97FD}">
  <cacheSource type="worksheet">
    <worksheetSource ref="A1:M1048576" sheet="项目计划"/>
  </cacheSource>
  <cacheFields count="12">
    <cacheField name="需求出处分类_x000a_三条线" numFmtId="0">
      <sharedItems containsBlank="1"/>
    </cacheField>
    <cacheField name="一级目录" numFmtId="0">
      <sharedItems containsBlank="1"/>
    </cacheField>
    <cacheField name="小项目名称" numFmtId="0">
      <sharedItems containsBlank="1"/>
    </cacheField>
    <cacheField name="是否上线" numFmtId="0">
      <sharedItems containsBlank="1"/>
    </cacheField>
    <cacheField name="当前评估量" numFmtId="0">
      <sharedItems containsString="0" containsBlank="1" containsNumber="1" minValue="0" maxValue="4"/>
    </cacheField>
    <cacheField name="调整前评估量" numFmtId="0">
      <sharedItems containsNonDate="0" containsString="0" containsBlank="1"/>
    </cacheField>
    <cacheField name="工作量人周" numFmtId="0">
      <sharedItems containsString="0" containsBlank="1" containsNumber="1" minValue="0" maxValue="180"/>
    </cacheField>
    <cacheField name="当前版本" numFmtId="0">
      <sharedItems containsBlank="1" count="10">
        <s v="V1.5.3"/>
        <s v="V1.6.0"/>
        <s v="V1.6.2"/>
        <s v="V1.6.6"/>
        <s v="V1.5.1"/>
        <s v="V1.5.0"/>
        <s v="V1.6.4"/>
        <s v="V1.7.0"/>
        <s v="V1.6.8"/>
        <m/>
      </sharedItems>
    </cacheField>
    <cacheField name="调整前版本" numFmtId="0">
      <sharedItems containsBlank="1"/>
    </cacheField>
    <cacheField name="接口人" numFmtId="0">
      <sharedItems containsBlank="1" count="11">
        <s v="李晶雯"/>
        <s v="顾静洁"/>
        <s v="刘倩"/>
        <s v="申冬东"/>
        <s v="李戬"/>
        <s v="张洋弘"/>
        <s v="赵攀"/>
        <s v="周德乐"/>
        <s v="郑安如"/>
        <m/>
        <s v="徐慧鹏"/>
      </sharedItems>
    </cacheField>
    <cacheField name="备注：调整说明" numFmtId="0">
      <sharedItems containsBlank="1"/>
    </cacheField>
    <cacheField name="项目状态" numFmtId="0">
      <sharedItems containsBlank="1" count="7">
        <s v="待立项"/>
        <s v="进行中"/>
        <s v="立项中"/>
        <s v="已完成"/>
        <s v="备用"/>
        <m/>
        <s v="待确认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唐军敏" refreshedDate="44214.864955555553" createdVersion="6" refreshedVersion="6" minRefreshableVersion="3" recordCount="160" xr:uid="{312D6CCB-C841-4EA7-BF0E-E89F1DAEA504}">
  <cacheSource type="worksheet">
    <worksheetSource ref="A1:K1048576" sheet="项目计划"/>
  </cacheSource>
  <cacheFields count="11">
    <cacheField name="需求出处分类_x000a_三条线" numFmtId="0">
      <sharedItems containsBlank="1"/>
    </cacheField>
    <cacheField name="一级目录" numFmtId="0">
      <sharedItems containsBlank="1"/>
    </cacheField>
    <cacheField name="编号" numFmtId="0">
      <sharedItems containsBlank="1"/>
    </cacheField>
    <cacheField name="小项目名称" numFmtId="0">
      <sharedItems containsBlank="1"/>
    </cacheField>
    <cacheField name="是否上线" numFmtId="0">
      <sharedItems containsBlank="1"/>
    </cacheField>
    <cacheField name="当前评估量" numFmtId="0">
      <sharedItems containsString="0" containsBlank="1" containsNumber="1" minValue="0" maxValue="4"/>
    </cacheField>
    <cacheField name="调整前评估量" numFmtId="0">
      <sharedItems containsNonDate="0" containsString="0" containsBlank="1"/>
    </cacheField>
    <cacheField name="工作量人周" numFmtId="0">
      <sharedItems containsString="0" containsBlank="1" containsNumber="1" minValue="0" maxValue="180"/>
    </cacheField>
    <cacheField name="当前版本" numFmtId="0">
      <sharedItems containsBlank="1" count="10">
        <s v="V1.5.3"/>
        <s v="V1.6.0"/>
        <s v="V1.6.2"/>
        <s v="V1.6.6"/>
        <s v="V1.5.1"/>
        <s v="V1.5.0"/>
        <s v="V1.6.4"/>
        <s v="V1.7.0"/>
        <s v="V1.6.8"/>
        <m/>
      </sharedItems>
    </cacheField>
    <cacheField name="调整前版本" numFmtId="0">
      <sharedItems containsBlank="1"/>
    </cacheField>
    <cacheField name="接口人" numFmtId="0">
      <sharedItems containsBlank="1" count="12">
        <s v="李晶雯"/>
        <s v="顾静洁"/>
        <s v="刘倩"/>
        <s v="申冬东"/>
        <s v="李戬"/>
        <s v="张洋弘"/>
        <s v="赵攀"/>
        <s v="周德乐"/>
        <s v="郑安如"/>
        <s v="徐慧鹏"/>
        <m/>
        <s v="？？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s v="需求"/>
    <s v="数字化运营"/>
    <s v="用户行为埋点"/>
    <s v="上线"/>
    <n v="0.5"/>
    <m/>
    <n v="22.5"/>
    <x v="0"/>
    <m/>
    <x v="0"/>
    <m/>
    <x v="0"/>
  </r>
  <r>
    <s v="需求"/>
    <s v="数字化运营"/>
    <s v="数据分析应用一期"/>
    <s v="上线"/>
    <n v="0.4"/>
    <m/>
    <n v="18"/>
    <x v="1"/>
    <m/>
    <x v="0"/>
    <m/>
    <x v="0"/>
  </r>
  <r>
    <s v="需求"/>
    <s v="数字化运营"/>
    <s v="数据分析应用二期"/>
    <s v="上线"/>
    <n v="0.4"/>
    <m/>
    <n v="18"/>
    <x v="2"/>
    <m/>
    <x v="0"/>
    <m/>
    <x v="0"/>
  </r>
  <r>
    <s v="需求"/>
    <s v="数字化运营"/>
    <s v="用户行为埋点优化二期"/>
    <s v="上线"/>
    <n v="0.3"/>
    <m/>
    <n v="13.5"/>
    <x v="2"/>
    <m/>
    <x v="0"/>
    <m/>
    <x v="0"/>
  </r>
  <r>
    <s v="需求"/>
    <s v="数字化运营"/>
    <s v="功能帮助和流程引导"/>
    <s v="上线"/>
    <n v="0.4"/>
    <m/>
    <n v="18"/>
    <x v="1"/>
    <m/>
    <x v="0"/>
    <m/>
    <x v="0"/>
  </r>
  <r>
    <s v="需求"/>
    <s v="数字化运营"/>
    <s v="功能推荐效果评估和在线优化"/>
    <s v="上线"/>
    <n v="0.5"/>
    <m/>
    <n v="22.5"/>
    <x v="2"/>
    <m/>
    <x v="0"/>
    <m/>
    <x v="0"/>
  </r>
  <r>
    <s v="需求"/>
    <s v="开放客户端"/>
    <s v="千人千面客户端（一期）"/>
    <s v="贮备类"/>
    <n v="0.4"/>
    <m/>
    <n v="18"/>
    <x v="2"/>
    <m/>
    <x v="1"/>
    <m/>
    <x v="0"/>
  </r>
  <r>
    <s v="需求"/>
    <s v="开放客户端"/>
    <s v="场务功能整合（一期）"/>
    <s v="上线"/>
    <n v="0.2"/>
    <m/>
    <n v="9"/>
    <x v="0"/>
    <m/>
    <x v="1"/>
    <m/>
    <x v="0"/>
  </r>
  <r>
    <s v="需求"/>
    <s v="开放客户端"/>
    <s v="场务二期-按场务用户角色对场务菜单进行整合"/>
    <s v="上线"/>
    <n v="0.2"/>
    <m/>
    <n v="9"/>
    <x v="3"/>
    <m/>
    <x v="1"/>
    <m/>
    <x v="0"/>
  </r>
  <r>
    <s v="需求"/>
    <s v="程序化交易"/>
    <s v="动态流控管理平台-做市报价流控服务器端"/>
    <s v="上线类"/>
    <n v="0.3"/>
    <m/>
    <n v="13.5"/>
    <x v="2"/>
    <m/>
    <x v="2"/>
    <m/>
    <x v="0"/>
  </r>
  <r>
    <s v="需求"/>
    <s v="程序化交易"/>
    <s v="动态流控管理平台-XBOND流动服务器端"/>
    <s v="上线类"/>
    <n v="0.3"/>
    <m/>
    <n v="13.5"/>
    <x v="2"/>
    <m/>
    <x v="2"/>
    <m/>
    <x v="0"/>
  </r>
  <r>
    <s v="需求"/>
    <s v="程序化交易"/>
    <s v="动态流控管理平台-流控管理功能"/>
    <s v="上线类"/>
    <n v="0.3"/>
    <m/>
    <n v="13.5"/>
    <x v="2"/>
    <m/>
    <x v="2"/>
    <m/>
    <x v="0"/>
  </r>
  <r>
    <s v="需求"/>
    <s v="程序化交易"/>
    <s v="行情可视化- 图表交易功能优化"/>
    <s v="上线类"/>
    <n v="0.5"/>
    <m/>
    <n v="22.5"/>
    <x v="2"/>
    <m/>
    <x v="2"/>
    <m/>
    <x v="0"/>
  </r>
  <r>
    <s v="需求"/>
    <s v="交易机制优化"/>
    <s v="混合交易机制（ODM和ESP）-1"/>
    <s v="贮备类"/>
    <n v="0.3"/>
    <m/>
    <n v="13.5"/>
    <x v="1"/>
    <m/>
    <x v="2"/>
    <m/>
    <x v="0"/>
  </r>
  <r>
    <s v="需求"/>
    <s v="交易机制优化"/>
    <s v="混合交易机制（ODM和ESP）-2"/>
    <s v="贮备类"/>
    <n v="0.3"/>
    <m/>
    <n v="13.5"/>
    <x v="2"/>
    <m/>
    <x v="2"/>
    <m/>
    <x v="0"/>
  </r>
  <r>
    <s v="需求"/>
    <s v="交易机制优化"/>
    <s v=" XBOND 明日T+0交易机制"/>
    <s v="贮备类"/>
    <n v="0.3"/>
    <m/>
    <n v="13.5"/>
    <x v="4"/>
    <m/>
    <x v="2"/>
    <m/>
    <x v="1"/>
  </r>
  <r>
    <s v="需求"/>
    <s v="交易机制优化"/>
    <s v=" XBOND 明日T+0交易机制"/>
    <s v="贮备类"/>
    <n v="0.2"/>
    <m/>
    <n v="9"/>
    <x v="0"/>
    <m/>
    <x v="2"/>
    <m/>
    <x v="0"/>
  </r>
  <r>
    <s v="技术"/>
    <s v="提升交易处理性能"/>
    <s v="搭建基于内存的交易处理框架"/>
    <s v="贮备类-拔高类"/>
    <n v="0.4"/>
    <m/>
    <n v="18"/>
    <x v="5"/>
    <m/>
    <x v="3"/>
    <m/>
    <x v="0"/>
  </r>
  <r>
    <s v="技术"/>
    <s v="提升交易处理性能"/>
    <s v="提升做市报价、指示性报价的处理能力"/>
    <s v="上线"/>
    <n v="0.3"/>
    <m/>
    <n v="13.5"/>
    <x v="6"/>
    <m/>
    <x v="4"/>
    <m/>
    <x v="0"/>
  </r>
  <r>
    <s v="技术"/>
    <s v="提升交易处理性能"/>
    <s v="提升现券市场对话报价、请求报价、撮合处理性能"/>
    <s v="上线"/>
    <n v="0.4"/>
    <m/>
    <n v="18"/>
    <x v="6"/>
    <m/>
    <x v="4"/>
    <m/>
    <x v="0"/>
  </r>
  <r>
    <s v="技术"/>
    <s v="提升交易处理性能"/>
    <s v="提升质押市场对话报价、请求报价、撮合处理性能"/>
    <s v="上线"/>
    <n v="0.4"/>
    <m/>
    <n v="18"/>
    <x v="3"/>
    <m/>
    <x v="3"/>
    <m/>
    <x v="0"/>
  </r>
  <r>
    <s v="技术"/>
    <s v="提升交易处理性能"/>
    <s v="提升Xswap处理性能"/>
    <s v="上线"/>
    <n v="0.4"/>
    <m/>
    <n v="18"/>
    <x v="1"/>
    <m/>
    <x v="3"/>
    <m/>
    <x v="0"/>
  </r>
  <r>
    <s v="技术"/>
    <s v="提升交易处理性能"/>
    <s v="核心交易分布式改造，支持核心横向扩展"/>
    <s v="贮备类-拔高类"/>
    <n v="0.3"/>
    <m/>
    <n v="13.5"/>
    <x v="2"/>
    <m/>
    <x v="4"/>
    <m/>
    <x v="0"/>
  </r>
  <r>
    <s v="技术"/>
    <s v="提升交易处理性能"/>
    <s v="支持撮合跨核心OCO、组合交易"/>
    <s v="贮备类-业务支撑储备"/>
    <n v="0.3"/>
    <m/>
    <n v="13.5"/>
    <x v="2"/>
    <m/>
    <x v="3"/>
    <m/>
    <x v="0"/>
  </r>
  <r>
    <s v="技术"/>
    <s v="提升私有行情计算能力"/>
    <s v="提升聚合行情处理能力&amp;成交查询能力"/>
    <s v="贮备类-拔高类"/>
    <n v="0.3"/>
    <m/>
    <n v="13.5"/>
    <x v="0"/>
    <m/>
    <x v="5"/>
    <m/>
    <x v="0"/>
  </r>
  <r>
    <s v="技术"/>
    <s v="提升私有行情计算能力"/>
    <s v="提升聚合行情的处理能力"/>
    <s v="贮备类-拔高类"/>
    <n v="0.6"/>
    <m/>
    <n v="27"/>
    <x v="1"/>
    <m/>
    <x v="5"/>
    <m/>
    <x v="0"/>
  </r>
  <r>
    <s v="技术"/>
    <s v="提升私有行情计算能力"/>
    <s v="优化现券xbond私有行情性能"/>
    <s v="上线"/>
    <n v="0.5"/>
    <m/>
    <n v="22.5"/>
    <x v="0"/>
    <m/>
    <x v="4"/>
    <m/>
    <x v="0"/>
  </r>
  <r>
    <s v="技术"/>
    <s v="降低服务器资源消耗"/>
    <s v="优化收益率缓存的命中率"/>
    <s v="贮备类-拔高类"/>
    <n v="0.3"/>
    <m/>
    <n v="13.5"/>
    <x v="6"/>
    <m/>
    <x v="6"/>
    <m/>
    <x v="0"/>
  </r>
  <r>
    <s v="技术"/>
    <s v="降低服务器资源消耗"/>
    <s v="行情动态负载均衡探究"/>
    <s v="贮备类-拔高类"/>
    <n v="0.3"/>
    <m/>
    <n v="13.5"/>
    <x v="2"/>
    <m/>
    <x v="5"/>
    <m/>
    <x v="0"/>
  </r>
  <r>
    <s v="技术"/>
    <s v="降低服务器资源消耗"/>
    <s v="债券市场成交模块性能优化"/>
    <s v="上线"/>
    <n v="0.4"/>
    <m/>
    <n v="18"/>
    <x v="6"/>
    <m/>
    <x v="5"/>
    <m/>
    <x v="0"/>
  </r>
  <r>
    <s v="技术"/>
    <s v="降低服务器资源消耗"/>
    <s v="衍生品市场成交模块性能优化"/>
    <s v="上线"/>
    <n v="0.2"/>
    <m/>
    <n v="9"/>
    <x v="1"/>
    <m/>
    <x v="5"/>
    <m/>
    <x v="0"/>
  </r>
  <r>
    <s v="技术"/>
    <s v="降低服务器资源消耗"/>
    <s v="回购市场成交模块性能优化"/>
    <s v="上线"/>
    <n v="0.3"/>
    <m/>
    <n v="13.5"/>
    <x v="0"/>
    <m/>
    <x v="5"/>
    <m/>
    <x v="2"/>
  </r>
  <r>
    <s v="技术"/>
    <s v="丰富对外服务方式"/>
    <s v="提供Excel插件的标准库，服务特定用户"/>
    <s v="贮备类-业务支撑储备"/>
    <n v="0.5"/>
    <m/>
    <n v="22.5"/>
    <x v="4"/>
    <m/>
    <x v="7"/>
    <m/>
    <x v="0"/>
  </r>
  <r>
    <s v="技术"/>
    <s v="丰富对外服务方式"/>
    <s v="客户端支持python程序应用"/>
    <s v="贮备类-业务支撑储备"/>
    <n v="0.5"/>
    <m/>
    <n v="22.5"/>
    <x v="6"/>
    <m/>
    <x v="7"/>
    <m/>
    <x v="0"/>
  </r>
  <r>
    <s v="技术"/>
    <s v="丰富对外服务方式"/>
    <s v="移动版"/>
    <s v="贮备类-业务支撑储备"/>
    <n v="0.5"/>
    <m/>
    <n v="22.5"/>
    <x v="2"/>
    <m/>
    <x v="7"/>
    <m/>
    <x v="0"/>
  </r>
  <r>
    <s v="技术"/>
    <s v="扩大服务范围"/>
    <s v="买方机构交易优化"/>
    <s v="贮备类-业务支撑储备"/>
    <n v="0.4"/>
    <m/>
    <n v="18"/>
    <x v="5"/>
    <m/>
    <x v="7"/>
    <m/>
    <x v="1"/>
  </r>
  <r>
    <s v="技术"/>
    <s v="扩大服务范围"/>
    <s v="建设旗舰店和周边系统适配的数据服务体系"/>
    <s v="上线"/>
    <n v="0.3"/>
    <m/>
    <n v="13.5"/>
    <x v="2"/>
    <m/>
    <x v="6"/>
    <m/>
    <x v="0"/>
  </r>
  <r>
    <s v="技术"/>
    <s v="提升数据服务能力"/>
    <s v="提升用户账户产品计算等数据服务的处理能力"/>
    <s v="贮备类-业务支撑储备"/>
    <n v="0.2"/>
    <m/>
    <n v="9"/>
    <x v="2"/>
    <m/>
    <x v="6"/>
    <m/>
    <x v="0"/>
  </r>
  <r>
    <s v="技术"/>
    <s v="提升数据服务能力"/>
    <s v="基于强化学习的混合利率期权定价模型"/>
    <s v="贮备类-业务支撑储备"/>
    <n v="0.4"/>
    <m/>
    <n v="18"/>
    <x v="2"/>
    <m/>
    <x v="4"/>
    <m/>
    <x v="0"/>
  </r>
  <r>
    <s v="技术"/>
    <s v="提升数据服务能力"/>
    <s v="根据系统实际情况，流控和额度的动态调配"/>
    <s v="贮备类-业务支撑储备"/>
    <n v="0.3"/>
    <m/>
    <n v="13.5"/>
    <x v="2"/>
    <m/>
    <x v="4"/>
    <m/>
    <x v="0"/>
  </r>
  <r>
    <s v="技术"/>
    <s v="提升数据服务能力"/>
    <s v="提升权限引擎的处理性能"/>
    <s v="贮备类-拔高类"/>
    <n v="0.2"/>
    <m/>
    <n v="9"/>
    <x v="2"/>
    <m/>
    <x v="6"/>
    <m/>
    <x v="0"/>
  </r>
  <r>
    <s v="技术"/>
    <s v="提升系统抗风险能力"/>
    <s v="完成剩余任务的重复跑和跨日跑改造（目标调整）"/>
    <s v="上线"/>
    <n v="0.6"/>
    <m/>
    <n v="27"/>
    <x v="4"/>
    <m/>
    <x v="6"/>
    <m/>
    <x v="0"/>
  </r>
  <r>
    <s v="技术"/>
    <s v="健全系统防腐层"/>
    <s v="整合交易接口、DEP接口的技术体系（分期）"/>
    <s v="上线"/>
    <n v="0.4"/>
    <m/>
    <n v="18"/>
    <x v="0"/>
    <m/>
    <x v="5"/>
    <m/>
    <x v="0"/>
  </r>
  <r>
    <s v="技术"/>
    <s v="健全系统防腐层"/>
    <s v="整合交易接口、DEP接口的技术体系（分期）"/>
    <s v="上线"/>
    <n v="0.2"/>
    <m/>
    <n v="9"/>
    <x v="2"/>
    <m/>
    <x v="6"/>
    <m/>
    <x v="0"/>
  </r>
  <r>
    <s v="技术"/>
    <s v="健全系统防腐层"/>
    <s v="整合交易接口、DEP接口的技术体系（分期）"/>
    <s v="上线"/>
    <n v="0.2"/>
    <m/>
    <n v="9"/>
    <x v="2"/>
    <m/>
    <x v="6"/>
    <m/>
    <x v="0"/>
  </r>
  <r>
    <s v="技术"/>
    <s v="健全系统防腐层"/>
    <s v="原残余的多交易账户接口，全部迁移至产品中心"/>
    <s v="上线"/>
    <n v="0.2"/>
    <m/>
    <n v="9"/>
    <x v="6"/>
    <m/>
    <x v="6"/>
    <m/>
    <x v="0"/>
  </r>
  <r>
    <s v="技术"/>
    <s v="健全系统防腐层"/>
    <s v="拆出TBS非交易、行情功能部分，可独立运行"/>
    <s v="上线"/>
    <n v="0.1"/>
    <m/>
    <n v="4.5"/>
    <x v="6"/>
    <m/>
    <x v="5"/>
    <m/>
    <x v="0"/>
  </r>
  <r>
    <s v="技术"/>
    <s v="健全系统防腐层"/>
    <s v="拆出TBS非交易、行情功能部分，可独立运行"/>
    <s v="上线"/>
    <n v="0.2"/>
    <m/>
    <n v="9"/>
    <x v="6"/>
    <m/>
    <x v="5"/>
    <m/>
    <x v="0"/>
  </r>
  <r>
    <s v="技术"/>
    <s v="健全系统防腐层"/>
    <s v="拆出TBS非交易、行情功能部分，可独立运行"/>
    <s v="上线"/>
    <n v="0"/>
    <m/>
    <n v="0"/>
    <x v="6"/>
    <m/>
    <x v="5"/>
    <m/>
    <x v="0"/>
  </r>
  <r>
    <s v="技术"/>
    <s v="完成UUAS的下线"/>
    <s v="互联网登录使用新的登录模块"/>
    <s v="上线"/>
    <n v="0.1"/>
    <m/>
    <n v="4.5"/>
    <x v="5"/>
    <m/>
    <x v="3"/>
    <m/>
    <x v="1"/>
  </r>
  <r>
    <s v="技术"/>
    <s v="完成UUAS的下线"/>
    <s v="整合UUAS用户信息管理和登录"/>
    <s v="上线"/>
    <n v="0.8"/>
    <m/>
    <n v="36"/>
    <x v="1"/>
    <m/>
    <x v="3"/>
    <m/>
    <x v="0"/>
  </r>
  <r>
    <s v="技术"/>
    <s v="系统的健康监控"/>
    <s v="基础数据Java API接口内存监控"/>
    <s v="贮备类-业务支撑储备"/>
    <n v="0.5"/>
    <m/>
    <n v="22.5"/>
    <x v="2"/>
    <m/>
    <x v="6"/>
    <m/>
    <x v="0"/>
  </r>
  <r>
    <s v="技术"/>
    <s v="自动化测试"/>
    <s v="自动化测试-回购市场"/>
    <s v="贮备类-业务支撑储备"/>
    <n v="0.3"/>
    <m/>
    <n v="13.5"/>
    <x v="4"/>
    <m/>
    <x v="4"/>
    <m/>
    <x v="0"/>
  </r>
  <r>
    <s v="技术"/>
    <s v="自动化测试"/>
    <s v="自动化测试-回购市场"/>
    <s v="贮备类-业务支撑储备"/>
    <n v="0.3"/>
    <m/>
    <n v="13.5"/>
    <x v="2"/>
    <m/>
    <x v="4"/>
    <m/>
    <x v="0"/>
  </r>
  <r>
    <s v="技术"/>
    <s v="自动化测试"/>
    <s v="自动化测试-回购市场"/>
    <s v="贮备类-业务支撑储备"/>
    <n v="0.4"/>
    <m/>
    <n v="18"/>
    <x v="6"/>
    <m/>
    <x v="4"/>
    <m/>
    <x v="0"/>
  </r>
  <r>
    <s v="技术"/>
    <s v="自动化测试"/>
    <s v="自动化测试-衍生品市场"/>
    <s v="贮备类-业务支撑储备"/>
    <n v="0.4"/>
    <m/>
    <n v="18"/>
    <x v="1"/>
    <m/>
    <x v="4"/>
    <m/>
    <x v="0"/>
  </r>
  <r>
    <s v="技术"/>
    <s v="自动化测试"/>
    <s v="自动化测试-衍生品市场"/>
    <s v="贮备类-业务支撑储备"/>
    <n v="0.4"/>
    <m/>
    <n v="18"/>
    <x v="2"/>
    <m/>
    <x v="4"/>
    <m/>
    <x v="0"/>
  </r>
  <r>
    <s v="产品"/>
    <s v="迁移类"/>
    <s v="信用拆借对话一期"/>
    <s v="上线"/>
    <n v="1"/>
    <m/>
    <n v="45"/>
    <x v="5"/>
    <m/>
    <x v="8"/>
    <m/>
    <x v="3"/>
  </r>
  <r>
    <s v="产品"/>
    <s v="迁移类"/>
    <s v="信用拆借对话二期"/>
    <s v="上线"/>
    <n v="1"/>
    <m/>
    <n v="45"/>
    <x v="5"/>
    <m/>
    <x v="8"/>
    <m/>
    <x v="1"/>
  </r>
  <r>
    <s v="产品"/>
    <s v="迁移类"/>
    <s v="同业存款（包括交易接口）"/>
    <s v="上线"/>
    <n v="2"/>
    <m/>
    <n v="90"/>
    <x v="0"/>
    <m/>
    <x v="0"/>
    <m/>
    <x v="0"/>
  </r>
  <r>
    <s v="产品"/>
    <s v="迁移类"/>
    <s v="同业借款"/>
    <s v="上线"/>
    <n v="0"/>
    <m/>
    <n v="0"/>
    <x v="7"/>
    <m/>
    <x v="9"/>
    <m/>
    <x v="0"/>
  </r>
  <r>
    <s v="产品"/>
    <s v="迁移类"/>
    <s v="预发行对话"/>
    <s v="上线"/>
    <n v="2"/>
    <m/>
    <n v="90"/>
    <x v="0"/>
    <m/>
    <x v="1"/>
    <m/>
    <x v="0"/>
  </r>
  <r>
    <s v="产品"/>
    <s v="迁移类"/>
    <s v="债券借贷附加协议、对话报价批量导入"/>
    <s v="上线"/>
    <n v="0.8"/>
    <m/>
    <n v="36"/>
    <x v="5"/>
    <m/>
    <x v="1"/>
    <m/>
    <x v="3"/>
  </r>
  <r>
    <s v="产品"/>
    <s v="迁移类"/>
    <s v="信息披露"/>
    <s v="上线"/>
    <n v="0.8"/>
    <m/>
    <n v="36"/>
    <x v="4"/>
    <m/>
    <x v="0"/>
    <m/>
    <x v="0"/>
  </r>
  <r>
    <s v="产品"/>
    <s v="迁移类"/>
    <s v="央行报表"/>
    <s v="上线"/>
    <n v="0.5"/>
    <m/>
    <n v="22.5"/>
    <x v="1"/>
    <m/>
    <x v="0"/>
    <m/>
    <x v="0"/>
  </r>
  <r>
    <s v="产品"/>
    <s v="迁移类"/>
    <s v="信用拆借意向报价"/>
    <s v="上线"/>
    <n v="1"/>
    <m/>
    <n v="45"/>
    <x v="5"/>
    <m/>
    <x v="8"/>
    <m/>
    <x v="3"/>
  </r>
  <r>
    <s v="产品"/>
    <s v="迁移类"/>
    <s v="信用拆借夜盘"/>
    <s v="上线"/>
    <n v="1"/>
    <m/>
    <n v="45"/>
    <x v="5"/>
    <m/>
    <x v="8"/>
    <m/>
    <x v="1"/>
  </r>
  <r>
    <s v="产品"/>
    <s v="迁移类"/>
    <s v="利率期权、上下限期权对话"/>
    <s v="上线"/>
    <n v="3"/>
    <m/>
    <n v="135"/>
    <x v="1"/>
    <m/>
    <x v="2"/>
    <m/>
    <x v="0"/>
  </r>
  <r>
    <s v="产品"/>
    <s v="迁移类"/>
    <s v="CDS对话(标准&amp;非标)"/>
    <s v="上线"/>
    <n v="2"/>
    <m/>
    <n v="90"/>
    <x v="1"/>
    <m/>
    <x v="2"/>
    <m/>
    <x v="0"/>
  </r>
  <r>
    <s v="产品"/>
    <s v="迁移类"/>
    <s v="信用缓释凭证、远期利率协议对话"/>
    <s v="上线"/>
    <n v="1"/>
    <m/>
    <n v="45"/>
    <x v="1"/>
    <m/>
    <x v="2"/>
    <m/>
    <x v="0"/>
  </r>
  <r>
    <s v="产品"/>
    <s v="迁移类"/>
    <s v="费用计算、费用查询（现券，债券远期，信用拆借）"/>
    <s v="上线"/>
    <n v="0.7"/>
    <m/>
    <n v="31.499999999999996"/>
    <x v="4"/>
    <s v="V1.5.3"/>
    <x v="0"/>
    <m/>
    <x v="0"/>
  </r>
  <r>
    <s v="产品"/>
    <s v="迁移类"/>
    <s v="费用计算、费用查询、缴费通知单和缴款通知单查询（其他市场）"/>
    <s v="上线"/>
    <n v="0.8"/>
    <m/>
    <n v="36"/>
    <x v="1"/>
    <m/>
    <x v="0"/>
    <m/>
    <x v="0"/>
  </r>
  <r>
    <s v="产品"/>
    <s v="迁移类"/>
    <s v="监测系统功能迁移（现券+信用拆借+利率互换）"/>
    <s v="上线"/>
    <n v="1"/>
    <m/>
    <n v="45"/>
    <x v="0"/>
    <m/>
    <x v="0"/>
    <m/>
    <x v="0"/>
  </r>
  <r>
    <s v="产品"/>
    <s v="迁移类"/>
    <s v="用户体系结构改造一期一阶段（业务资格调整，非交易成员体系搭建）"/>
    <s v="上线"/>
    <n v="0.5"/>
    <m/>
    <n v="22.5"/>
    <x v="5"/>
    <m/>
    <x v="10"/>
    <m/>
    <x v="1"/>
  </r>
  <r>
    <s v="产品"/>
    <s v="迁移类"/>
    <s v="用户体系结构改造一期二阶段（非交易成员客户端维护，国君用户映射，用户角色体系维护）"/>
    <s v="上线"/>
    <n v="0.3"/>
    <m/>
    <n v="13.5"/>
    <x v="5"/>
    <m/>
    <x v="10"/>
    <m/>
    <x v="0"/>
  </r>
  <r>
    <s v="产品"/>
    <s v="迁移类"/>
    <s v="用户体系结构改造一期三阶段（货债、SLF历史数据迁移，非金用户身份认证）"/>
    <s v="上线"/>
    <n v="0.2"/>
    <m/>
    <n v="9"/>
    <x v="5"/>
    <m/>
    <x v="10"/>
    <m/>
    <x v="2"/>
  </r>
  <r>
    <s v="产品"/>
    <s v="迁移类"/>
    <s v="用户体系结构改造二期（含远程培训整合）"/>
    <s v="上线"/>
    <n v="1"/>
    <m/>
    <n v="45"/>
    <x v="4"/>
    <m/>
    <x v="10"/>
    <m/>
    <x v="0"/>
  </r>
  <r>
    <s v="产品"/>
    <s v="迁移类"/>
    <s v="周边系统改造-shibor+LPR深度整合"/>
    <s v="上线"/>
    <n v="1"/>
    <m/>
    <n v="45"/>
    <x v="0"/>
    <m/>
    <x v="0"/>
    <m/>
    <x v="0"/>
  </r>
  <r>
    <s v="产品"/>
    <s v="迁移类"/>
    <s v="周边系统改造-CSTP（接口）"/>
    <s v="上线"/>
    <n v="1"/>
    <m/>
    <n v="45"/>
    <x v="0"/>
    <m/>
    <x v="10"/>
    <m/>
    <x v="0"/>
  </r>
  <r>
    <s v="产品"/>
    <s v="迁移类"/>
    <s v="周边系统改造-RDI迁移改造（接口）"/>
    <s v="上线"/>
    <n v="0.5"/>
    <m/>
    <n v="22.5"/>
    <x v="0"/>
    <m/>
    <x v="10"/>
    <m/>
    <x v="0"/>
  </r>
  <r>
    <s v="产品"/>
    <s v="迁移类"/>
    <s v="周边系统改造-财政部，备案系统整合"/>
    <s v="上线"/>
    <n v="0.7"/>
    <m/>
    <n v="31.499999999999996"/>
    <x v="1"/>
    <m/>
    <x v="2"/>
    <m/>
    <x v="0"/>
  </r>
  <r>
    <s v="产品"/>
    <s v="迁移类"/>
    <s v="周边系统改造-货债系统整合（旗舰店）、SLF EPRIME "/>
    <s v="上线"/>
    <n v="0.8"/>
    <m/>
    <n v="36"/>
    <x v="4"/>
    <m/>
    <x v="2"/>
    <m/>
    <x v="0"/>
  </r>
  <r>
    <s v="产品"/>
    <s v="迁移类"/>
    <s v="周边系统改造-货债发行系统整合改造二期（CDP），一站式"/>
    <s v="上线"/>
    <n v="0.5"/>
    <m/>
    <n v="22.5"/>
    <x v="1"/>
    <m/>
    <x v="2"/>
    <m/>
    <x v="0"/>
  </r>
  <r>
    <s v="产品"/>
    <s v="新业务"/>
    <s v="债券市场优化-债券活跃度"/>
    <s v="上线"/>
    <n v="0.3"/>
    <m/>
    <n v="13.5"/>
    <x v="6"/>
    <m/>
    <x v="1"/>
    <m/>
    <x v="0"/>
  </r>
  <r>
    <s v="产品"/>
    <s v="新业务"/>
    <s v="利率互换对客业务"/>
    <s v="上线"/>
    <n v="2"/>
    <m/>
    <n v="90"/>
    <x v="6"/>
    <m/>
    <x v="2"/>
    <m/>
    <x v="0"/>
  </r>
  <r>
    <s v="产品"/>
    <s v="新业务"/>
    <s v="买方机构交易服务优化-除明日T+0"/>
    <s v="上线"/>
    <n v="0.9"/>
    <m/>
    <n v="40.5"/>
    <x v="4"/>
    <m/>
    <x v="1"/>
    <m/>
    <x v="0"/>
  </r>
  <r>
    <s v="产品"/>
    <s v="新业务"/>
    <s v="买方机构交易服务优化-请求报价优化"/>
    <s v="上线"/>
    <n v="0.1"/>
    <m/>
    <n v="4.5"/>
    <x v="4"/>
    <m/>
    <x v="1"/>
    <m/>
    <x v="3"/>
  </r>
  <r>
    <s v="产品"/>
    <s v="新业务"/>
    <s v="买方机构交易服务优化-明日T+0"/>
    <s v="上线"/>
    <n v="1"/>
    <m/>
    <n v="45"/>
    <x v="0"/>
    <m/>
    <x v="1"/>
    <m/>
    <x v="0"/>
  </r>
  <r>
    <s v="产品"/>
    <s v="新业务"/>
    <s v="数据中心迁移"/>
    <s v="上线"/>
    <n v="4"/>
    <m/>
    <n v="180"/>
    <x v="2"/>
    <m/>
    <x v="6"/>
    <m/>
    <x v="0"/>
  </r>
  <r>
    <s v="产品"/>
    <s v="新业务"/>
    <s v="买断多券-对话"/>
    <s v="上线"/>
    <n v="2"/>
    <m/>
    <n v="90"/>
    <x v="4"/>
    <m/>
    <x v="8"/>
    <m/>
    <x v="0"/>
  </r>
  <r>
    <s v="产品"/>
    <s v="新业务"/>
    <s v="买断多券-对话一期"/>
    <s v="上线"/>
    <n v="1"/>
    <m/>
    <n v="45"/>
    <x v="4"/>
    <m/>
    <x v="8"/>
    <m/>
    <x v="1"/>
  </r>
  <r>
    <s v="产品"/>
    <s v="新业务"/>
    <s v="买断多券-交易接口"/>
    <s v="上线"/>
    <n v="0.5"/>
    <m/>
    <n v="22.5"/>
    <x v="3"/>
    <m/>
    <x v="8"/>
    <m/>
    <x v="0"/>
  </r>
  <r>
    <s v="产品"/>
    <s v="新业务"/>
    <s v="三方回购业务开放"/>
    <s v="上线"/>
    <n v="0.6"/>
    <m/>
    <n v="27"/>
    <x v="4"/>
    <m/>
    <x v="8"/>
    <m/>
    <x v="2"/>
  </r>
  <r>
    <s v="产品"/>
    <s v="新业务"/>
    <s v="三方回购业务开放（评估后拆分备用）"/>
    <s v="上线"/>
    <n v="0.2"/>
    <m/>
    <n v="9"/>
    <x v="4"/>
    <m/>
    <x v="8"/>
    <s v="0.15已调整至工行事前控制-质押对话报价,0.05拆分至TBS场务增加查询下载存间利率质押式回购成交明细数据功能"/>
    <x v="4"/>
  </r>
  <r>
    <s v="产品"/>
    <s v="新业务"/>
    <s v="国开回购优化（含债券可用余额）"/>
    <s v="上线"/>
    <n v="0.5"/>
    <m/>
    <n v="22.5"/>
    <x v="5"/>
    <m/>
    <x v="8"/>
    <m/>
    <x v="3"/>
  </r>
  <r>
    <s v="产品"/>
    <s v="新业务"/>
    <s v=" X-Repo支持地方债等更多债券"/>
    <s v="上线"/>
    <n v="2"/>
    <m/>
    <n v="90"/>
    <x v="3"/>
    <m/>
    <x v="8"/>
    <m/>
    <x v="0"/>
  </r>
  <r>
    <s v="产品"/>
    <s v="新业务"/>
    <s v="资金指数自动计算"/>
    <s v="上线"/>
    <n v="1"/>
    <m/>
    <n v="45"/>
    <x v="6"/>
    <s v="V1.5.3"/>
    <x v="0"/>
    <m/>
    <x v="0"/>
  </r>
  <r>
    <s v="产品"/>
    <s v="新业务"/>
    <s v="买断资管额度共享"/>
    <s v="上线"/>
    <n v="1"/>
    <m/>
    <n v="45"/>
    <x v="7"/>
    <m/>
    <x v="8"/>
    <m/>
    <x v="0"/>
  </r>
  <r>
    <s v="产品"/>
    <s v="新业务"/>
    <s v="买断单券-意向转对话、回购小助手、ideal转对话、额度（结算失败及回退，应急）"/>
    <s v="上线"/>
    <n v="0.8"/>
    <m/>
    <n v="36"/>
    <x v="3"/>
    <m/>
    <x v="8"/>
    <m/>
    <x v="0"/>
  </r>
  <r>
    <s v="产品"/>
    <s v="新业务"/>
    <s v="质押意向转对话（备用）"/>
    <s v="上线"/>
    <n v="0.2"/>
    <m/>
    <n v="9"/>
    <x v="3"/>
    <m/>
    <x v="8"/>
    <m/>
    <x v="4"/>
  </r>
  <r>
    <s v="产品"/>
    <s v="新业务"/>
    <s v="买断单券-全流程、附加协议、风控比例（结算失败及回购，应急修改）"/>
    <s v="上线"/>
    <n v="0.7"/>
    <m/>
    <n v="31.499999999999996"/>
    <x v="3"/>
    <m/>
    <x v="8"/>
    <m/>
    <x v="0"/>
  </r>
  <r>
    <s v="产品"/>
    <s v="新业务"/>
    <s v="买断单券-交易接口"/>
    <s v="上线"/>
    <n v="0.5"/>
    <m/>
    <n v="22.5"/>
    <x v="3"/>
    <m/>
    <x v="8"/>
    <m/>
    <x v="0"/>
  </r>
  <r>
    <s v="产品"/>
    <s v="新业务"/>
    <s v="买断单券-PPN持有人（影响现券）"/>
    <s v="上线"/>
    <n v="0.3"/>
    <m/>
    <n v="13.5"/>
    <x v="3"/>
    <m/>
    <x v="8"/>
    <m/>
    <x v="0"/>
  </r>
  <r>
    <s v="产品"/>
    <s v="新业务"/>
    <s v="买断单券-外币债&amp;境外债&amp;ABS债券"/>
    <s v="上线"/>
    <n v="0.5"/>
    <m/>
    <n v="22.5"/>
    <x v="3"/>
    <m/>
    <x v="8"/>
    <m/>
    <x v="0"/>
  </r>
  <r>
    <s v="产品"/>
    <s v="新业务"/>
    <s v="质押优化-意向转对话、额度（结算失败及回退，应急）、小助手"/>
    <s v="上线"/>
    <n v="0.8"/>
    <m/>
    <n v="36"/>
    <x v="3"/>
    <m/>
    <x v="8"/>
    <m/>
    <x v="0"/>
  </r>
  <r>
    <s v="产品"/>
    <s v="新业务"/>
    <s v="质押优化-管理界面红点提醒"/>
    <s v="上线"/>
    <n v="0.3"/>
    <m/>
    <n v="13.5"/>
    <x v="5"/>
    <m/>
    <x v="8"/>
    <m/>
    <x v="3"/>
  </r>
  <r>
    <s v="产品"/>
    <s v="新业务"/>
    <s v="质押优化-对话全流程、附加协议"/>
    <s v="上线"/>
    <n v="0.5"/>
    <m/>
    <n v="22.5"/>
    <x v="3"/>
    <m/>
    <x v="8"/>
    <m/>
    <x v="0"/>
  </r>
  <r>
    <s v="产品"/>
    <s v="新业务"/>
    <s v="质押优化-质押券查询、担保品估值计算与提醒"/>
    <s v="上线"/>
    <n v="0.6"/>
    <m/>
    <n v="27"/>
    <x v="3"/>
    <m/>
    <x v="8"/>
    <m/>
    <x v="0"/>
  </r>
  <r>
    <s v="产品"/>
    <s v="新业务"/>
    <s v="质押优化-RFQ提券交易金额调整、RFQ报价监控、"/>
    <s v="上线"/>
    <n v="0.8"/>
    <m/>
    <n v="36"/>
    <x v="6"/>
    <m/>
    <x v="8"/>
    <m/>
    <x v="0"/>
  </r>
  <r>
    <s v="产品"/>
    <s v="新业务"/>
    <s v="质押优化-质押券替换"/>
    <s v="上线"/>
    <n v="1"/>
    <m/>
    <n v="45"/>
    <x v="8"/>
    <m/>
    <x v="8"/>
    <m/>
    <x v="0"/>
  </r>
  <r>
    <s v="产品"/>
    <s v="新业务"/>
    <s v="同业存款意向报价"/>
    <s v="上线"/>
    <n v="1"/>
    <m/>
    <n v="45"/>
    <x v="7"/>
    <m/>
    <x v="0"/>
    <m/>
    <x v="0"/>
  </r>
  <r>
    <s v="产品"/>
    <s v="新业务"/>
    <s v="买断计算工具"/>
    <s v="上线"/>
    <n v="1"/>
    <m/>
    <n v="45"/>
    <x v="7"/>
    <s v="V1.6.6"/>
    <x v="8"/>
    <m/>
    <x v="0"/>
  </r>
  <r>
    <s v="产品"/>
    <s v="新业务"/>
    <s v="买断计算工具（备用）"/>
    <s v="上线"/>
    <n v="1"/>
    <m/>
    <n v="45"/>
    <x v="3"/>
    <s v="新增"/>
    <x v="8"/>
    <s v="买断计算工具从2021年内移除"/>
    <x v="4"/>
  </r>
  <r>
    <s v="产品"/>
    <s v="新业务"/>
    <s v="XSWAP API 接口改造"/>
    <s v="上线"/>
    <n v="1"/>
    <m/>
    <n v="45"/>
    <x v="8"/>
    <m/>
    <x v="2"/>
    <m/>
    <x v="0"/>
  </r>
  <r>
    <s v="产品"/>
    <s v="新业务"/>
    <s v="平安银行旗舰店-债券利差报价、bond-swap利差报价"/>
    <s v="上线"/>
    <n v="0.6"/>
    <m/>
    <n v="27"/>
    <x v="5"/>
    <m/>
    <x v="2"/>
    <m/>
    <x v="3"/>
  </r>
  <r>
    <s v="产品"/>
    <s v="新业务"/>
    <s v="平安银行旗舰店-IRS、标债逐笔行情接口等"/>
    <s v="上线"/>
    <n v="0.4"/>
    <m/>
    <n v="18"/>
    <x v="5"/>
    <m/>
    <x v="2"/>
    <m/>
    <x v="1"/>
  </r>
  <r>
    <s v="产品"/>
    <s v="新业务"/>
    <s v="债券借贷的匿名点击（ODM）（包括交易接口）"/>
    <s v="上线"/>
    <n v="2"/>
    <m/>
    <n v="90"/>
    <x v="6"/>
    <m/>
    <x v="1"/>
    <m/>
    <x v="0"/>
  </r>
  <r>
    <s v="产品"/>
    <s v="新业务"/>
    <s v="特殊品拍卖"/>
    <s v="上线"/>
    <n v="1"/>
    <m/>
    <n v="45"/>
    <x v="7"/>
    <s v="V1.6.8"/>
    <x v="1"/>
    <m/>
    <x v="0"/>
  </r>
  <r>
    <s v="产品"/>
    <s v="新业务"/>
    <s v="资管服务优化（含多级托管）-成交单"/>
    <s v="上线"/>
    <n v="0.5"/>
    <m/>
    <n v="22.5"/>
    <x v="4"/>
    <m/>
    <x v="1"/>
    <m/>
    <x v="1"/>
  </r>
  <r>
    <s v="产品"/>
    <s v="新业务"/>
    <s v="资管服务优化（含多级托管）-除成交单"/>
    <s v="上线"/>
    <n v="0.7"/>
    <m/>
    <n v="31.499999999999996"/>
    <x v="6"/>
    <m/>
    <x v="1"/>
    <m/>
    <x v="0"/>
  </r>
  <r>
    <s v="产品"/>
    <s v="新业务"/>
    <s v="客户端界面优化（现券部分）"/>
    <s v="上线"/>
    <n v="0.5"/>
    <m/>
    <n v="22.5"/>
    <x v="6"/>
    <m/>
    <x v="1"/>
    <m/>
    <x v="0"/>
  </r>
  <r>
    <s v="产品"/>
    <s v="新业务"/>
    <s v="客户端界面优化（现券部分）-备用"/>
    <s v="上线"/>
    <n v="0.5"/>
    <m/>
    <n v="22.5"/>
    <x v="6"/>
    <m/>
    <x v="1"/>
    <s v="筛选保存不实现"/>
    <x v="4"/>
  </r>
  <r>
    <s v="产品"/>
    <s v="新业务"/>
    <s v="交易偏离报备"/>
    <s v="上线"/>
    <n v="0.7"/>
    <m/>
    <n v="31.499999999999996"/>
    <x v="4"/>
    <m/>
    <x v="0"/>
    <m/>
    <x v="0"/>
  </r>
  <r>
    <s v="产品"/>
    <s v="新业务"/>
    <s v="客户端界面优化（回购部分）"/>
    <s v="上线"/>
    <n v="0.5"/>
    <m/>
    <n v="22.5"/>
    <x v="8"/>
    <m/>
    <x v="1"/>
    <m/>
    <x v="0"/>
  </r>
  <r>
    <s v="产品"/>
    <s v="新业务"/>
    <s v="客户端界面优化（回购部分）-备用"/>
    <s v="上线"/>
    <n v="0.5"/>
    <m/>
    <n v="22.5"/>
    <x v="8"/>
    <m/>
    <x v="1"/>
    <s v="筛选保存不实现"/>
    <x v="4"/>
  </r>
  <r>
    <s v="产品"/>
    <s v="新业务"/>
    <s v="客户端界面优化（衍生品部分）"/>
    <s v="上线"/>
    <n v="0.5"/>
    <m/>
    <n v="22.5"/>
    <x v="8"/>
    <m/>
    <x v="1"/>
    <m/>
    <x v="0"/>
  </r>
  <r>
    <s v="产品"/>
    <s v="新业务"/>
    <s v="客户端界面优化（衍生品部分）-备用"/>
    <s v="上线"/>
    <n v="0.5"/>
    <m/>
    <n v="22.5"/>
    <x v="8"/>
    <m/>
    <x v="1"/>
    <s v="筛选保存不实现"/>
    <x v="4"/>
  </r>
  <r>
    <s v="产品"/>
    <s v="新业务"/>
    <s v="债券市场优化-中优先级"/>
    <s v="上线"/>
    <n v="0.5"/>
    <m/>
    <n v="22.5"/>
    <x v="6"/>
    <m/>
    <x v="1"/>
    <m/>
    <x v="0"/>
  </r>
  <r>
    <s v="产品"/>
    <s v="新业务"/>
    <s v="央行操作室对境外委托的市前审核"/>
    <s v="上线"/>
    <n v="0.7"/>
    <m/>
    <n v="31.499999999999996"/>
    <x v="4"/>
    <s v="V1.5.0"/>
    <x v="1"/>
    <m/>
    <x v="0"/>
  </r>
  <r>
    <s v="产品"/>
    <s v="新业务"/>
    <s v="央行操作室对境外委托的市前审核（备用）"/>
    <s v="上线"/>
    <n v="0.3"/>
    <m/>
    <n v="13.5"/>
    <x v="4"/>
    <s v="V1.5.0"/>
    <x v="1"/>
    <s v="央行操作室对境外委托的市前审核评估后拆分0.3，调整为备用"/>
    <x v="4"/>
  </r>
  <r>
    <s v="产品"/>
    <s v="新业务"/>
    <s v="互联互通"/>
    <s v="上线"/>
    <n v="2"/>
    <m/>
    <n v="90"/>
    <x v="7"/>
    <m/>
    <x v="1"/>
    <m/>
    <x v="0"/>
  </r>
  <r>
    <s v="产品"/>
    <s v="新业务"/>
    <s v="X-bond搭桥等优化需求"/>
    <s v="上线"/>
    <n v="1"/>
    <m/>
    <n v="45"/>
    <x v="0"/>
    <m/>
    <x v="1"/>
    <m/>
    <x v="0"/>
  </r>
  <r>
    <s v="产品"/>
    <s v="新业务"/>
    <s v="现券市场支持Cips账户设置，以及在债券通交易中支持选择Cips账户"/>
    <s v="上线"/>
    <n v="1"/>
    <m/>
    <n v="45"/>
    <x v="6"/>
    <m/>
    <x v="1"/>
    <m/>
    <x v="0"/>
  </r>
  <r>
    <s v="产品"/>
    <s v="新业务"/>
    <s v="接收CDC的交易流通要素"/>
    <s v="上线"/>
    <n v="0.5"/>
    <m/>
    <n v="22.5"/>
    <x v="4"/>
    <m/>
    <x v="0"/>
    <m/>
    <x v="1"/>
  </r>
  <r>
    <s v="产品"/>
    <s v="新业务"/>
    <s v="配合Pims拆分改造"/>
    <s v="上线"/>
    <n v="0.5"/>
    <m/>
    <n v="22.5"/>
    <x v="4"/>
    <m/>
    <x v="0"/>
    <m/>
    <x v="3"/>
  </r>
  <r>
    <s v="产品"/>
    <s v="新业务"/>
    <s v="RFM"/>
    <s v="上线"/>
    <n v="1"/>
    <m/>
    <n v="45"/>
    <x v="6"/>
    <m/>
    <x v="1"/>
    <m/>
    <x v="0"/>
  </r>
  <r>
    <s v="产品"/>
    <s v="新业务"/>
    <s v="RFQ countering"/>
    <s v="上线"/>
    <n v="1"/>
    <m/>
    <n v="45"/>
    <x v="8"/>
    <s v="V1.6.4"/>
    <x v="1"/>
    <m/>
    <x v="0"/>
  </r>
  <r>
    <s v="产品"/>
    <s v="新业务"/>
    <s v="X-Bond支持预发行债券"/>
    <s v="上线"/>
    <n v="0.8"/>
    <m/>
    <n v="36"/>
    <x v="8"/>
    <m/>
    <x v="1"/>
    <m/>
    <x v="0"/>
  </r>
  <r>
    <s v="产品"/>
    <s v="新业务"/>
    <s v="债券市场优化-1"/>
    <s v="上线"/>
    <n v="0.5"/>
    <m/>
    <n v="22.5"/>
    <x v="1"/>
    <m/>
    <x v="1"/>
    <m/>
    <x v="0"/>
  </r>
  <r>
    <s v="产品"/>
    <s v="新业务"/>
    <s v="本币监测新增优化需求"/>
    <s v="上线"/>
    <n v="1"/>
    <m/>
    <n v="45"/>
    <x v="6"/>
    <m/>
    <x v="0"/>
    <m/>
    <x v="0"/>
  </r>
  <r>
    <s v="产品"/>
    <s v="新业务"/>
    <s v="意向转质押"/>
    <s v="上线"/>
    <n v="0.2"/>
    <m/>
    <n v="9"/>
    <x v="5"/>
    <s v="166及新增（0.3）"/>
    <x v="8"/>
    <m/>
    <x v="1"/>
  </r>
  <r>
    <s v="产品"/>
    <s v="新业务"/>
    <s v="信用拆借交易接口"/>
    <s v="上线"/>
    <n v="1"/>
    <m/>
    <n v="45"/>
    <x v="7"/>
    <s v="V1.5.0"/>
    <x v="8"/>
    <m/>
    <x v="0"/>
  </r>
  <r>
    <s v="产品"/>
    <s v="新业务"/>
    <s v="N+X改造（含北金所技术改造）"/>
    <s v="上线"/>
    <n v="0.7"/>
    <m/>
    <n v="31.499999999999996"/>
    <x v="6"/>
    <m/>
    <x v="1"/>
    <m/>
    <x v="0"/>
  </r>
  <r>
    <s v="产品"/>
    <s v="新业务"/>
    <s v="ComStar单一接口性能改造"/>
    <s v="上线"/>
    <n v="0.5"/>
    <m/>
    <n v="22.5"/>
    <x v="8"/>
    <m/>
    <x v="6"/>
    <m/>
    <x v="0"/>
  </r>
  <r>
    <s v="产品"/>
    <s v="新业务"/>
    <s v="买断多券-债券通"/>
    <s v="上线"/>
    <n v="0.5"/>
    <m/>
    <n v="22.5"/>
    <x v="3"/>
    <m/>
    <x v="8"/>
    <m/>
    <x v="0"/>
  </r>
  <r>
    <s v="产品"/>
    <s v="新业务"/>
    <s v="货币市场优化"/>
    <s v="上线"/>
    <n v="1"/>
    <m/>
    <n v="45"/>
    <x v="8"/>
    <m/>
    <x v="8"/>
    <m/>
    <x v="0"/>
  </r>
  <r>
    <s v="产品"/>
    <s v="新业务"/>
    <s v="做市合规-框架及综合类型"/>
    <s v="上线"/>
    <n v="0.8"/>
    <m/>
    <n v="36"/>
    <x v="5"/>
    <m/>
    <x v="1"/>
    <m/>
    <x v="1"/>
  </r>
  <r>
    <s v="产品"/>
    <s v="新业务"/>
    <s v="做市合规-利率、信用、公司信用"/>
    <s v="上线"/>
    <n v="0.55000000000000004"/>
    <m/>
    <n v="24.750000000000004"/>
    <x v="5"/>
    <m/>
    <x v="1"/>
    <m/>
    <x v="1"/>
  </r>
  <r>
    <s v="产品"/>
    <s v="新业务"/>
    <s v="做市合规-利率、信用、公司信用（备用）"/>
    <s v="上线"/>
    <n v="0"/>
    <m/>
    <n v="0"/>
    <x v="5"/>
    <m/>
    <x v="1"/>
    <s v="MarketAccess配合改造0.15使用此备用"/>
    <x v="3"/>
  </r>
  <r>
    <s v="产品"/>
    <s v="新业务"/>
    <s v="工行事前控制-质押对话报价"/>
    <s v="上线"/>
    <n v="0.15"/>
    <m/>
    <n v="6.75"/>
    <x v="4"/>
    <m/>
    <x v="8"/>
    <s v="使用三方回购中备用0.15"/>
    <x v="0"/>
  </r>
  <r>
    <s v="产品"/>
    <s v="新业务"/>
    <s v="配合MarketAccess改造"/>
    <s v="上线"/>
    <n v="0.15"/>
    <m/>
    <n v="6.75"/>
    <x v="5"/>
    <s v="V1.5.3"/>
    <x v="1"/>
    <m/>
    <x v="0"/>
  </r>
  <r>
    <s v="产品"/>
    <s v="新业务"/>
    <s v="RDI的质押式回购折算率增加1M和3M的期限数据下发"/>
    <s v="上线"/>
    <n v="0.04"/>
    <m/>
    <n v="1.8"/>
    <x v="5"/>
    <m/>
    <x v="8"/>
    <m/>
    <x v="1"/>
  </r>
  <r>
    <s v="产品"/>
    <s v="新业务"/>
    <s v="RDI的质押式回购折算率增加1M和3M的期限数据下发（备用）"/>
    <s v="上线"/>
    <n v="0.06"/>
    <m/>
    <n v="2.6999999999999997"/>
    <x v="5"/>
    <m/>
    <x v="8"/>
    <m/>
    <x v="4"/>
  </r>
  <r>
    <s v="产品"/>
    <s v="新业务"/>
    <s v="应急开盘价维护"/>
    <s v="上线"/>
    <n v="0.15"/>
    <m/>
    <n v="6.75"/>
    <x v="5"/>
    <m/>
    <x v="8"/>
    <m/>
    <x v="0"/>
  </r>
  <r>
    <s v="产品"/>
    <s v="新业务"/>
    <s v="配合TR及白名单扩容改造等"/>
    <s v="上线"/>
    <n v="0.5"/>
    <m/>
    <n v="22.5"/>
    <x v="0"/>
    <m/>
    <x v="1"/>
    <s v="合并平安旗舰店增加前端日志并配合前端发版联测；中信证券客户配合前端发版联测；配合信息部行情过滤；央行场务审计问题；现券iDeal转RFQ带价格。"/>
    <x v="0"/>
  </r>
  <r>
    <s v="产品"/>
    <s v="新业务"/>
    <s v="TBS场务增加查询下载存间利率质押式回购成交明细数据功能"/>
    <s v="上线"/>
    <n v="0.05"/>
    <m/>
    <n v="2.25"/>
    <x v="4"/>
    <s v="V1.5.3"/>
    <x v="8"/>
    <s v="使用三方回购中备用0.05"/>
    <x v="0"/>
  </r>
  <r>
    <m/>
    <m/>
    <m/>
    <m/>
    <m/>
    <m/>
    <m/>
    <x v="9"/>
    <m/>
    <x v="9"/>
    <m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">
  <r>
    <s v="需求"/>
    <s v="数字化运营"/>
    <s v="REQ001"/>
    <s v="用户行为埋点"/>
    <s v="上线"/>
    <n v="0.5"/>
    <m/>
    <n v="22.5"/>
    <x v="0"/>
    <m/>
    <x v="0"/>
  </r>
  <r>
    <s v="需求"/>
    <s v="数字化运营"/>
    <s v="REQ002"/>
    <s v="数据分析应用一期"/>
    <s v="上线"/>
    <n v="0.4"/>
    <m/>
    <n v="18"/>
    <x v="1"/>
    <m/>
    <x v="0"/>
  </r>
  <r>
    <s v="需求"/>
    <s v="数字化运营"/>
    <s v="REQ003"/>
    <s v="数据分析应用二期"/>
    <s v="上线"/>
    <n v="0.4"/>
    <m/>
    <n v="18"/>
    <x v="2"/>
    <m/>
    <x v="0"/>
  </r>
  <r>
    <s v="需求"/>
    <s v="数字化运营"/>
    <s v="REQ004"/>
    <s v="用户行为埋点优化二期"/>
    <s v="上线"/>
    <n v="0.3"/>
    <m/>
    <n v="13.5"/>
    <x v="2"/>
    <m/>
    <x v="0"/>
  </r>
  <r>
    <s v="需求"/>
    <s v="数字化运营"/>
    <s v="REQ005"/>
    <s v="功能帮助和流程引导"/>
    <s v="上线"/>
    <n v="0.4"/>
    <m/>
    <n v="18"/>
    <x v="1"/>
    <m/>
    <x v="0"/>
  </r>
  <r>
    <s v="需求"/>
    <s v="数字化运营"/>
    <s v="REQ006"/>
    <s v="功能推荐效果评估和在线优化"/>
    <s v="上线"/>
    <n v="0.5"/>
    <m/>
    <n v="22.5"/>
    <x v="2"/>
    <m/>
    <x v="0"/>
  </r>
  <r>
    <s v="需求"/>
    <s v="开放客户端"/>
    <s v="REQ007"/>
    <s v="千人千面客户端（一期）"/>
    <s v="贮备类"/>
    <n v="0.4"/>
    <m/>
    <n v="18"/>
    <x v="2"/>
    <m/>
    <x v="1"/>
  </r>
  <r>
    <s v="需求"/>
    <s v="开放客户端"/>
    <s v="REQ008"/>
    <s v="场务功能整合（一期）"/>
    <s v="上线"/>
    <n v="0.2"/>
    <m/>
    <n v="9"/>
    <x v="0"/>
    <m/>
    <x v="1"/>
  </r>
  <r>
    <s v="需求"/>
    <s v="开放客户端"/>
    <s v="REQ009"/>
    <s v="场务二期-按场务用户角色对场务菜单进行整合"/>
    <s v="上线"/>
    <n v="0.2"/>
    <m/>
    <n v="9"/>
    <x v="3"/>
    <m/>
    <x v="1"/>
  </r>
  <r>
    <s v="需求"/>
    <s v="程序化交易"/>
    <s v="REQ010"/>
    <s v="动态流控管理平台-做市报价流控服务器端"/>
    <s v="上线类"/>
    <n v="0.3"/>
    <m/>
    <n v="13.5"/>
    <x v="2"/>
    <m/>
    <x v="2"/>
  </r>
  <r>
    <s v="需求"/>
    <s v="程序化交易"/>
    <s v="REQ011"/>
    <s v="动态流控管理平台-XBOND流动服务器端"/>
    <s v="上线类"/>
    <n v="0.3"/>
    <m/>
    <n v="13.5"/>
    <x v="2"/>
    <m/>
    <x v="2"/>
  </r>
  <r>
    <s v="需求"/>
    <s v="程序化交易"/>
    <s v="REQ012"/>
    <s v="动态流控管理平台-流控管理功能"/>
    <s v="上线类"/>
    <n v="0.3"/>
    <m/>
    <n v="13.5"/>
    <x v="2"/>
    <m/>
    <x v="2"/>
  </r>
  <r>
    <s v="需求"/>
    <s v="程序化交易"/>
    <s v="REQ013"/>
    <s v="行情可视化- 图表交易功能优化"/>
    <s v="上线类"/>
    <n v="0.5"/>
    <m/>
    <n v="22.5"/>
    <x v="2"/>
    <m/>
    <x v="2"/>
  </r>
  <r>
    <s v="需求"/>
    <s v="交易机制优化"/>
    <s v="REQ014"/>
    <s v="混合交易机制（ODM和ESP）-1"/>
    <s v="贮备类"/>
    <n v="0.3"/>
    <m/>
    <n v="13.5"/>
    <x v="1"/>
    <m/>
    <x v="2"/>
  </r>
  <r>
    <s v="需求"/>
    <s v="交易机制优化"/>
    <s v="REQ015"/>
    <s v="混合交易机制（ODM和ESP）-2"/>
    <s v="贮备类"/>
    <n v="0.3"/>
    <m/>
    <n v="13.5"/>
    <x v="2"/>
    <m/>
    <x v="2"/>
  </r>
  <r>
    <s v="需求"/>
    <s v="交易机制优化"/>
    <s v="REQ016"/>
    <s v=" XBOND 明日T+0交易机制"/>
    <s v="贮备类"/>
    <n v="0.3"/>
    <m/>
    <n v="13.5"/>
    <x v="4"/>
    <m/>
    <x v="2"/>
  </r>
  <r>
    <s v="需求"/>
    <s v="交易机制优化"/>
    <s v="REQ017"/>
    <s v=" XBOND 明日T+0交易机制"/>
    <s v="贮备类"/>
    <n v="0.2"/>
    <m/>
    <n v="9"/>
    <x v="0"/>
    <m/>
    <x v="2"/>
  </r>
  <r>
    <s v="技术"/>
    <s v="提升交易处理性能"/>
    <s v="TEC001"/>
    <s v="搭建基于内存的交易处理框架"/>
    <s v="贮备类-拔高类"/>
    <n v="0.4"/>
    <m/>
    <n v="18"/>
    <x v="5"/>
    <m/>
    <x v="3"/>
  </r>
  <r>
    <s v="技术"/>
    <s v="提升交易处理性能"/>
    <s v="TEC002"/>
    <s v="提升做市报价、指示性报价的处理能力"/>
    <s v="上线"/>
    <n v="0.3"/>
    <m/>
    <n v="13.5"/>
    <x v="6"/>
    <m/>
    <x v="4"/>
  </r>
  <r>
    <s v="技术"/>
    <s v="提升交易处理性能"/>
    <s v="TEC003"/>
    <s v="提升现券市场对话报价、请求报价、撮合处理性能"/>
    <s v="上线"/>
    <n v="0.4"/>
    <m/>
    <n v="18"/>
    <x v="6"/>
    <m/>
    <x v="4"/>
  </r>
  <r>
    <s v="技术"/>
    <s v="提升交易处理性能"/>
    <s v="TEC004"/>
    <s v="提升质押市场对话报价、请求报价、撮合处理性能"/>
    <s v="上线"/>
    <n v="0.4"/>
    <m/>
    <n v="18"/>
    <x v="3"/>
    <m/>
    <x v="3"/>
  </r>
  <r>
    <s v="技术"/>
    <s v="提升交易处理性能"/>
    <s v="TEC005"/>
    <s v="提升X-Swap处理性能"/>
    <s v="上线"/>
    <n v="0.4"/>
    <m/>
    <n v="18"/>
    <x v="1"/>
    <m/>
    <x v="3"/>
  </r>
  <r>
    <s v="技术"/>
    <s v="提升交易处理性能"/>
    <s v="TEC006"/>
    <s v="核心交易分布式改造，支持核心横向扩展"/>
    <s v="贮备类-拔高类"/>
    <n v="0.3"/>
    <m/>
    <n v="13.5"/>
    <x v="2"/>
    <m/>
    <x v="4"/>
  </r>
  <r>
    <s v="技术"/>
    <s v="提升交易处理性能"/>
    <s v="TEC007"/>
    <s v="支持撮合跨核心OCO、组合交易"/>
    <s v="贮备类-业务支撑储备"/>
    <n v="0.3"/>
    <m/>
    <n v="13.5"/>
    <x v="2"/>
    <m/>
    <x v="3"/>
  </r>
  <r>
    <s v="技术"/>
    <s v="提升私有行情计算能力"/>
    <s v="TEC008"/>
    <s v="提升聚合行情处理能力&amp;成交查询能力"/>
    <s v="贮备类-拔高类"/>
    <n v="0.3"/>
    <m/>
    <n v="13.5"/>
    <x v="0"/>
    <m/>
    <x v="5"/>
  </r>
  <r>
    <s v="技术"/>
    <s v="提升私有行情计算能力"/>
    <s v="TEC009"/>
    <s v="提升聚合行情的处理能力"/>
    <s v="贮备类-拔高类"/>
    <n v="0.6"/>
    <m/>
    <n v="27"/>
    <x v="1"/>
    <m/>
    <x v="5"/>
  </r>
  <r>
    <s v="技术"/>
    <s v="提升私有行情计算能力"/>
    <s v="TEC010"/>
    <s v="优化现券xbond私有行情性能"/>
    <s v="上线"/>
    <n v="0.5"/>
    <m/>
    <n v="22.5"/>
    <x v="0"/>
    <m/>
    <x v="4"/>
  </r>
  <r>
    <s v="技术"/>
    <s v="降低服务器资源消耗"/>
    <s v="TEC011"/>
    <s v="优化收益率缓存的命中率"/>
    <s v="贮备类-拔高类"/>
    <n v="0.3"/>
    <m/>
    <n v="13.5"/>
    <x v="6"/>
    <m/>
    <x v="6"/>
  </r>
  <r>
    <s v="技术"/>
    <s v="降低服务器资源消耗"/>
    <s v="TEC012"/>
    <s v="行情动态负载均衡探究"/>
    <s v="贮备类-拔高类"/>
    <n v="0.3"/>
    <m/>
    <n v="13.5"/>
    <x v="2"/>
    <m/>
    <x v="5"/>
  </r>
  <r>
    <s v="技术"/>
    <s v="降低服务器资源消耗"/>
    <s v="TEC013"/>
    <s v="债券市场成交模块性能优化"/>
    <s v="上线"/>
    <n v="0.4"/>
    <m/>
    <n v="18"/>
    <x v="6"/>
    <m/>
    <x v="5"/>
  </r>
  <r>
    <s v="技术"/>
    <s v="降低服务器资源消耗"/>
    <s v="TEC014"/>
    <s v="衍生品市场成交模块性能优化"/>
    <s v="上线"/>
    <n v="0.2"/>
    <m/>
    <n v="9"/>
    <x v="1"/>
    <m/>
    <x v="5"/>
  </r>
  <r>
    <s v="技术"/>
    <s v="降低服务器资源消耗"/>
    <s v="TEC015"/>
    <s v="回购市场成交模块性能优化"/>
    <s v="上线"/>
    <n v="0.3"/>
    <m/>
    <n v="13.5"/>
    <x v="0"/>
    <m/>
    <x v="5"/>
  </r>
  <r>
    <s v="技术"/>
    <s v="丰富对外服务方式"/>
    <s v="TEC016"/>
    <s v="提供Excel插件的标准库，服务特定用户"/>
    <s v="贮备类-业务支撑储备"/>
    <n v="0.5"/>
    <m/>
    <n v="22.5"/>
    <x v="4"/>
    <m/>
    <x v="7"/>
  </r>
  <r>
    <s v="技术"/>
    <s v="丰富对外服务方式"/>
    <s v="TEC017"/>
    <s v="客户端支持python程序应用"/>
    <s v="贮备类-业务支撑储备"/>
    <n v="0.5"/>
    <m/>
    <n v="22.5"/>
    <x v="6"/>
    <m/>
    <x v="7"/>
  </r>
  <r>
    <s v="技术"/>
    <s v="丰富对外服务方式"/>
    <s v="TEC018"/>
    <s v="移动版"/>
    <s v="贮备类-业务支撑储备"/>
    <n v="0.5"/>
    <m/>
    <n v="22.5"/>
    <x v="2"/>
    <m/>
    <x v="7"/>
  </r>
  <r>
    <s v="技术"/>
    <s v="扩大服务范围"/>
    <s v="TEC019"/>
    <s v="买方机构交易优化"/>
    <s v="贮备类-业务支撑储备"/>
    <n v="0.4"/>
    <m/>
    <n v="18"/>
    <x v="5"/>
    <m/>
    <x v="7"/>
  </r>
  <r>
    <s v="技术"/>
    <s v="扩大服务范围"/>
    <s v="TEC020"/>
    <s v="建设旗舰店和周边系统适配的数据服务体系"/>
    <s v="上线"/>
    <n v="0.3"/>
    <m/>
    <n v="13.5"/>
    <x v="2"/>
    <m/>
    <x v="6"/>
  </r>
  <r>
    <s v="技术"/>
    <s v="提升数据服务能力"/>
    <s v="TEC021"/>
    <s v="提升用户账户产品计算等数据服务的处理能力"/>
    <s v="贮备类-业务支撑储备"/>
    <n v="0.2"/>
    <m/>
    <n v="9"/>
    <x v="2"/>
    <m/>
    <x v="6"/>
  </r>
  <r>
    <s v="技术"/>
    <s v="提升数据服务能力"/>
    <s v="TEC022"/>
    <s v="基于强化学习的混合利率期权定价模型"/>
    <s v="贮备类-业务支撑储备"/>
    <n v="0.4"/>
    <m/>
    <n v="18"/>
    <x v="2"/>
    <m/>
    <x v="4"/>
  </r>
  <r>
    <s v="技术"/>
    <s v="提升数据服务能力"/>
    <s v="TEC023"/>
    <s v="根据系统实际情况，流控和额度的动态调配"/>
    <s v="贮备类-业务支撑储备"/>
    <n v="0.3"/>
    <m/>
    <n v="13.5"/>
    <x v="2"/>
    <m/>
    <x v="4"/>
  </r>
  <r>
    <s v="技术"/>
    <s v="提升数据服务能力"/>
    <s v="TEC024"/>
    <s v="提升权限引擎的处理性能"/>
    <s v="贮备类-拔高类"/>
    <n v="0.2"/>
    <m/>
    <n v="9"/>
    <x v="2"/>
    <m/>
    <x v="6"/>
  </r>
  <r>
    <s v="技术"/>
    <s v="提升系统抗风险能力"/>
    <s v="TEC025"/>
    <s v="完成剩余任务的重复跑和跨日跑改造（目标调整）"/>
    <s v="上线"/>
    <n v="0.6"/>
    <m/>
    <n v="27"/>
    <x v="4"/>
    <m/>
    <x v="6"/>
  </r>
  <r>
    <s v="技术"/>
    <s v="健全系统防腐层"/>
    <s v="TEC026"/>
    <s v="整合交易接口、DEP接口的技术体系（分期）-1"/>
    <s v="上线"/>
    <n v="0.4"/>
    <m/>
    <n v="18"/>
    <x v="0"/>
    <m/>
    <x v="5"/>
  </r>
  <r>
    <s v="技术"/>
    <s v="健全系统防腐层"/>
    <s v="TEC027"/>
    <s v="整合交易接口、DEP接口的技术体系（分期）-2"/>
    <s v="上线"/>
    <n v="0.2"/>
    <m/>
    <n v="9"/>
    <x v="2"/>
    <m/>
    <x v="6"/>
  </r>
  <r>
    <s v="技术"/>
    <s v="健全系统防腐层"/>
    <s v="TEC028"/>
    <s v="整合交易接口、DEP接口的技术体系（分期）-3"/>
    <s v="上线"/>
    <n v="0.2"/>
    <m/>
    <n v="9"/>
    <x v="2"/>
    <m/>
    <x v="6"/>
  </r>
  <r>
    <s v="技术"/>
    <s v="健全系统防腐层"/>
    <s v="TEC029"/>
    <s v="原残余的多交易账户接口，全部迁移至产品中心"/>
    <s v="上线"/>
    <n v="0.2"/>
    <m/>
    <n v="9"/>
    <x v="6"/>
    <m/>
    <x v="6"/>
  </r>
  <r>
    <s v="技术"/>
    <s v="健全系统防腐层"/>
    <s v="TEC030"/>
    <s v="拆出TBS非交易、行情功能部分，可独立运行"/>
    <s v="上线"/>
    <n v="0.1"/>
    <m/>
    <n v="4.5"/>
    <x v="6"/>
    <m/>
    <x v="5"/>
  </r>
  <r>
    <s v="技术"/>
    <s v="健全系统防腐层"/>
    <s v="TEC031"/>
    <s v="拆出TBS非交易、行情功能部分，可独立运行"/>
    <s v="上线"/>
    <n v="0.2"/>
    <m/>
    <n v="9"/>
    <x v="6"/>
    <m/>
    <x v="5"/>
  </r>
  <r>
    <s v="技术"/>
    <s v="健全系统防腐层"/>
    <s v="TEC032"/>
    <s v="拆出TBS非交易、行情功能部分，可独立运行"/>
    <s v="上线"/>
    <n v="0"/>
    <m/>
    <n v="0"/>
    <x v="6"/>
    <m/>
    <x v="5"/>
  </r>
  <r>
    <s v="技术"/>
    <s v="完成UUAS的下线"/>
    <s v="TEC033"/>
    <s v="互联网登录使用新的登录模块"/>
    <s v="上线"/>
    <n v="0.1"/>
    <m/>
    <n v="4.5"/>
    <x v="5"/>
    <m/>
    <x v="3"/>
  </r>
  <r>
    <s v="技术"/>
    <s v="完成UUAS的下线"/>
    <s v="TEC034"/>
    <s v="整合UUAS用户信息管理和登录"/>
    <s v="上线"/>
    <n v="0.8"/>
    <m/>
    <n v="36"/>
    <x v="1"/>
    <m/>
    <x v="3"/>
  </r>
  <r>
    <s v="技术"/>
    <s v="系统的健康监控"/>
    <s v="TEC035"/>
    <s v="基础数据Java API接口内存监控"/>
    <s v="贮备类-业务支撑储备"/>
    <n v="0.5"/>
    <m/>
    <n v="22.5"/>
    <x v="2"/>
    <m/>
    <x v="6"/>
  </r>
  <r>
    <s v="技术"/>
    <s v="自动化测试"/>
    <s v="TEC036"/>
    <s v="自动化测试-回购市场"/>
    <s v="贮备类-业务支撑储备"/>
    <n v="0.3"/>
    <m/>
    <n v="13.5"/>
    <x v="4"/>
    <m/>
    <x v="4"/>
  </r>
  <r>
    <s v="技术"/>
    <s v="自动化测试"/>
    <s v="TEC037"/>
    <s v="自动化测试-回购市场"/>
    <s v="贮备类-业务支撑储备"/>
    <n v="0.3"/>
    <m/>
    <n v="13.5"/>
    <x v="2"/>
    <m/>
    <x v="4"/>
  </r>
  <r>
    <s v="技术"/>
    <s v="自动化测试"/>
    <s v="TEC038"/>
    <s v="自动化测试-回购市场"/>
    <s v="贮备类-业务支撑储备"/>
    <n v="0.4"/>
    <m/>
    <n v="18"/>
    <x v="6"/>
    <m/>
    <x v="4"/>
  </r>
  <r>
    <s v="技术"/>
    <s v="自动化测试"/>
    <s v="TEC039"/>
    <s v="自动化测试-衍生品市场"/>
    <s v="贮备类-业务支撑储备"/>
    <n v="0.4"/>
    <m/>
    <n v="18"/>
    <x v="1"/>
    <m/>
    <x v="4"/>
  </r>
  <r>
    <s v="技术"/>
    <s v="自动化测试"/>
    <s v="TEC040"/>
    <s v="自动化测试-衍生品市场"/>
    <s v="贮备类-业务支撑储备"/>
    <n v="0.4"/>
    <m/>
    <n v="18"/>
    <x v="2"/>
    <m/>
    <x v="4"/>
  </r>
  <r>
    <s v="产品"/>
    <s v="迁移类"/>
    <s v="USR001"/>
    <s v="信用拆借对话一期"/>
    <s v="上线"/>
    <n v="1"/>
    <m/>
    <n v="45"/>
    <x v="5"/>
    <m/>
    <x v="8"/>
  </r>
  <r>
    <s v="产品"/>
    <s v="迁移类"/>
    <s v="USR002"/>
    <s v="信用拆借对话二期"/>
    <s v="上线"/>
    <n v="1"/>
    <m/>
    <n v="45"/>
    <x v="5"/>
    <m/>
    <x v="8"/>
  </r>
  <r>
    <s v="产品"/>
    <s v="迁移类"/>
    <s v="USR003"/>
    <s v="同业存款（包括交易接口）"/>
    <s v="上线"/>
    <n v="2"/>
    <m/>
    <n v="90"/>
    <x v="0"/>
    <m/>
    <x v="0"/>
  </r>
  <r>
    <s v="产品"/>
    <s v="迁移类"/>
    <s v="USR004"/>
    <s v="同业借款"/>
    <s v="上线"/>
    <n v="0"/>
    <m/>
    <n v="0"/>
    <x v="7"/>
    <m/>
    <x v="0"/>
  </r>
  <r>
    <s v="产品"/>
    <s v="迁移类"/>
    <s v="USR005"/>
    <s v="预发行对话"/>
    <s v="上线"/>
    <n v="2"/>
    <m/>
    <n v="90"/>
    <x v="0"/>
    <m/>
    <x v="1"/>
  </r>
  <r>
    <s v="产品"/>
    <s v="迁移类"/>
    <s v="USR006"/>
    <s v="债券借贷附加协议、对话报价批量导入"/>
    <s v="上线"/>
    <n v="0.8"/>
    <m/>
    <n v="36"/>
    <x v="5"/>
    <m/>
    <x v="1"/>
  </r>
  <r>
    <s v="产品"/>
    <s v="迁移类"/>
    <s v="USR007"/>
    <s v="信息披露"/>
    <s v="上线"/>
    <n v="0.8"/>
    <m/>
    <n v="36"/>
    <x v="4"/>
    <m/>
    <x v="0"/>
  </r>
  <r>
    <s v="产品"/>
    <s v="迁移类"/>
    <s v="USR008"/>
    <s v="央行报表"/>
    <s v="上线"/>
    <n v="0.5"/>
    <m/>
    <n v="22.5"/>
    <x v="1"/>
    <m/>
    <x v="0"/>
  </r>
  <r>
    <s v="产品"/>
    <s v="迁移类"/>
    <s v="USR009"/>
    <s v="信用拆借意向报价"/>
    <s v="上线"/>
    <n v="1"/>
    <m/>
    <n v="45"/>
    <x v="5"/>
    <m/>
    <x v="8"/>
  </r>
  <r>
    <s v="产品"/>
    <s v="迁移类"/>
    <s v="USR010"/>
    <s v="信用拆借夜盘"/>
    <s v="上线"/>
    <n v="1"/>
    <m/>
    <n v="45"/>
    <x v="5"/>
    <m/>
    <x v="8"/>
  </r>
  <r>
    <s v="产品"/>
    <s v="迁移类"/>
    <s v="USR011"/>
    <s v="利率期权、上下限期权对话"/>
    <s v="上线"/>
    <n v="3"/>
    <m/>
    <n v="135"/>
    <x v="1"/>
    <m/>
    <x v="2"/>
  </r>
  <r>
    <s v="产品"/>
    <s v="迁移类"/>
    <s v="USR012"/>
    <s v="CDS对话(标准&amp;非标)"/>
    <s v="上线"/>
    <n v="2"/>
    <m/>
    <n v="90"/>
    <x v="1"/>
    <m/>
    <x v="2"/>
  </r>
  <r>
    <s v="产品"/>
    <s v="迁移类"/>
    <s v="USR013"/>
    <s v="信用缓释凭证、远期利率协议对话"/>
    <s v="上线"/>
    <n v="1"/>
    <m/>
    <n v="45"/>
    <x v="1"/>
    <m/>
    <x v="2"/>
  </r>
  <r>
    <s v="产品"/>
    <s v="迁移类"/>
    <s v="USR014"/>
    <s v="费用计算、费用查询（现券，债券远期，信用拆借）"/>
    <s v="上线"/>
    <n v="0.7"/>
    <m/>
    <n v="31.499999999999996"/>
    <x v="4"/>
    <s v="V1.5.3"/>
    <x v="0"/>
  </r>
  <r>
    <s v="产品"/>
    <s v="迁移类"/>
    <s v="USR015"/>
    <s v="费用计算、费用查询、缴费通知单和缴款通知单查询（其他市场）"/>
    <s v="上线"/>
    <n v="0.8"/>
    <m/>
    <n v="36"/>
    <x v="1"/>
    <m/>
    <x v="0"/>
  </r>
  <r>
    <s v="产品"/>
    <s v="迁移类"/>
    <s v="USR016"/>
    <s v="监测系统功能迁移（现券+信用拆借+利率互换）"/>
    <s v="上线"/>
    <n v="1"/>
    <m/>
    <n v="45"/>
    <x v="0"/>
    <m/>
    <x v="0"/>
  </r>
  <r>
    <s v="产品"/>
    <s v="迁移类"/>
    <s v="USR017"/>
    <s v="用户体系结构改造一期一阶段（业务资格调整，非交易成员体系搭建）"/>
    <s v="上线"/>
    <n v="0.5"/>
    <m/>
    <n v="22.5"/>
    <x v="5"/>
    <m/>
    <x v="9"/>
  </r>
  <r>
    <s v="产品"/>
    <s v="迁移类"/>
    <s v="USR018"/>
    <s v="用户体系结构改造一期二阶段（非交易成员客户端维护，国君用户映射，用户角色体系维护）"/>
    <s v="上线"/>
    <n v="0.3"/>
    <m/>
    <n v="13.5"/>
    <x v="5"/>
    <m/>
    <x v="9"/>
  </r>
  <r>
    <s v="产品"/>
    <s v="迁移类"/>
    <s v="USR019"/>
    <s v="用户体系结构改造一期三阶段（货债、SLF历史数据迁移，非金用户身份认证）"/>
    <s v="上线"/>
    <n v="0.2"/>
    <m/>
    <n v="9"/>
    <x v="5"/>
    <m/>
    <x v="9"/>
  </r>
  <r>
    <s v="产品"/>
    <s v="迁移类"/>
    <s v="USR020"/>
    <s v="用户体系结构改造二期（含远程培训整合）"/>
    <s v="上线"/>
    <n v="1"/>
    <m/>
    <n v="45"/>
    <x v="4"/>
    <m/>
    <x v="9"/>
  </r>
  <r>
    <s v="产品"/>
    <s v="迁移类"/>
    <s v="USR021"/>
    <s v="周边系统改造-shibor+LPR深度整合"/>
    <s v="上线"/>
    <n v="1"/>
    <m/>
    <n v="45"/>
    <x v="0"/>
    <m/>
    <x v="0"/>
  </r>
  <r>
    <s v="产品"/>
    <s v="迁移类"/>
    <s v="USR022"/>
    <s v="周边系统改造-CSTP（接口）"/>
    <s v="上线"/>
    <n v="1"/>
    <m/>
    <n v="45"/>
    <x v="0"/>
    <m/>
    <x v="9"/>
  </r>
  <r>
    <s v="产品"/>
    <s v="迁移类"/>
    <s v="USR023"/>
    <s v="周边系统改造-RDI迁移改造（接口）"/>
    <s v="上线"/>
    <n v="0.5"/>
    <m/>
    <n v="22.5"/>
    <x v="0"/>
    <m/>
    <x v="9"/>
  </r>
  <r>
    <s v="产品"/>
    <s v="迁移类"/>
    <s v="USR024"/>
    <s v="周边系统改造-财政部，备案系统整合"/>
    <s v="上线"/>
    <n v="0.7"/>
    <m/>
    <n v="31.499999999999996"/>
    <x v="1"/>
    <m/>
    <x v="2"/>
  </r>
  <r>
    <s v="产品"/>
    <s v="迁移类"/>
    <s v="USR025"/>
    <s v="周边系统改造-货债系统整合（旗舰店）、SLF EPRIME "/>
    <s v="上线"/>
    <n v="0.8"/>
    <m/>
    <n v="36"/>
    <x v="4"/>
    <m/>
    <x v="2"/>
  </r>
  <r>
    <s v="产品"/>
    <s v="迁移类"/>
    <s v="USR026"/>
    <s v="周边系统改造-货债发行系统整合改造二期（CDP），一站式"/>
    <s v="上线"/>
    <n v="0.5"/>
    <m/>
    <n v="22.5"/>
    <x v="1"/>
    <m/>
    <x v="2"/>
  </r>
  <r>
    <s v="产品"/>
    <s v="新业务"/>
    <s v="USR027"/>
    <s v="债券市场优化-债券活跃度"/>
    <s v="上线"/>
    <n v="0.3"/>
    <m/>
    <n v="13.5"/>
    <x v="6"/>
    <m/>
    <x v="1"/>
  </r>
  <r>
    <s v="产品"/>
    <s v="新业务"/>
    <s v="USR028"/>
    <s v="利率互换对客业务"/>
    <s v="上线"/>
    <n v="2"/>
    <m/>
    <n v="90"/>
    <x v="6"/>
    <m/>
    <x v="2"/>
  </r>
  <r>
    <s v="产品"/>
    <s v="新业务"/>
    <s v="USR029"/>
    <s v="买方机构交易服务优化-除明日T+0"/>
    <s v="上线"/>
    <n v="0.5"/>
    <m/>
    <n v="22.5"/>
    <x v="4"/>
    <m/>
    <x v="1"/>
  </r>
  <r>
    <s v="产品"/>
    <s v="新业务"/>
    <s v="USR029"/>
    <s v="买方机构交易服务优化-除明日T+0（备用）"/>
    <s v="上线"/>
    <n v="0.2"/>
    <m/>
    <n v="9"/>
    <x v="4"/>
    <m/>
    <x v="1"/>
  </r>
  <r>
    <s v="产品"/>
    <s v="新业务"/>
    <s v="USR030"/>
    <s v="买方机构交易服务优化-请求报价优化"/>
    <s v="上线"/>
    <n v="0.1"/>
    <m/>
    <n v="4.5"/>
    <x v="4"/>
    <m/>
    <x v="1"/>
  </r>
  <r>
    <s v="产品"/>
    <s v="新业务"/>
    <s v="USR031"/>
    <s v="买方机构交易服务优化-明日T+0"/>
    <s v="上线"/>
    <n v="1"/>
    <m/>
    <n v="45"/>
    <x v="0"/>
    <m/>
    <x v="1"/>
  </r>
  <r>
    <s v="产品"/>
    <s v="新业务"/>
    <s v="USR032"/>
    <s v="数据中心迁移"/>
    <s v="上线"/>
    <n v="4"/>
    <m/>
    <n v="180"/>
    <x v="2"/>
    <m/>
    <x v="6"/>
  </r>
  <r>
    <s v="产品"/>
    <s v="新业务"/>
    <s v="USR033"/>
    <s v="买断多券-对话"/>
    <s v="上线"/>
    <n v="1.8"/>
    <m/>
    <n v="81"/>
    <x v="4"/>
    <m/>
    <x v="8"/>
  </r>
  <r>
    <s v="产品"/>
    <s v="新业务"/>
    <s v="USR03A"/>
    <s v="买断多券意向转对话"/>
    <s v="上线"/>
    <n v="0.2"/>
    <m/>
    <n v="9"/>
    <x v="3"/>
    <s v="V1.5.1"/>
    <x v="8"/>
  </r>
  <r>
    <s v="产品"/>
    <s v="新业务"/>
    <s v="USR034"/>
    <s v="买断多券-对话一期"/>
    <s v="上线"/>
    <n v="1"/>
    <m/>
    <n v="45"/>
    <x v="4"/>
    <m/>
    <x v="8"/>
  </r>
  <r>
    <s v="产品"/>
    <s v="新业务"/>
    <s v="USR035"/>
    <s v="买断多券-交易接口"/>
    <s v="上线"/>
    <n v="0.5"/>
    <m/>
    <n v="22.5"/>
    <x v="3"/>
    <m/>
    <x v="8"/>
  </r>
  <r>
    <s v="产品"/>
    <s v="新业务"/>
    <s v="USR036"/>
    <s v="三方回购业务开放"/>
    <s v="上线"/>
    <n v="0.6"/>
    <m/>
    <n v="27"/>
    <x v="4"/>
    <m/>
    <x v="8"/>
  </r>
  <r>
    <s v="产品"/>
    <s v="新业务"/>
    <s v="USR037"/>
    <s v="三方回购业务开放（评估后拆分备用）"/>
    <s v="上线"/>
    <n v="0"/>
    <m/>
    <n v="0"/>
    <x v="4"/>
    <m/>
    <x v="8"/>
  </r>
  <r>
    <s v="产品"/>
    <s v="新业务"/>
    <s v="USR037"/>
    <s v="X-Repo点击成交预提券"/>
    <s v="上线"/>
    <n v="0.4"/>
    <m/>
    <n v="18"/>
    <x v="4"/>
    <s v="新增"/>
    <x v="8"/>
  </r>
  <r>
    <s v="产品"/>
    <s v="新业务"/>
    <s v="USR038"/>
    <s v="国开回购优化（含债券可用余额）"/>
    <s v="上线"/>
    <n v="0.5"/>
    <m/>
    <n v="22.5"/>
    <x v="5"/>
    <m/>
    <x v="8"/>
  </r>
  <r>
    <s v="产品"/>
    <s v="新业务"/>
    <s v="USR039"/>
    <s v=" X-Repo支持地方债等更多债券"/>
    <s v="上线"/>
    <n v="2"/>
    <m/>
    <n v="90"/>
    <x v="3"/>
    <m/>
    <x v="8"/>
  </r>
  <r>
    <s v="产品"/>
    <s v="新业务"/>
    <s v="USR040"/>
    <s v="资金指数自动计算"/>
    <s v="上线"/>
    <n v="1"/>
    <m/>
    <n v="45"/>
    <x v="6"/>
    <s v="V1.5.3"/>
    <x v="0"/>
  </r>
  <r>
    <s v="产品"/>
    <s v="新业务"/>
    <s v="USR041"/>
    <s v="买断资管额度共享"/>
    <s v="上线"/>
    <n v="1"/>
    <m/>
    <n v="45"/>
    <x v="7"/>
    <m/>
    <x v="8"/>
  </r>
  <r>
    <s v="产品"/>
    <s v="新业务"/>
    <s v="USR042"/>
    <s v="买断单券-意向转对话、回购小助手、ideal转对话、额度（结算失败及回退，应急）"/>
    <s v="上线"/>
    <n v="0.8"/>
    <m/>
    <n v="36"/>
    <x v="3"/>
    <m/>
    <x v="8"/>
  </r>
  <r>
    <s v="产品"/>
    <s v="新业务"/>
    <s v="USR042"/>
    <s v="质押意向转对话（备用）"/>
    <s v="上线"/>
    <n v="0"/>
    <m/>
    <n v="0"/>
    <x v="3"/>
    <m/>
    <x v="8"/>
  </r>
  <r>
    <s v="产品"/>
    <s v="新业务"/>
    <s v="USR043"/>
    <s v="买断单券-全流程、附加协议、风控比例（结算失败及回购，应急修改）"/>
    <s v="上线"/>
    <n v="0.7"/>
    <m/>
    <n v="31.499999999999996"/>
    <x v="3"/>
    <m/>
    <x v="8"/>
  </r>
  <r>
    <s v="产品"/>
    <s v="新业务"/>
    <s v="USR044"/>
    <s v="买断单券-交易接口"/>
    <s v="上线"/>
    <n v="0.5"/>
    <m/>
    <n v="22.5"/>
    <x v="3"/>
    <m/>
    <x v="8"/>
  </r>
  <r>
    <s v="产品"/>
    <s v="新业务"/>
    <s v="USR045"/>
    <s v="买断单券-PPN持有人（影响现券）"/>
    <s v="上线"/>
    <n v="0.3"/>
    <m/>
    <n v="13.5"/>
    <x v="3"/>
    <m/>
    <x v="8"/>
  </r>
  <r>
    <s v="产品"/>
    <s v="新业务"/>
    <s v="USR046"/>
    <s v="买断单券-外币债&amp;境外债&amp;ABS债券"/>
    <s v="上线"/>
    <n v="0.5"/>
    <m/>
    <n v="22.5"/>
    <x v="3"/>
    <m/>
    <x v="8"/>
  </r>
  <r>
    <s v="产品"/>
    <s v="新业务"/>
    <s v="USR047"/>
    <s v="质押优化-意向转对话、额度（结算失败及回退，应急）、小助手"/>
    <s v="上线"/>
    <n v="0.8"/>
    <m/>
    <n v="36"/>
    <x v="3"/>
    <m/>
    <x v="8"/>
  </r>
  <r>
    <s v="产品"/>
    <s v="新业务"/>
    <s v="USR048"/>
    <s v="质押优化-管理界面红点提醒"/>
    <s v="上线"/>
    <n v="0.3"/>
    <m/>
    <n v="13.5"/>
    <x v="5"/>
    <m/>
    <x v="8"/>
  </r>
  <r>
    <s v="产品"/>
    <s v="新业务"/>
    <s v="USR049"/>
    <s v="质押优化-对话全流程、附加协议"/>
    <s v="上线"/>
    <n v="0.5"/>
    <m/>
    <n v="22.5"/>
    <x v="3"/>
    <m/>
    <x v="8"/>
  </r>
  <r>
    <s v="产品"/>
    <s v="新业务"/>
    <s v="USR050"/>
    <s v="质押优化-质押券查询、担保品估值计算与提醒"/>
    <s v="上线"/>
    <n v="0.6"/>
    <m/>
    <n v="27"/>
    <x v="3"/>
    <m/>
    <x v="8"/>
  </r>
  <r>
    <s v="产品"/>
    <s v="新业务"/>
    <s v="USR051"/>
    <s v="质押优化-RFQ提券交易金额调整、RFQ报价监控、"/>
    <s v="上线"/>
    <n v="0.8"/>
    <m/>
    <n v="36"/>
    <x v="6"/>
    <m/>
    <x v="8"/>
  </r>
  <r>
    <s v="产品"/>
    <s v="新业务"/>
    <s v="USR052"/>
    <s v="质押优化-质押券替换"/>
    <s v="上线"/>
    <n v="1"/>
    <m/>
    <n v="45"/>
    <x v="8"/>
    <m/>
    <x v="8"/>
  </r>
  <r>
    <s v="产品"/>
    <s v="新业务"/>
    <s v="USR053"/>
    <s v="同业存款意向报价"/>
    <s v="上线"/>
    <n v="1"/>
    <m/>
    <n v="45"/>
    <x v="7"/>
    <m/>
    <x v="0"/>
  </r>
  <r>
    <s v="产品"/>
    <s v="新业务"/>
    <s v="USR054"/>
    <s v="买断计算工具"/>
    <s v="上线"/>
    <n v="1"/>
    <m/>
    <n v="45"/>
    <x v="7"/>
    <s v="V1.6.6"/>
    <x v="8"/>
  </r>
  <r>
    <s v="产品"/>
    <s v="新业务"/>
    <s v="USR055"/>
    <s v="买断计算工具（备用）"/>
    <s v="上线"/>
    <n v="1"/>
    <m/>
    <n v="45"/>
    <x v="3"/>
    <s v="新增"/>
    <x v="8"/>
  </r>
  <r>
    <s v="产品"/>
    <s v="新业务"/>
    <s v="USR056"/>
    <s v="XSWAP API 接口改造"/>
    <s v="上线"/>
    <n v="1"/>
    <m/>
    <n v="45"/>
    <x v="8"/>
    <m/>
    <x v="2"/>
  </r>
  <r>
    <s v="产品"/>
    <s v="新业务"/>
    <s v="USR057"/>
    <s v="平安银行旗舰店-债券利差报价、bond-swap利差报价"/>
    <s v="上线"/>
    <n v="0.6"/>
    <m/>
    <n v="27"/>
    <x v="5"/>
    <m/>
    <x v="2"/>
  </r>
  <r>
    <s v="产品"/>
    <s v="新业务"/>
    <s v="USR058"/>
    <s v="平安银行旗舰店-IRS、标债逐笔行情接口等"/>
    <s v="上线"/>
    <n v="0.4"/>
    <m/>
    <n v="18"/>
    <x v="5"/>
    <m/>
    <x v="2"/>
  </r>
  <r>
    <s v="产品"/>
    <s v="新业务"/>
    <s v="USR059"/>
    <s v="债券借贷的匿名点击（ODM）（包括交易接口）"/>
    <s v="上线"/>
    <n v="2"/>
    <m/>
    <n v="90"/>
    <x v="6"/>
    <m/>
    <x v="1"/>
  </r>
  <r>
    <s v="产品"/>
    <s v="新业务"/>
    <s v="USR060"/>
    <s v="特殊品拍卖"/>
    <s v="上线"/>
    <n v="1"/>
    <m/>
    <n v="45"/>
    <x v="7"/>
    <s v="V1.6.8"/>
    <x v="1"/>
  </r>
  <r>
    <s v="产品"/>
    <s v="新业务"/>
    <s v="USR061"/>
    <s v="资管服务优化（含多级托管）-成交单"/>
    <s v="上线"/>
    <n v="0.5"/>
    <m/>
    <n v="22.5"/>
    <x v="4"/>
    <m/>
    <x v="1"/>
  </r>
  <r>
    <s v="产品"/>
    <s v="新业务"/>
    <s v="USR062"/>
    <s v="资管服务优化（含多级托管）-除成交单"/>
    <s v="上线"/>
    <n v="0.7"/>
    <m/>
    <n v="31.499999999999996"/>
    <x v="6"/>
    <m/>
    <x v="1"/>
  </r>
  <r>
    <s v="产品"/>
    <s v="新业务"/>
    <s v="USR063"/>
    <s v="客户端界面优化（现券部分）"/>
    <s v="上线"/>
    <n v="0.5"/>
    <m/>
    <n v="22.5"/>
    <x v="6"/>
    <m/>
    <x v="1"/>
  </r>
  <r>
    <s v="产品"/>
    <s v="新业务"/>
    <s v="USR064"/>
    <s v="客户端界面优化（现券部分）-备用"/>
    <s v="上线"/>
    <n v="0.5"/>
    <m/>
    <n v="22.5"/>
    <x v="6"/>
    <m/>
    <x v="1"/>
  </r>
  <r>
    <s v="产品"/>
    <s v="新业务"/>
    <s v="USR065"/>
    <s v="交易偏离报备"/>
    <s v="上线"/>
    <n v="0.7"/>
    <m/>
    <n v="31.499999999999996"/>
    <x v="4"/>
    <m/>
    <x v="0"/>
  </r>
  <r>
    <s v="产品"/>
    <s v="新业务"/>
    <s v="USR066"/>
    <s v="客户端界面优化（回购部分）"/>
    <s v="上线"/>
    <n v="0.5"/>
    <m/>
    <n v="22.5"/>
    <x v="8"/>
    <m/>
    <x v="1"/>
  </r>
  <r>
    <s v="产品"/>
    <s v="新业务"/>
    <s v="USR067"/>
    <s v="客户端界面优化（回购部分）-备用"/>
    <s v="上线"/>
    <n v="0.5"/>
    <m/>
    <n v="22.5"/>
    <x v="8"/>
    <m/>
    <x v="8"/>
  </r>
  <r>
    <s v="产品"/>
    <s v="新业务"/>
    <s v="USR068"/>
    <s v="客户端界面优化（衍生品部分）"/>
    <s v="上线"/>
    <n v="0.5"/>
    <m/>
    <n v="22.5"/>
    <x v="8"/>
    <m/>
    <x v="1"/>
  </r>
  <r>
    <s v="产品"/>
    <s v="新业务"/>
    <s v="USR069"/>
    <s v="客户端界面优化（衍生品部分）-备用"/>
    <s v="上线"/>
    <n v="0.5"/>
    <m/>
    <n v="22.5"/>
    <x v="8"/>
    <m/>
    <x v="2"/>
  </r>
  <r>
    <s v="产品"/>
    <s v="新业务"/>
    <s v="USR070"/>
    <s v="债券市场优化-中优先级"/>
    <s v="上线"/>
    <n v="0.5"/>
    <m/>
    <n v="22.5"/>
    <x v="6"/>
    <m/>
    <x v="1"/>
  </r>
  <r>
    <s v="产品"/>
    <s v="新业务"/>
    <s v="USR071"/>
    <s v="央行操作室对境外委托的市前审核"/>
    <s v="上线"/>
    <n v="0.5"/>
    <m/>
    <n v="22.5"/>
    <x v="4"/>
    <s v="V1.5.0"/>
    <x v="1"/>
  </r>
  <r>
    <s v="产品"/>
    <s v="新业务"/>
    <s v="USR072"/>
    <s v="央行操作室对境外委托的市前审核（备用）"/>
    <s v="上线"/>
    <n v="0"/>
    <m/>
    <n v="0"/>
    <x v="4"/>
    <s v="V1.5.0"/>
    <x v="1"/>
  </r>
  <r>
    <s v="产品"/>
    <s v="新业务"/>
    <s v="USR073"/>
    <s v="互联互通"/>
    <s v="上线"/>
    <n v="2"/>
    <m/>
    <n v="90"/>
    <x v="7"/>
    <m/>
    <x v="1"/>
  </r>
  <r>
    <s v="产品"/>
    <s v="新业务"/>
    <s v="USR074"/>
    <s v="X-bond搭桥等优化需求"/>
    <s v="上线"/>
    <n v="1"/>
    <m/>
    <n v="45"/>
    <x v="0"/>
    <m/>
    <x v="1"/>
  </r>
  <r>
    <s v="产品"/>
    <s v="新业务"/>
    <s v="USR075"/>
    <s v="现券市场支持Cips账户设置，以及在债券通交易中支持选择Cips账户"/>
    <s v="上线"/>
    <n v="1"/>
    <m/>
    <n v="45"/>
    <x v="6"/>
    <m/>
    <x v="1"/>
  </r>
  <r>
    <s v="产品"/>
    <s v="新业务"/>
    <s v="USR076"/>
    <s v="接收CDC的交易流通要素"/>
    <s v="上线"/>
    <n v="0.5"/>
    <m/>
    <n v="22.5"/>
    <x v="4"/>
    <m/>
    <x v="0"/>
  </r>
  <r>
    <s v="产品"/>
    <s v="新业务"/>
    <s v="USR077"/>
    <s v="配合Pims拆分改造"/>
    <s v="上线"/>
    <n v="0.5"/>
    <m/>
    <n v="22.5"/>
    <x v="4"/>
    <m/>
    <x v="0"/>
  </r>
  <r>
    <s v="产品"/>
    <s v="新业务"/>
    <s v="USR078"/>
    <s v="RFM"/>
    <s v="上线"/>
    <n v="1"/>
    <m/>
    <n v="45"/>
    <x v="6"/>
    <m/>
    <x v="1"/>
  </r>
  <r>
    <s v="产品"/>
    <s v="新业务"/>
    <s v="USR079"/>
    <s v="RFQ countering"/>
    <s v="上线"/>
    <n v="1"/>
    <m/>
    <n v="45"/>
    <x v="8"/>
    <s v="V1.6.4"/>
    <x v="1"/>
  </r>
  <r>
    <s v="产品"/>
    <s v="新业务"/>
    <s v="USR080"/>
    <s v="X-Bond支持预发行债券"/>
    <s v="上线"/>
    <n v="0.8"/>
    <m/>
    <n v="36"/>
    <x v="8"/>
    <m/>
    <x v="1"/>
  </r>
  <r>
    <s v="产品"/>
    <s v="新业务"/>
    <s v="USR081"/>
    <s v="债券市场优化-1"/>
    <s v="上线"/>
    <n v="0.5"/>
    <m/>
    <n v="22.5"/>
    <x v="1"/>
    <m/>
    <x v="1"/>
  </r>
  <r>
    <s v="产品"/>
    <s v="新业务"/>
    <s v="USR082"/>
    <s v="本币监测新增优化需求"/>
    <s v="上线"/>
    <n v="1"/>
    <m/>
    <n v="45"/>
    <x v="6"/>
    <m/>
    <x v="0"/>
  </r>
  <r>
    <s v="产品"/>
    <s v="新业务"/>
    <s v="USR083"/>
    <s v="意向转质押"/>
    <s v="上线"/>
    <n v="0.2"/>
    <m/>
    <n v="9"/>
    <x v="5"/>
    <s v="166及新增（0.3）"/>
    <x v="8"/>
  </r>
  <r>
    <s v="产品"/>
    <s v="新业务"/>
    <s v="USR084"/>
    <s v="信用拆借交易接口"/>
    <s v="上线"/>
    <n v="1"/>
    <m/>
    <n v="45"/>
    <x v="7"/>
    <s v="V1.5.0"/>
    <x v="8"/>
  </r>
  <r>
    <s v="产品"/>
    <s v="新业务"/>
    <s v="USR085"/>
    <s v="N+X改造（含北金所技术改造）"/>
    <s v="上线"/>
    <n v="0.7"/>
    <m/>
    <n v="31.499999999999996"/>
    <x v="6"/>
    <m/>
    <x v="1"/>
  </r>
  <r>
    <s v="产品"/>
    <s v="新业务"/>
    <s v="USR086"/>
    <s v="ComStar单一接口性能改造"/>
    <s v="上线"/>
    <n v="0.5"/>
    <m/>
    <n v="22.5"/>
    <x v="8"/>
    <m/>
    <x v="6"/>
  </r>
  <r>
    <s v="产品"/>
    <s v="新业务"/>
    <s v="USR087"/>
    <s v="买断多券-债券通"/>
    <s v="上线"/>
    <n v="0.5"/>
    <m/>
    <n v="22.5"/>
    <x v="3"/>
    <m/>
    <x v="8"/>
  </r>
  <r>
    <s v="产品"/>
    <s v="新业务"/>
    <s v="USR088"/>
    <s v="货币市场优化"/>
    <s v="上线"/>
    <n v="1"/>
    <m/>
    <n v="45"/>
    <x v="8"/>
    <m/>
    <x v="8"/>
  </r>
  <r>
    <s v="产品"/>
    <s v="新业务"/>
    <s v="USR089"/>
    <s v="做市合规-框架及综合类型"/>
    <s v="上线"/>
    <n v="0.8"/>
    <m/>
    <n v="36"/>
    <x v="5"/>
    <m/>
    <x v="1"/>
  </r>
  <r>
    <s v="产品"/>
    <s v="新业务"/>
    <s v="USR090"/>
    <s v="做市合规-利率、信用、公司信用"/>
    <s v="上线"/>
    <n v="0.55000000000000004"/>
    <m/>
    <n v="24.750000000000004"/>
    <x v="5"/>
    <m/>
    <x v="1"/>
  </r>
  <r>
    <s v="产品"/>
    <s v="新业务"/>
    <s v="USR091"/>
    <s v="做市合规-利率、信用、公司信用（备用）"/>
    <s v="上线"/>
    <n v="0"/>
    <m/>
    <n v="0"/>
    <x v="5"/>
    <m/>
    <x v="1"/>
  </r>
  <r>
    <s v="产品"/>
    <s v="新业务"/>
    <s v="USR093"/>
    <s v="工行事前控制-质押对话报价"/>
    <s v="上线"/>
    <n v="0.15"/>
    <m/>
    <n v="6.75"/>
    <x v="4"/>
    <m/>
    <x v="8"/>
  </r>
  <r>
    <s v="产品"/>
    <s v="新业务"/>
    <s v="USR094"/>
    <s v="配合MarketAccess改造"/>
    <s v="上线"/>
    <n v="0.15"/>
    <m/>
    <n v="6.75"/>
    <x v="5"/>
    <s v="V1.5.3"/>
    <x v="1"/>
  </r>
  <r>
    <s v="产品"/>
    <s v="新业务"/>
    <s v="USR095"/>
    <s v="RDI的质押式回购折算率增加1M和3M的期限数据下发"/>
    <s v="上线"/>
    <n v="0.04"/>
    <m/>
    <n v="1.8"/>
    <x v="5"/>
    <m/>
    <x v="8"/>
  </r>
  <r>
    <s v="产品"/>
    <s v="新业务"/>
    <s v="USR096"/>
    <s v="RDI的质押式回购折算率增加1M和3M的期限数据下发（备用）"/>
    <s v="上线"/>
    <n v="0.06"/>
    <m/>
    <n v="2.6999999999999997"/>
    <x v="5"/>
    <m/>
    <x v="8"/>
  </r>
  <r>
    <s v="产品"/>
    <s v="新业务"/>
    <s v="USR098"/>
    <s v="应急开盘价维护"/>
    <s v="上线"/>
    <n v="0.15"/>
    <m/>
    <n v="6.75"/>
    <x v="5"/>
    <m/>
    <x v="8"/>
  </r>
  <r>
    <s v="产品"/>
    <s v="新业务"/>
    <s v="USR102"/>
    <s v="TBS场务增加查询下载存间利率质押式回购成交明细数据功能"/>
    <s v="上线"/>
    <n v="0.05"/>
    <m/>
    <n v="2.25"/>
    <x v="4"/>
    <s v="V1.5.3"/>
    <x v="8"/>
  </r>
  <r>
    <s v="产品"/>
    <s v="新业务"/>
    <s v="USR103"/>
    <s v="配合TR及白名单扩容改造等"/>
    <s v="上线"/>
    <n v="0.5"/>
    <m/>
    <n v="22.5"/>
    <x v="0"/>
    <m/>
    <x v="1"/>
  </r>
  <r>
    <m/>
    <m/>
    <m/>
    <m/>
    <m/>
    <m/>
    <m/>
    <m/>
    <x v="9"/>
    <m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439B68-FADB-4EE1-92FD-47170F758FB5}" name="数据透视表4" cacheId="1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K16" firstHeaderRow="1" firstDataRow="2" firstDataCol="1"/>
  <pivotFields count="11"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11">
        <item x="5"/>
        <item x="4"/>
        <item x="0"/>
        <item x="1"/>
        <item x="2"/>
        <item x="6"/>
        <item x="3"/>
        <item x="8"/>
        <item h="1" x="7"/>
        <item x="9"/>
        <item t="default"/>
      </items>
    </pivotField>
    <pivotField showAll="0"/>
    <pivotField axis="axisRow" showAll="0">
      <items count="13">
        <item m="1" x="11"/>
        <item x="1"/>
        <item x="4"/>
        <item x="0"/>
        <item x="2"/>
        <item x="3"/>
        <item x="9"/>
        <item x="5"/>
        <item x="6"/>
        <item x="8"/>
        <item x="7"/>
        <item x="10"/>
        <item t="default"/>
      </items>
    </pivotField>
  </pivotFields>
  <rowFields count="1">
    <field x="10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8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colItems>
  <dataFields count="1">
    <dataField name="求和项:当前评估量" fld="5" baseField="0" baseItem="0"/>
  </dataFields>
  <formats count="1">
    <format dxfId="38">
      <pivotArea collapsedLevelsAreSubtotals="1" fieldPosition="0">
        <references count="2">
          <reference field="8" count="1" selected="0">
            <x v="4"/>
          </reference>
          <reference field="10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AC1D7B-CADE-4348-8CB2-7D6652BD2C60}" name="数据透视表5" cacheId="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M3:S14" firstHeaderRow="1" firstDataRow="2" firstDataCol="1" rowPageCount="1" colPageCount="1"/>
  <pivotFields count="12">
    <pivotField showAll="0"/>
    <pivotField showAll="0"/>
    <pivotField showAll="0"/>
    <pivotField showAll="0"/>
    <pivotField dataField="1" showAll="0"/>
    <pivotField showAll="0"/>
    <pivotField showAll="0"/>
    <pivotField axis="axisPage" multipleItemSelectionAllowed="1" showAll="0">
      <items count="11">
        <item x="5"/>
        <item x="4"/>
        <item h="1" x="0"/>
        <item h="1" x="1"/>
        <item h="1" x="2"/>
        <item h="1" x="6"/>
        <item h="1" x="3"/>
        <item h="1" x="8"/>
        <item h="1" x="7"/>
        <item h="1" x="9"/>
        <item t="default"/>
      </items>
    </pivotField>
    <pivotField showAll="0"/>
    <pivotField axis="axisRow" showAll="0">
      <items count="12">
        <item x="8"/>
        <item x="2"/>
        <item x="1"/>
        <item x="10"/>
        <item x="0"/>
        <item x="6"/>
        <item x="5"/>
        <item x="3"/>
        <item x="7"/>
        <item x="4"/>
        <item x="9"/>
        <item t="default"/>
      </items>
    </pivotField>
    <pivotField showAll="0"/>
    <pivotField axis="axisCol" showAll="0">
      <items count="8">
        <item x="3"/>
        <item x="1"/>
        <item x="2"/>
        <item n="待立项" x="0"/>
        <item x="5"/>
        <item x="4"/>
        <item m="1" x="6"/>
        <item t="default"/>
      </items>
    </pivotField>
  </pivotFields>
  <rowFields count="1">
    <field x="9"/>
  </rowFields>
  <rowItems count="10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5"/>
    </i>
    <i t="grand">
      <x/>
    </i>
  </colItems>
  <pageFields count="1">
    <pageField fld="7" hier="-1"/>
  </pageFields>
  <dataFields count="1">
    <dataField name="求和项:当前评估量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CAC47D-B182-4C43-8371-C2EB98B59F4A}" name="表4" displayName="表4" ref="A19:J30" totalsRowShown="0" headerRowDxfId="37" dataDxfId="36">
  <autoFilter ref="A19:J30" xr:uid="{CF6A44F0-F309-458E-BA9B-20FC62C43656}"/>
  <tableColumns count="10">
    <tableColumn id="1" xr3:uid="{0C60D675-51C9-44E0-8BE7-9C77AD64B0D0}" name="姓名" dataDxfId="35"/>
    <tableColumn id="2" xr3:uid="{48A4C80B-FD3B-4978-91E4-14C7C3F4405C}" name="季度内计划完成" dataDxfId="34">
      <calculatedColumnFormula>VLOOKUP(A20,静态统计0110!M:N,2,FALSE)</calculatedColumnFormula>
    </tableColumn>
    <tableColumn id="3" xr3:uid="{06522CA4-7D27-4F3B-9E3E-FA408C3E785A}" name="姓名合计" dataDxfId="33">
      <calculatedColumnFormula>A20&amp;"-"&amp;B20</calculatedColumnFormula>
    </tableColumn>
    <tableColumn id="4" xr3:uid="{D2DCA31D-6500-4959-A121-A40511DF91C0}" name="已完成" dataDxfId="32"/>
    <tableColumn id="5" xr3:uid="{30123D72-376D-499C-8821-5E4F1A90754D}" name="进行中" dataDxfId="31"/>
    <tableColumn id="6" xr3:uid="{BAA99AA7-84ED-4230-A22B-955E29E302A6}" name="立项中" dataDxfId="30"/>
    <tableColumn id="7" xr3:uid="{C46A93DB-DFA6-4598-91DF-4ED56C194787}" name="待立项" dataDxfId="29"/>
    <tableColumn id="8" xr3:uid="{25D81B11-49AD-4131-81CF-35430E6DCF6C}" name="备用" dataDxfId="28"/>
    <tableColumn id="9" xr3:uid="{313544F9-190D-4FA3-A8F8-160D234A33CC}" name="辅助排序列1" dataDxfId="27">
      <calculatedColumnFormula>IFERROR(D20/B20,0)</calculatedColumnFormula>
    </tableColumn>
    <tableColumn id="10" xr3:uid="{70A22E65-3FD4-4261-B773-B4FD31471276}" name="辅助排序列2" dataDxfId="26">
      <calculatedColumnFormula>IFERROR(E20/B20,0)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6"/>
  <sheetViews>
    <sheetView topLeftCell="C19" workbookViewId="0">
      <selection activeCell="H21" sqref="H21"/>
    </sheetView>
  </sheetViews>
  <sheetFormatPr defaultRowHeight="13.5"/>
  <cols>
    <col min="1" max="1" width="2.125" style="12" customWidth="1"/>
    <col min="2" max="2" width="16.5" style="12" customWidth="1"/>
    <col min="3" max="3" width="11.125" style="12" customWidth="1"/>
    <col min="4" max="4" width="11.125" style="12" bestFit="1" customWidth="1"/>
    <col min="5" max="5" width="50.25" style="12" customWidth="1"/>
    <col min="6" max="6" width="19.125" style="12" customWidth="1"/>
    <col min="7" max="7" width="23.375" style="12" customWidth="1"/>
    <col min="8" max="8" width="9.625" style="12" customWidth="1"/>
    <col min="9" max="9" width="25.75" style="12" bestFit="1" customWidth="1"/>
    <col min="10" max="11" width="9" style="12"/>
    <col min="12" max="12" width="12.5" style="12" customWidth="1"/>
    <col min="13" max="16384" width="9" style="12"/>
  </cols>
  <sheetData>
    <row r="1" spans="2:12" ht="16.5">
      <c r="L1" s="129"/>
    </row>
    <row r="2" spans="2:12" ht="33.75">
      <c r="B2" s="204" t="s">
        <v>34</v>
      </c>
      <c r="C2" s="204"/>
      <c r="D2" s="204"/>
      <c r="E2" s="204"/>
      <c r="F2" s="204"/>
      <c r="L2" s="129"/>
    </row>
    <row r="3" spans="2:12" ht="16.5">
      <c r="L3" s="129"/>
    </row>
    <row r="4" spans="2:12" ht="16.5">
      <c r="L4" s="129"/>
    </row>
    <row r="5" spans="2:12" ht="16.5">
      <c r="B5" s="39" t="s">
        <v>99</v>
      </c>
      <c r="C5" s="39" t="s">
        <v>100</v>
      </c>
      <c r="D5" s="39" t="s">
        <v>101</v>
      </c>
      <c r="E5" s="39" t="s">
        <v>102</v>
      </c>
      <c r="F5" s="39" t="s">
        <v>103</v>
      </c>
      <c r="G5" s="39" t="s">
        <v>104</v>
      </c>
      <c r="H5" s="39" t="s">
        <v>105</v>
      </c>
      <c r="I5" s="39" t="s">
        <v>106</v>
      </c>
      <c r="L5" s="129"/>
    </row>
    <row r="6" spans="2:12" ht="81.75" customHeight="1">
      <c r="B6" s="40">
        <v>1</v>
      </c>
      <c r="C6" s="40" t="s">
        <v>354</v>
      </c>
      <c r="D6" s="42">
        <v>44203</v>
      </c>
      <c r="E6" s="95" t="s">
        <v>393</v>
      </c>
      <c r="F6" s="95" t="s">
        <v>355</v>
      </c>
      <c r="G6" s="95" t="s">
        <v>355</v>
      </c>
      <c r="H6" s="40">
        <v>0</v>
      </c>
      <c r="I6" s="40" t="s">
        <v>392</v>
      </c>
      <c r="L6" s="129"/>
    </row>
    <row r="7" spans="2:12" ht="33">
      <c r="B7" s="40">
        <v>2</v>
      </c>
      <c r="C7" s="40" t="s">
        <v>354</v>
      </c>
      <c r="D7" s="42">
        <v>44207</v>
      </c>
      <c r="E7" s="95" t="s">
        <v>415</v>
      </c>
      <c r="F7" s="95" t="s">
        <v>416</v>
      </c>
      <c r="G7" s="95" t="s">
        <v>416</v>
      </c>
      <c r="H7" s="95">
        <v>0</v>
      </c>
      <c r="I7" s="95" t="s">
        <v>417</v>
      </c>
      <c r="L7" s="129"/>
    </row>
    <row r="8" spans="2:12" ht="33">
      <c r="B8" s="40">
        <v>3</v>
      </c>
      <c r="C8" s="40" t="s">
        <v>354</v>
      </c>
      <c r="D8" s="42">
        <v>44207</v>
      </c>
      <c r="E8" s="95" t="s">
        <v>418</v>
      </c>
      <c r="F8" s="95" t="s">
        <v>416</v>
      </c>
      <c r="G8" s="95" t="s">
        <v>416</v>
      </c>
      <c r="H8" s="95">
        <v>0</v>
      </c>
      <c r="I8" s="95" t="s">
        <v>419</v>
      </c>
      <c r="L8" s="129"/>
    </row>
    <row r="9" spans="2:12" ht="33">
      <c r="B9" s="40">
        <v>4</v>
      </c>
      <c r="C9" s="40" t="s">
        <v>354</v>
      </c>
      <c r="D9" s="42">
        <v>44207</v>
      </c>
      <c r="E9" s="95" t="s">
        <v>422</v>
      </c>
      <c r="F9" s="95" t="s">
        <v>416</v>
      </c>
      <c r="G9" s="95" t="s">
        <v>423</v>
      </c>
      <c r="H9" s="40">
        <v>-0.2</v>
      </c>
      <c r="I9" s="40" t="s">
        <v>205</v>
      </c>
    </row>
    <row r="10" spans="2:12" ht="33">
      <c r="B10" s="40">
        <v>5</v>
      </c>
      <c r="C10" s="40" t="s">
        <v>354</v>
      </c>
      <c r="D10" s="42">
        <v>44209</v>
      </c>
      <c r="E10" s="95" t="s">
        <v>426</v>
      </c>
      <c r="F10" s="95" t="s">
        <v>416</v>
      </c>
      <c r="G10" s="95" t="s">
        <v>423</v>
      </c>
      <c r="H10" s="40">
        <v>-0.2</v>
      </c>
      <c r="I10" s="40" t="s">
        <v>204</v>
      </c>
    </row>
    <row r="11" spans="2:12" ht="33">
      <c r="B11" s="40">
        <v>6</v>
      </c>
      <c r="C11" s="40" t="s">
        <v>354</v>
      </c>
      <c r="D11" s="42">
        <v>44209</v>
      </c>
      <c r="E11" s="95" t="s">
        <v>431</v>
      </c>
      <c r="F11" s="95" t="s">
        <v>416</v>
      </c>
      <c r="G11" s="95" t="s">
        <v>430</v>
      </c>
      <c r="H11" s="40">
        <v>-0.05</v>
      </c>
      <c r="I11" s="40" t="s">
        <v>205</v>
      </c>
    </row>
    <row r="12" spans="2:12" ht="16.5">
      <c r="B12" s="40">
        <v>7</v>
      </c>
      <c r="C12" s="40" t="s">
        <v>354</v>
      </c>
      <c r="D12" s="42">
        <v>44209</v>
      </c>
      <c r="E12" s="95" t="s">
        <v>433</v>
      </c>
      <c r="F12" s="95" t="s">
        <v>416</v>
      </c>
      <c r="G12" s="40" t="s">
        <v>416</v>
      </c>
      <c r="H12" s="40">
        <v>0</v>
      </c>
      <c r="I12" s="40" t="s">
        <v>204</v>
      </c>
    </row>
    <row r="13" spans="2:12" ht="33">
      <c r="B13" s="40">
        <v>8</v>
      </c>
      <c r="C13" s="40" t="s">
        <v>354</v>
      </c>
      <c r="D13" s="42">
        <v>44209</v>
      </c>
      <c r="E13" s="95" t="s">
        <v>435</v>
      </c>
      <c r="F13" s="95" t="s">
        <v>416</v>
      </c>
      <c r="G13" s="95" t="s">
        <v>436</v>
      </c>
      <c r="H13" s="40">
        <v>-0.3</v>
      </c>
      <c r="I13" s="40" t="s">
        <v>204</v>
      </c>
    </row>
    <row r="14" spans="2:12" ht="16.5">
      <c r="B14" s="40">
        <v>9</v>
      </c>
      <c r="C14" s="40" t="s">
        <v>354</v>
      </c>
      <c r="D14" s="42">
        <v>44209</v>
      </c>
      <c r="E14" s="95" t="s">
        <v>437</v>
      </c>
      <c r="F14" s="95" t="s">
        <v>447</v>
      </c>
      <c r="G14" s="43">
        <v>0</v>
      </c>
      <c r="H14" s="40">
        <v>0.2</v>
      </c>
      <c r="I14" s="40" t="s">
        <v>204</v>
      </c>
    </row>
    <row r="15" spans="2:12" ht="16.5">
      <c r="B15" s="40">
        <v>10</v>
      </c>
      <c r="C15" s="40" t="s">
        <v>354</v>
      </c>
      <c r="D15" s="42">
        <v>44209</v>
      </c>
      <c r="E15" s="144" t="s">
        <v>438</v>
      </c>
      <c r="F15" s="95" t="s">
        <v>416</v>
      </c>
      <c r="G15" s="148" t="s">
        <v>416</v>
      </c>
      <c r="H15" s="40">
        <v>0</v>
      </c>
      <c r="I15" s="40" t="s">
        <v>204</v>
      </c>
    </row>
    <row r="16" spans="2:12" ht="33">
      <c r="B16" s="40">
        <v>11</v>
      </c>
      <c r="C16" s="40" t="s">
        <v>354</v>
      </c>
      <c r="D16" s="42">
        <v>44209</v>
      </c>
      <c r="E16" s="95" t="s">
        <v>446</v>
      </c>
      <c r="F16" s="148">
        <v>1</v>
      </c>
      <c r="G16" s="148" t="s">
        <v>416</v>
      </c>
      <c r="H16" s="40">
        <v>1</v>
      </c>
      <c r="I16" s="40" t="s">
        <v>419</v>
      </c>
    </row>
    <row r="17" spans="2:9" ht="49.5">
      <c r="B17" s="40">
        <v>12</v>
      </c>
      <c r="C17" s="40" t="s">
        <v>354</v>
      </c>
      <c r="D17" s="42">
        <v>44209</v>
      </c>
      <c r="E17" s="95" t="s">
        <v>448</v>
      </c>
      <c r="F17" s="148">
        <v>1.5</v>
      </c>
      <c r="G17" s="148" t="s">
        <v>416</v>
      </c>
      <c r="H17" s="40">
        <v>1.5</v>
      </c>
      <c r="I17" s="40" t="s">
        <v>204</v>
      </c>
    </row>
    <row r="18" spans="2:9" ht="16.5">
      <c r="B18" s="40">
        <v>13</v>
      </c>
      <c r="C18" s="40" t="s">
        <v>354</v>
      </c>
      <c r="D18" s="42">
        <v>44211</v>
      </c>
      <c r="E18" s="95" t="s">
        <v>455</v>
      </c>
      <c r="F18" s="95" t="s">
        <v>416</v>
      </c>
      <c r="G18" s="148" t="s">
        <v>456</v>
      </c>
      <c r="H18" s="40">
        <v>-0.4</v>
      </c>
      <c r="I18" s="40" t="s">
        <v>204</v>
      </c>
    </row>
    <row r="19" spans="2:9" ht="49.5">
      <c r="B19" s="40">
        <v>14</v>
      </c>
      <c r="C19" s="40" t="s">
        <v>354</v>
      </c>
      <c r="D19" s="42">
        <v>44211</v>
      </c>
      <c r="E19" s="95" t="s">
        <v>625</v>
      </c>
      <c r="F19" s="95" t="s">
        <v>416</v>
      </c>
      <c r="G19" s="95" t="s">
        <v>457</v>
      </c>
      <c r="H19" s="161">
        <v>-0.4</v>
      </c>
      <c r="I19" s="40" t="s">
        <v>204</v>
      </c>
    </row>
    <row r="20" spans="2:9" ht="16.5">
      <c r="B20" s="40">
        <v>15</v>
      </c>
      <c r="C20" s="40" t="s">
        <v>354</v>
      </c>
      <c r="D20" s="42">
        <v>44211</v>
      </c>
      <c r="E20" s="95" t="s">
        <v>458</v>
      </c>
      <c r="F20" s="148">
        <v>0.2</v>
      </c>
      <c r="G20" s="148" t="s">
        <v>416</v>
      </c>
      <c r="H20" s="161">
        <v>0.2</v>
      </c>
      <c r="I20" s="40" t="s">
        <v>205</v>
      </c>
    </row>
    <row r="21" spans="2:9" ht="148.5">
      <c r="B21" s="150"/>
      <c r="C21" s="40" t="s">
        <v>354</v>
      </c>
      <c r="D21" s="42">
        <v>44214</v>
      </c>
      <c r="E21" s="95" t="s">
        <v>644</v>
      </c>
      <c r="F21" s="43" t="s">
        <v>643</v>
      </c>
      <c r="G21" s="40">
        <v>-0.7</v>
      </c>
      <c r="H21" s="40">
        <v>-0.7</v>
      </c>
      <c r="I21" s="40" t="s">
        <v>637</v>
      </c>
    </row>
    <row r="22" spans="2:9" ht="16.5">
      <c r="B22" s="150"/>
      <c r="C22" s="150"/>
      <c r="D22" s="42"/>
      <c r="E22" s="43"/>
      <c r="F22" s="43"/>
      <c r="G22" s="43"/>
      <c r="H22" s="41">
        <f>SUM(H6:H21)</f>
        <v>0.64999999999999991</v>
      </c>
      <c r="I22" s="40"/>
    </row>
    <row r="23" spans="2:9" ht="16.5">
      <c r="B23" s="150"/>
      <c r="C23" s="150"/>
      <c r="D23" s="42"/>
      <c r="E23" s="43"/>
      <c r="F23" s="43"/>
      <c r="G23" s="40"/>
      <c r="H23" s="41"/>
      <c r="I23" s="40"/>
    </row>
    <row r="24" spans="2:9" ht="16.5">
      <c r="B24" s="150"/>
      <c r="C24" s="150"/>
      <c r="D24" s="42"/>
      <c r="E24" s="43"/>
      <c r="F24" s="43"/>
      <c r="G24" s="43"/>
      <c r="H24" s="40"/>
      <c r="I24" s="40"/>
    </row>
    <row r="25" spans="2:9" ht="16.5">
      <c r="B25" s="150"/>
      <c r="C25" s="150"/>
      <c r="D25" s="42"/>
      <c r="E25" s="43"/>
      <c r="F25" s="43"/>
      <c r="G25" s="40"/>
      <c r="H25" s="41"/>
      <c r="I25" s="40"/>
    </row>
    <row r="26" spans="2:9" ht="16.5">
      <c r="B26" s="150"/>
      <c r="C26" s="150"/>
      <c r="D26" s="42"/>
      <c r="E26" s="43"/>
      <c r="F26" s="43"/>
      <c r="G26" s="43"/>
      <c r="H26" s="40"/>
      <c r="I26" s="40"/>
    </row>
    <row r="27" spans="2:9" ht="16.5">
      <c r="B27" s="150"/>
      <c r="C27" s="150"/>
      <c r="D27" s="42"/>
      <c r="E27" s="43"/>
      <c r="F27" s="43"/>
      <c r="G27" s="40"/>
      <c r="H27" s="41"/>
      <c r="I27" s="40"/>
    </row>
    <row r="28" spans="2:9" ht="16.5">
      <c r="B28" s="150"/>
      <c r="C28" s="150"/>
      <c r="D28" s="42"/>
      <c r="E28" s="43"/>
      <c r="F28" s="43"/>
      <c r="G28" s="43"/>
      <c r="H28" s="40"/>
      <c r="I28" s="40"/>
    </row>
    <row r="29" spans="2:9" ht="16.5">
      <c r="B29" s="150"/>
      <c r="C29" s="150"/>
      <c r="D29" s="42"/>
      <c r="E29" s="43"/>
      <c r="F29" s="43"/>
      <c r="G29" s="40"/>
      <c r="H29" s="41"/>
      <c r="I29" s="40"/>
    </row>
    <row r="30" spans="2:9" ht="16.5">
      <c r="B30" s="150"/>
      <c r="C30" s="150"/>
      <c r="D30" s="42"/>
      <c r="E30" s="43"/>
      <c r="F30" s="43"/>
      <c r="G30" s="43"/>
      <c r="H30" s="40"/>
      <c r="I30" s="40"/>
    </row>
    <row r="31" spans="2:9" ht="16.5">
      <c r="B31" s="150"/>
      <c r="C31" s="150"/>
      <c r="D31" s="42"/>
      <c r="E31" s="43"/>
      <c r="F31" s="43"/>
      <c r="G31" s="40"/>
      <c r="H31" s="41"/>
      <c r="I31" s="40"/>
    </row>
    <row r="32" spans="2:9" ht="16.5">
      <c r="B32" s="150"/>
      <c r="C32" s="150"/>
      <c r="D32" s="42"/>
      <c r="E32" s="43"/>
      <c r="F32" s="43"/>
      <c r="G32" s="43"/>
      <c r="H32" s="40"/>
      <c r="I32" s="40"/>
    </row>
    <row r="33" spans="2:9" ht="16.5">
      <c r="B33" s="150"/>
      <c r="C33" s="150"/>
      <c r="D33" s="42"/>
      <c r="E33" s="43"/>
      <c r="F33" s="43"/>
      <c r="G33" s="40"/>
      <c r="H33" s="41"/>
      <c r="I33" s="40"/>
    </row>
    <row r="34" spans="2:9" ht="16.5">
      <c r="B34" s="150"/>
      <c r="C34" s="150"/>
      <c r="D34" s="42"/>
      <c r="E34" s="43"/>
      <c r="F34" s="43"/>
      <c r="G34" s="43"/>
      <c r="H34" s="40"/>
      <c r="I34" s="40"/>
    </row>
    <row r="35" spans="2:9" ht="16.5">
      <c r="B35" s="150"/>
      <c r="C35" s="150"/>
      <c r="D35" s="42"/>
      <c r="E35" s="43"/>
      <c r="F35" s="43"/>
      <c r="G35" s="40"/>
      <c r="H35" s="41"/>
      <c r="I35" s="40"/>
    </row>
    <row r="36" spans="2:9" ht="16.5">
      <c r="B36" s="150"/>
      <c r="C36" s="150"/>
      <c r="D36" s="42"/>
      <c r="E36" s="43"/>
      <c r="F36" s="43"/>
      <c r="G36" s="43"/>
      <c r="H36" s="40"/>
      <c r="I36" s="40"/>
    </row>
  </sheetData>
  <mergeCells count="1">
    <mergeCell ref="B2:F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1F0E-888B-4D62-A61C-3A7E91FE8F15}">
  <dimension ref="A1:N12"/>
  <sheetViews>
    <sheetView workbookViewId="0">
      <selection activeCell="O1" sqref="O1"/>
    </sheetView>
  </sheetViews>
  <sheetFormatPr defaultRowHeight="13.5"/>
  <cols>
    <col min="1" max="1" width="17.625" bestFit="1" customWidth="1"/>
    <col min="2" max="2" width="9.625" customWidth="1"/>
    <col min="3" max="9" width="8.5" bestFit="1" customWidth="1"/>
    <col min="10" max="10" width="11.5" customWidth="1"/>
    <col min="11" max="11" width="14.375" customWidth="1"/>
    <col min="13" max="13" width="15.125" customWidth="1"/>
  </cols>
  <sheetData>
    <row r="1" spans="1:14" ht="15.75">
      <c r="A1" s="162" t="s">
        <v>452</v>
      </c>
      <c r="B1" s="162" t="s">
        <v>79</v>
      </c>
      <c r="C1" s="162" t="s">
        <v>85</v>
      </c>
      <c r="D1" s="162" t="s">
        <v>84</v>
      </c>
      <c r="E1" s="162" t="s">
        <v>82</v>
      </c>
      <c r="F1" s="162" t="s">
        <v>83</v>
      </c>
      <c r="G1" s="162" t="s">
        <v>80</v>
      </c>
      <c r="H1" s="162" t="s">
        <v>81</v>
      </c>
      <c r="I1" s="162" t="s">
        <v>202</v>
      </c>
      <c r="J1" s="163" t="s">
        <v>333</v>
      </c>
      <c r="K1" s="164" t="s">
        <v>459</v>
      </c>
      <c r="M1" s="11" t="s">
        <v>460</v>
      </c>
      <c r="N1" s="11">
        <v>45</v>
      </c>
    </row>
    <row r="2" spans="1:14" ht="17.25">
      <c r="A2" s="165" t="s">
        <v>336</v>
      </c>
      <c r="B2" s="165">
        <v>2.2999999999999998</v>
      </c>
      <c r="C2" s="165">
        <v>1.8</v>
      </c>
      <c r="D2" s="165">
        <v>4.9000000000000004</v>
      </c>
      <c r="E2" s="165">
        <v>0.5</v>
      </c>
      <c r="F2" s="165">
        <v>0.4</v>
      </c>
      <c r="G2" s="165">
        <v>7.2</v>
      </c>
      <c r="H2" s="165">
        <v>0.2</v>
      </c>
      <c r="I2" s="165">
        <v>2.8</v>
      </c>
      <c r="J2" s="165">
        <f>SUM(B2:I2)</f>
        <v>20.100000000000001</v>
      </c>
      <c r="K2" s="166">
        <f>静态统计0110!$B2+静态统计0110!$C2</f>
        <v>4.0999999999999996</v>
      </c>
      <c r="M2" s="11" t="str">
        <f>A2</f>
        <v>顾静洁</v>
      </c>
      <c r="N2" s="11">
        <f>K2*45</f>
        <v>184.49999999999997</v>
      </c>
    </row>
    <row r="3" spans="1:14" ht="17.25">
      <c r="A3" s="152" t="s">
        <v>90</v>
      </c>
      <c r="B3" s="152"/>
      <c r="C3" s="152">
        <v>0.3</v>
      </c>
      <c r="D3" s="152">
        <v>0.5</v>
      </c>
      <c r="E3" s="152">
        <v>0.4</v>
      </c>
      <c r="F3" s="152">
        <v>1.7000000000000002</v>
      </c>
      <c r="G3" s="152">
        <v>1.1000000000000001</v>
      </c>
      <c r="H3" s="152"/>
      <c r="I3" s="152"/>
      <c r="J3" s="152">
        <f t="shared" ref="J3:J11" si="0">SUM(B3:I3)</f>
        <v>4</v>
      </c>
      <c r="K3" s="166">
        <f>静态统计0110!$B3+静态统计0110!$C3</f>
        <v>0.3</v>
      </c>
      <c r="M3" s="11" t="str">
        <f t="shared" ref="M3:M12" si="1">A3</f>
        <v>李戬</v>
      </c>
      <c r="N3" s="11">
        <f t="shared" ref="N3:N12" si="2">K3*45</f>
        <v>13.5</v>
      </c>
    </row>
    <row r="4" spans="1:14" ht="17.25">
      <c r="A4" s="165" t="s">
        <v>340</v>
      </c>
      <c r="B4" s="165"/>
      <c r="C4" s="165">
        <v>3.2</v>
      </c>
      <c r="D4" s="165">
        <v>4.5</v>
      </c>
      <c r="E4" s="165">
        <v>2.1</v>
      </c>
      <c r="F4" s="165">
        <v>1.2</v>
      </c>
      <c r="G4" s="165">
        <v>2</v>
      </c>
      <c r="H4" s="165"/>
      <c r="I4" s="165"/>
      <c r="J4" s="165">
        <f t="shared" si="0"/>
        <v>13</v>
      </c>
      <c r="K4" s="166">
        <f>静态统计0110!$B4+静态统计0110!$C4</f>
        <v>3.2</v>
      </c>
      <c r="M4" s="11" t="str">
        <f t="shared" si="1"/>
        <v>李晶雯</v>
      </c>
      <c r="N4" s="11">
        <f t="shared" si="2"/>
        <v>144</v>
      </c>
    </row>
    <row r="5" spans="1:14" ht="17.25">
      <c r="A5" s="152" t="s">
        <v>337</v>
      </c>
      <c r="B5" s="152">
        <v>1</v>
      </c>
      <c r="C5" s="152">
        <v>1.1000000000000001</v>
      </c>
      <c r="D5" s="152">
        <v>0.2</v>
      </c>
      <c r="E5" s="152">
        <v>7.5</v>
      </c>
      <c r="F5" s="152">
        <v>1.7</v>
      </c>
      <c r="G5" s="152">
        <v>2</v>
      </c>
      <c r="H5" s="152"/>
      <c r="I5" s="152">
        <v>1.5</v>
      </c>
      <c r="J5" s="152">
        <f t="shared" si="0"/>
        <v>15</v>
      </c>
      <c r="K5" s="166">
        <f>静态统计0110!$B5+静态统计0110!$C5</f>
        <v>2.1</v>
      </c>
      <c r="M5" s="11" t="str">
        <f t="shared" si="1"/>
        <v>刘倩</v>
      </c>
      <c r="N5" s="11">
        <f t="shared" si="2"/>
        <v>94.5</v>
      </c>
    </row>
    <row r="6" spans="1:14" ht="17.25">
      <c r="A6" s="165" t="s">
        <v>89</v>
      </c>
      <c r="B6" s="165">
        <v>0.5</v>
      </c>
      <c r="C6" s="165"/>
      <c r="D6" s="165"/>
      <c r="E6" s="165">
        <v>1.2000000000000002</v>
      </c>
      <c r="F6" s="165">
        <v>0.3</v>
      </c>
      <c r="G6" s="165"/>
      <c r="H6" s="165">
        <v>0.4</v>
      </c>
      <c r="I6" s="165"/>
      <c r="J6" s="165">
        <f t="shared" si="0"/>
        <v>2.4</v>
      </c>
      <c r="K6" s="166">
        <f>静态统计0110!$B6+静态统计0110!$C6</f>
        <v>0.5</v>
      </c>
      <c r="M6" s="11" t="str">
        <f t="shared" si="1"/>
        <v>申冬东</v>
      </c>
      <c r="N6" s="11">
        <f t="shared" si="2"/>
        <v>22.5</v>
      </c>
    </row>
    <row r="7" spans="1:14" ht="17.25">
      <c r="A7" s="152" t="s">
        <v>338</v>
      </c>
      <c r="B7" s="152">
        <v>1</v>
      </c>
      <c r="C7" s="152">
        <v>1</v>
      </c>
      <c r="D7" s="152">
        <v>1.5</v>
      </c>
      <c r="E7" s="152"/>
      <c r="F7" s="152"/>
      <c r="G7" s="152"/>
      <c r="H7" s="152"/>
      <c r="I7" s="152"/>
      <c r="J7" s="152">
        <f t="shared" si="0"/>
        <v>3.5</v>
      </c>
      <c r="K7" s="166">
        <f>静态统计0110!$B7+静态统计0110!$C7</f>
        <v>2</v>
      </c>
      <c r="M7" s="11" t="str">
        <f t="shared" si="1"/>
        <v>徐慧鹏</v>
      </c>
      <c r="N7" s="11">
        <f t="shared" si="2"/>
        <v>90</v>
      </c>
    </row>
    <row r="8" spans="1:14" ht="17.25">
      <c r="A8" s="165" t="s">
        <v>91</v>
      </c>
      <c r="B8" s="165"/>
      <c r="C8" s="165"/>
      <c r="D8" s="165">
        <v>1</v>
      </c>
      <c r="E8" s="165">
        <v>0.8</v>
      </c>
      <c r="F8" s="165">
        <v>0.3</v>
      </c>
      <c r="G8" s="165">
        <v>0.7</v>
      </c>
      <c r="H8" s="165"/>
      <c r="I8" s="165"/>
      <c r="J8" s="165">
        <f t="shared" si="0"/>
        <v>2.8</v>
      </c>
      <c r="K8" s="166">
        <f>静态统计0110!$B8+静态统计0110!$C8</f>
        <v>0</v>
      </c>
      <c r="M8" s="11" t="str">
        <f t="shared" si="1"/>
        <v>张洋弘</v>
      </c>
      <c r="N8" s="11">
        <f t="shared" si="2"/>
        <v>0</v>
      </c>
    </row>
    <row r="9" spans="1:14" ht="17.25">
      <c r="A9" s="152" t="s">
        <v>92</v>
      </c>
      <c r="B9" s="152"/>
      <c r="C9" s="152">
        <v>0.6</v>
      </c>
      <c r="D9" s="152"/>
      <c r="E9" s="152"/>
      <c r="F9" s="152">
        <v>5.6</v>
      </c>
      <c r="G9" s="152">
        <v>0.5</v>
      </c>
      <c r="H9" s="152"/>
      <c r="I9" s="152">
        <v>0.5</v>
      </c>
      <c r="J9" s="152">
        <f t="shared" si="0"/>
        <v>7.1999999999999993</v>
      </c>
      <c r="K9" s="166">
        <f>静态统计0110!$B9+静态统计0110!$C9</f>
        <v>0.6</v>
      </c>
      <c r="M9" s="11" t="str">
        <f t="shared" si="1"/>
        <v>赵攀</v>
      </c>
      <c r="N9" s="11">
        <f t="shared" si="2"/>
        <v>27</v>
      </c>
    </row>
    <row r="10" spans="1:14" ht="17.25">
      <c r="A10" s="165" t="s">
        <v>339</v>
      </c>
      <c r="B10" s="165">
        <v>5.25</v>
      </c>
      <c r="C10" s="165">
        <v>4</v>
      </c>
      <c r="D10" s="165"/>
      <c r="E10" s="165"/>
      <c r="F10" s="165"/>
      <c r="G10" s="165">
        <v>0.8</v>
      </c>
      <c r="H10" s="165">
        <v>8.9</v>
      </c>
      <c r="I10" s="165">
        <v>2.5</v>
      </c>
      <c r="J10" s="165">
        <f t="shared" si="0"/>
        <v>21.450000000000003</v>
      </c>
      <c r="K10" s="166">
        <f>静态统计0110!$B10+静态统计0110!$C10</f>
        <v>9.25</v>
      </c>
      <c r="M10" s="11" t="str">
        <f t="shared" si="1"/>
        <v>郑安如</v>
      </c>
      <c r="N10" s="11">
        <f t="shared" si="2"/>
        <v>416.25</v>
      </c>
    </row>
    <row r="11" spans="1:14" ht="17.25">
      <c r="A11" s="152" t="s">
        <v>93</v>
      </c>
      <c r="B11" s="152">
        <v>0.4</v>
      </c>
      <c r="C11" s="152">
        <v>0.5</v>
      </c>
      <c r="D11" s="152"/>
      <c r="E11" s="152"/>
      <c r="F11" s="152">
        <v>0.5</v>
      </c>
      <c r="G11" s="152">
        <v>0.5</v>
      </c>
      <c r="H11" s="152"/>
      <c r="I11" s="152"/>
      <c r="J11" s="152">
        <f t="shared" si="0"/>
        <v>1.9</v>
      </c>
      <c r="K11" s="166">
        <f>静态统计0110!$B11+静态统计0110!$C11</f>
        <v>0.9</v>
      </c>
      <c r="M11" s="11" t="str">
        <f t="shared" si="1"/>
        <v>周德乐</v>
      </c>
      <c r="N11" s="11">
        <f t="shared" si="2"/>
        <v>40.5</v>
      </c>
    </row>
    <row r="12" spans="1:14" ht="17.25">
      <c r="A12" s="167" t="s">
        <v>333</v>
      </c>
      <c r="B12" s="167">
        <f>SUM(B2:B11)</f>
        <v>10.450000000000001</v>
      </c>
      <c r="C12" s="167">
        <f t="shared" ref="C12:I12" si="3">SUM(C2:C11)</f>
        <v>12.5</v>
      </c>
      <c r="D12" s="167">
        <f t="shared" si="3"/>
        <v>12.6</v>
      </c>
      <c r="E12" s="167">
        <f t="shared" si="3"/>
        <v>12.5</v>
      </c>
      <c r="F12" s="167">
        <f t="shared" si="3"/>
        <v>11.7</v>
      </c>
      <c r="G12" s="167">
        <f t="shared" si="3"/>
        <v>14.8</v>
      </c>
      <c r="H12" s="167">
        <f t="shared" si="3"/>
        <v>9.5</v>
      </c>
      <c r="I12" s="167">
        <f t="shared" si="3"/>
        <v>7.3</v>
      </c>
      <c r="J12" s="167">
        <f>SUM(J2:J11)</f>
        <v>91.350000000000009</v>
      </c>
      <c r="K12" s="168">
        <f>静态统计0110!$B12+静态统计0110!$C12</f>
        <v>22.950000000000003</v>
      </c>
      <c r="M12" s="11" t="str">
        <f t="shared" si="1"/>
        <v>总计</v>
      </c>
      <c r="N12" s="11">
        <f t="shared" si="2"/>
        <v>1032.7500000000002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341B-3590-4ED3-B647-122A54AFAB04}">
  <dimension ref="A1:S102"/>
  <sheetViews>
    <sheetView showGridLines="0" tabSelected="1" topLeftCell="A81" workbookViewId="0">
      <selection activeCell="A77" sqref="A77:K101"/>
    </sheetView>
  </sheetViews>
  <sheetFormatPr defaultRowHeight="13.5"/>
  <cols>
    <col min="1" max="1" width="19.75" customWidth="1"/>
    <col min="2" max="2" width="9.75" bestFit="1" customWidth="1"/>
    <col min="3" max="9" width="8.5" bestFit="1" customWidth="1"/>
    <col min="10" max="10" width="8" bestFit="1" customWidth="1"/>
    <col min="11" max="12" width="7.375" bestFit="1" customWidth="1"/>
    <col min="13" max="13" width="19.75" bestFit="1" customWidth="1"/>
    <col min="14" max="14" width="9.75" bestFit="1" customWidth="1"/>
    <col min="15" max="17" width="7.75" bestFit="1" customWidth="1"/>
    <col min="18" max="18" width="6.25" bestFit="1" customWidth="1"/>
    <col min="19" max="19" width="7.375" bestFit="1" customWidth="1"/>
    <col min="20" max="21" width="7.75" bestFit="1" customWidth="1"/>
    <col min="22" max="22" width="14" bestFit="1" customWidth="1"/>
    <col min="23" max="23" width="10.5" bestFit="1" customWidth="1"/>
    <col min="24" max="24" width="14" bestFit="1" customWidth="1"/>
    <col min="25" max="25" width="10.5" bestFit="1" customWidth="1"/>
    <col min="26" max="26" width="14" bestFit="1" customWidth="1"/>
    <col min="27" max="27" width="10.5" bestFit="1" customWidth="1"/>
    <col min="28" max="28" width="14" bestFit="1" customWidth="1"/>
    <col min="29" max="29" width="10.5" bestFit="1" customWidth="1"/>
    <col min="30" max="30" width="14" bestFit="1" customWidth="1"/>
    <col min="31" max="31" width="10.5" bestFit="1" customWidth="1"/>
    <col min="32" max="32" width="14" bestFit="1" customWidth="1"/>
    <col min="33" max="33" width="10.5" bestFit="1" customWidth="1"/>
    <col min="34" max="34" width="14" bestFit="1" customWidth="1"/>
    <col min="35" max="35" width="10" bestFit="1" customWidth="1"/>
    <col min="36" max="36" width="13.375" bestFit="1" customWidth="1"/>
    <col min="37" max="37" width="6.25" bestFit="1" customWidth="1"/>
    <col min="38" max="39" width="8.5" bestFit="1" customWidth="1"/>
    <col min="40" max="40" width="13.125" bestFit="1" customWidth="1"/>
    <col min="41" max="41" width="9.75" bestFit="1" customWidth="1"/>
    <col min="42" max="43" width="8.5" bestFit="1" customWidth="1"/>
    <col min="44" max="44" width="13.125" bestFit="1" customWidth="1"/>
    <col min="45" max="45" width="9.75" bestFit="1" customWidth="1"/>
    <col min="46" max="48" width="8.5" bestFit="1" customWidth="1"/>
    <col min="49" max="49" width="13.125" bestFit="1" customWidth="1"/>
    <col min="50" max="52" width="8.5" bestFit="1" customWidth="1"/>
    <col min="53" max="53" width="10.875" bestFit="1" customWidth="1"/>
    <col min="54" max="54" width="9.75" bestFit="1" customWidth="1"/>
    <col min="55" max="60" width="8.5" bestFit="1" customWidth="1"/>
    <col min="61" max="61" width="13.125" bestFit="1" customWidth="1"/>
    <col min="62" max="62" width="9.75" bestFit="1" customWidth="1"/>
    <col min="63" max="65" width="8.5" bestFit="1" customWidth="1"/>
    <col min="66" max="66" width="13.125" bestFit="1" customWidth="1"/>
    <col min="67" max="67" width="10" bestFit="1" customWidth="1"/>
    <col min="68" max="68" width="8" bestFit="1" customWidth="1"/>
    <col min="69" max="69" width="13.375" bestFit="1" customWidth="1"/>
    <col min="70" max="70" width="5.75" bestFit="1" customWidth="1"/>
  </cols>
  <sheetData>
    <row r="1" spans="1:19">
      <c r="M1" s="105" t="s">
        <v>353</v>
      </c>
      <c r="N1" t="s">
        <v>384</v>
      </c>
    </row>
    <row r="3" spans="1:19">
      <c r="A3" s="105" t="s">
        <v>332</v>
      </c>
      <c r="B3" s="105" t="s">
        <v>334</v>
      </c>
      <c r="M3" s="105" t="s">
        <v>332</v>
      </c>
      <c r="N3" s="105" t="s">
        <v>334</v>
      </c>
    </row>
    <row r="4" spans="1:19">
      <c r="A4" s="105" t="s">
        <v>331</v>
      </c>
      <c r="B4" t="s">
        <v>79</v>
      </c>
      <c r="C4" t="s">
        <v>85</v>
      </c>
      <c r="D4" t="s">
        <v>84</v>
      </c>
      <c r="E4" t="s">
        <v>82</v>
      </c>
      <c r="F4" t="s">
        <v>83</v>
      </c>
      <c r="G4" t="s">
        <v>80</v>
      </c>
      <c r="H4" t="s">
        <v>81</v>
      </c>
      <c r="I4" t="s">
        <v>202</v>
      </c>
      <c r="J4" t="s">
        <v>335</v>
      </c>
      <c r="K4" t="s">
        <v>333</v>
      </c>
      <c r="M4" s="105" t="s">
        <v>331</v>
      </c>
      <c r="N4" t="s">
        <v>368</v>
      </c>
      <c r="O4" t="s">
        <v>366</v>
      </c>
      <c r="P4" t="s">
        <v>370</v>
      </c>
      <c r="Q4" t="s">
        <v>364</v>
      </c>
      <c r="R4" t="s">
        <v>406</v>
      </c>
      <c r="S4" t="s">
        <v>333</v>
      </c>
    </row>
    <row r="5" spans="1:19">
      <c r="A5" s="106" t="s">
        <v>336</v>
      </c>
      <c r="B5" s="107">
        <v>2.2999999999999998</v>
      </c>
      <c r="C5" s="107">
        <v>1.7999999999999998</v>
      </c>
      <c r="D5" s="107">
        <v>4.7</v>
      </c>
      <c r="E5" s="107">
        <v>0.5</v>
      </c>
      <c r="F5" s="107">
        <v>0.4</v>
      </c>
      <c r="G5" s="107">
        <v>7.2</v>
      </c>
      <c r="H5" s="107">
        <v>0.2</v>
      </c>
      <c r="I5" s="107">
        <v>2.8</v>
      </c>
      <c r="J5" s="107"/>
      <c r="K5" s="107">
        <v>19.900000000000002</v>
      </c>
      <c r="M5" s="106" t="s">
        <v>339</v>
      </c>
      <c r="N5" s="107">
        <v>2.8</v>
      </c>
      <c r="O5" s="107">
        <v>3.24</v>
      </c>
      <c r="P5" s="107">
        <v>0.6</v>
      </c>
      <c r="Q5" s="107">
        <v>2.35</v>
      </c>
      <c r="R5" s="107">
        <v>0.26</v>
      </c>
      <c r="S5" s="107">
        <v>9.25</v>
      </c>
    </row>
    <row r="6" spans="1:19">
      <c r="A6" s="106" t="s">
        <v>90</v>
      </c>
      <c r="B6" s="107"/>
      <c r="C6" s="107">
        <v>0.3</v>
      </c>
      <c r="D6" s="107">
        <v>0.5</v>
      </c>
      <c r="E6" s="107">
        <v>0.4</v>
      </c>
      <c r="F6" s="107">
        <v>1.7000000000000002</v>
      </c>
      <c r="G6" s="107">
        <v>1.1000000000000001</v>
      </c>
      <c r="H6" s="107"/>
      <c r="I6" s="107"/>
      <c r="J6" s="107"/>
      <c r="K6" s="107">
        <v>4</v>
      </c>
      <c r="M6" s="106" t="s">
        <v>337</v>
      </c>
      <c r="N6" s="107">
        <v>0.6</v>
      </c>
      <c r="O6" s="107">
        <v>0.7</v>
      </c>
      <c r="P6" s="107"/>
      <c r="Q6" s="107">
        <v>0.8</v>
      </c>
      <c r="R6" s="107"/>
      <c r="S6" s="107">
        <v>2.0999999999999996</v>
      </c>
    </row>
    <row r="7" spans="1:19">
      <c r="A7" s="106" t="s">
        <v>340</v>
      </c>
      <c r="B7" s="107"/>
      <c r="C7" s="107">
        <v>3.2</v>
      </c>
      <c r="D7" s="107">
        <v>4.5</v>
      </c>
      <c r="E7" s="107">
        <v>2.1</v>
      </c>
      <c r="F7" s="107">
        <v>1.2</v>
      </c>
      <c r="G7" s="107">
        <v>2</v>
      </c>
      <c r="H7" s="107"/>
      <c r="I7" s="107"/>
      <c r="J7" s="107"/>
      <c r="K7" s="107">
        <v>13</v>
      </c>
      <c r="M7" s="106" t="s">
        <v>336</v>
      </c>
      <c r="N7" s="107">
        <v>0.9</v>
      </c>
      <c r="O7" s="107">
        <v>1.85</v>
      </c>
      <c r="P7" s="107"/>
      <c r="Q7" s="107">
        <v>1.75</v>
      </c>
      <c r="R7" s="107">
        <v>0.3</v>
      </c>
      <c r="S7" s="107">
        <v>4.8</v>
      </c>
    </row>
    <row r="8" spans="1:19">
      <c r="A8" s="106" t="s">
        <v>337</v>
      </c>
      <c r="B8" s="107">
        <v>1</v>
      </c>
      <c r="C8" s="107">
        <v>1.1000000000000001</v>
      </c>
      <c r="D8" s="107">
        <v>0.2</v>
      </c>
      <c r="E8" s="107">
        <v>7.5</v>
      </c>
      <c r="F8" s="107">
        <v>1.7</v>
      </c>
      <c r="G8" s="107">
        <v>2</v>
      </c>
      <c r="H8" s="107"/>
      <c r="I8" s="107">
        <v>1.5</v>
      </c>
      <c r="J8" s="107"/>
      <c r="K8" s="107">
        <v>15</v>
      </c>
      <c r="M8" s="106" t="s">
        <v>338</v>
      </c>
      <c r="N8" s="107"/>
      <c r="O8" s="107">
        <v>0.5</v>
      </c>
      <c r="P8" s="107">
        <v>0.2</v>
      </c>
      <c r="Q8" s="107">
        <v>1.3</v>
      </c>
      <c r="R8" s="107"/>
      <c r="S8" s="107">
        <v>2</v>
      </c>
    </row>
    <row r="9" spans="1:19">
      <c r="A9" s="106" t="s">
        <v>89</v>
      </c>
      <c r="B9" s="107">
        <v>0.5</v>
      </c>
      <c r="C9" s="107"/>
      <c r="D9" s="107"/>
      <c r="E9" s="107">
        <v>1.2000000000000002</v>
      </c>
      <c r="F9" s="153">
        <v>0.3</v>
      </c>
      <c r="G9" s="107"/>
      <c r="H9" s="107">
        <v>0.4</v>
      </c>
      <c r="I9" s="107"/>
      <c r="J9" s="107"/>
      <c r="K9" s="107">
        <v>2.4</v>
      </c>
      <c r="M9" s="106" t="s">
        <v>340</v>
      </c>
      <c r="N9" s="107">
        <v>0.5</v>
      </c>
      <c r="O9" s="107">
        <v>0.5</v>
      </c>
      <c r="P9" s="107"/>
      <c r="Q9" s="107">
        <v>2.2000000000000002</v>
      </c>
      <c r="R9" s="107"/>
      <c r="S9" s="107">
        <v>3.2</v>
      </c>
    </row>
    <row r="10" spans="1:19">
      <c r="A10" s="106" t="s">
        <v>338</v>
      </c>
      <c r="B10" s="107">
        <v>1</v>
      </c>
      <c r="C10" s="107">
        <v>1</v>
      </c>
      <c r="D10" s="107">
        <v>1.5</v>
      </c>
      <c r="E10" s="107"/>
      <c r="F10" s="107"/>
      <c r="G10" s="107"/>
      <c r="H10" s="107"/>
      <c r="I10" s="107"/>
      <c r="J10" s="107"/>
      <c r="K10" s="107">
        <v>3.5</v>
      </c>
      <c r="M10" s="106" t="s">
        <v>92</v>
      </c>
      <c r="N10" s="107"/>
      <c r="O10" s="107"/>
      <c r="P10" s="107"/>
      <c r="Q10" s="107">
        <v>0.6</v>
      </c>
      <c r="R10" s="107"/>
      <c r="S10" s="107">
        <v>0.6</v>
      </c>
    </row>
    <row r="11" spans="1:19">
      <c r="A11" s="106" t="s">
        <v>91</v>
      </c>
      <c r="B11" s="107"/>
      <c r="C11" s="107"/>
      <c r="D11" s="107">
        <v>1</v>
      </c>
      <c r="E11" s="107">
        <v>0.8</v>
      </c>
      <c r="F11" s="107">
        <v>0.3</v>
      </c>
      <c r="G11" s="107">
        <v>0.7</v>
      </c>
      <c r="H11" s="107"/>
      <c r="I11" s="107"/>
      <c r="J11" s="107"/>
      <c r="K11" s="107">
        <v>2.8</v>
      </c>
      <c r="M11" s="106" t="s">
        <v>89</v>
      </c>
      <c r="N11" s="107"/>
      <c r="O11" s="107">
        <v>0.1</v>
      </c>
      <c r="P11" s="107"/>
      <c r="Q11" s="107">
        <v>0.4</v>
      </c>
      <c r="R11" s="107"/>
      <c r="S11" s="107">
        <v>0.5</v>
      </c>
    </row>
    <row r="12" spans="1:19">
      <c r="A12" s="106" t="s">
        <v>92</v>
      </c>
      <c r="B12" s="107"/>
      <c r="C12" s="107">
        <v>0.6</v>
      </c>
      <c r="D12" s="107"/>
      <c r="E12" s="107"/>
      <c r="F12" s="107">
        <v>5.6</v>
      </c>
      <c r="G12" s="107">
        <v>0.5</v>
      </c>
      <c r="H12" s="107"/>
      <c r="I12" s="107">
        <v>0.5</v>
      </c>
      <c r="J12" s="107"/>
      <c r="K12" s="107">
        <v>7.1999999999999993</v>
      </c>
      <c r="M12" s="106" t="s">
        <v>93</v>
      </c>
      <c r="N12" s="107"/>
      <c r="O12" s="107">
        <v>0.4</v>
      </c>
      <c r="P12" s="107"/>
      <c r="Q12" s="107">
        <v>0.5</v>
      </c>
      <c r="R12" s="107"/>
      <c r="S12" s="107">
        <v>0.9</v>
      </c>
    </row>
    <row r="13" spans="1:19">
      <c r="A13" s="106" t="s">
        <v>339</v>
      </c>
      <c r="B13" s="107">
        <v>5.25</v>
      </c>
      <c r="C13" s="107">
        <v>3.9999999999999996</v>
      </c>
      <c r="D13" s="107"/>
      <c r="E13" s="107"/>
      <c r="F13" s="107"/>
      <c r="G13" s="107">
        <v>0.8</v>
      </c>
      <c r="H13" s="107">
        <v>8.8999999999999986</v>
      </c>
      <c r="I13" s="107">
        <v>2.5</v>
      </c>
      <c r="J13" s="107"/>
      <c r="K13" s="107">
        <v>21.45</v>
      </c>
      <c r="M13" s="106" t="s">
        <v>90</v>
      </c>
      <c r="N13" s="107"/>
      <c r="O13" s="107"/>
      <c r="P13" s="107"/>
      <c r="Q13" s="107">
        <v>0.3</v>
      </c>
      <c r="R13" s="107"/>
      <c r="S13" s="107">
        <v>0.3</v>
      </c>
    </row>
    <row r="14" spans="1:19">
      <c r="A14" s="106" t="s">
        <v>93</v>
      </c>
      <c r="B14" s="107">
        <v>0.4</v>
      </c>
      <c r="C14" s="107">
        <v>0.5</v>
      </c>
      <c r="D14" s="107"/>
      <c r="E14" s="107"/>
      <c r="F14" s="107">
        <v>0.5</v>
      </c>
      <c r="G14" s="107">
        <v>0.5</v>
      </c>
      <c r="H14" s="107"/>
      <c r="I14" s="107"/>
      <c r="J14" s="107"/>
      <c r="K14" s="107">
        <v>1.9</v>
      </c>
      <c r="M14" s="106" t="s">
        <v>333</v>
      </c>
      <c r="N14" s="107">
        <v>4.8</v>
      </c>
      <c r="O14" s="107">
        <v>7.2900000000000009</v>
      </c>
      <c r="P14" s="107">
        <v>0.8</v>
      </c>
      <c r="Q14" s="107">
        <v>10.200000000000001</v>
      </c>
      <c r="R14" s="107">
        <v>0.56000000000000005</v>
      </c>
      <c r="S14" s="107">
        <v>23.65</v>
      </c>
    </row>
    <row r="15" spans="1:19">
      <c r="A15" s="106" t="s">
        <v>335</v>
      </c>
      <c r="B15" s="107"/>
      <c r="C15" s="107"/>
      <c r="D15" s="107"/>
      <c r="E15" s="107"/>
      <c r="F15" s="107"/>
      <c r="G15" s="107"/>
      <c r="H15" s="107"/>
      <c r="I15" s="107"/>
      <c r="J15" s="107"/>
      <c r="K15" s="107"/>
    </row>
    <row r="16" spans="1:19">
      <c r="A16" s="106" t="s">
        <v>333</v>
      </c>
      <c r="B16" s="107">
        <v>10.450000000000001</v>
      </c>
      <c r="C16" s="107">
        <v>12.5</v>
      </c>
      <c r="D16" s="107">
        <v>12.399999999999999</v>
      </c>
      <c r="E16" s="107">
        <v>12.5</v>
      </c>
      <c r="F16" s="107">
        <v>11.7</v>
      </c>
      <c r="G16" s="107">
        <v>14.8</v>
      </c>
      <c r="H16" s="107">
        <v>9.4999999999999982</v>
      </c>
      <c r="I16" s="107">
        <v>7.3</v>
      </c>
      <c r="J16" s="107"/>
      <c r="K16" s="107">
        <v>91.15</v>
      </c>
    </row>
    <row r="17" spans="1:11">
      <c r="A17" s="171" t="s">
        <v>627</v>
      </c>
      <c r="B17" s="170"/>
      <c r="C17" s="169"/>
      <c r="D17" s="170">
        <v>0.2</v>
      </c>
      <c r="E17" s="170"/>
      <c r="F17" s="170"/>
      <c r="G17" s="170"/>
      <c r="H17" s="170"/>
      <c r="I17" s="170"/>
      <c r="J17" s="170"/>
      <c r="K17" s="170"/>
    </row>
    <row r="19" spans="1:11" ht="16.5">
      <c r="A19" s="136" t="s">
        <v>385</v>
      </c>
      <c r="B19" s="136" t="s">
        <v>394</v>
      </c>
      <c r="C19" s="128" t="s">
        <v>461</v>
      </c>
      <c r="D19" s="128" t="s">
        <v>369</v>
      </c>
      <c r="E19" s="128" t="s">
        <v>367</v>
      </c>
      <c r="F19" s="128" t="s">
        <v>371</v>
      </c>
      <c r="G19" s="128" t="s">
        <v>365</v>
      </c>
      <c r="H19" s="128" t="s">
        <v>395</v>
      </c>
      <c r="I19" s="128" t="s">
        <v>404</v>
      </c>
      <c r="J19" s="128" t="s">
        <v>405</v>
      </c>
    </row>
    <row r="20" spans="1:11" ht="16.5">
      <c r="A20" s="128" t="s">
        <v>375</v>
      </c>
      <c r="B20" s="128">
        <f>VLOOKUP(A20,静态统计0110!M:N,2,FALSE)</f>
        <v>416.25</v>
      </c>
      <c r="C20" s="128" t="str">
        <f t="shared" ref="C20:C30" si="0">A20&amp;"-"&amp;B20</f>
        <v>郑安如-416.25</v>
      </c>
      <c r="D20" s="128" cm="1">
        <f t="array" ref="D20">SUMPRODUCT(SUMIFS(项目计划!$F:$F,项目计划!$I:$I,{"V1.5.0","V1.5.1"},项目计划!$K:$K,实时统计!$A20,项目计划!$M:$M,实时统计!D$19))*45</f>
        <v>225</v>
      </c>
      <c r="E20" s="128" cm="1">
        <f t="array" ref="E20">SUMPRODUCT(SUMIFS(项目计划!$F:$F,项目计划!$I:$I,{"V1.5.0","V1.5.1"},项目计划!$K:$K,实时统计!$A20,项目计划!$M:$M,实时统计!E$19))*45</f>
        <v>80.55</v>
      </c>
      <c r="F20" s="128" cm="1">
        <f t="array" ref="F20">SUMPRODUCT(SUMIFS(项目计划!$F:$F,项目计划!$I:$I,{"V1.5.0","V1.5.1"},项目计划!$K:$K,实时统计!$A20,项目计划!$M:$M,实时统计!F$19))*45</f>
        <v>0</v>
      </c>
      <c r="G20" s="128" cm="1">
        <f t="array" ref="G20">SUMPRODUCT(SUMIFS(项目计划!$F:$F,项目计划!$I:$I,{"V1.5.0","V1.5.1"},项目计划!$K:$K,实时统计!$A20,项目计划!$M:$M,实时统计!G$19))*45</f>
        <v>108</v>
      </c>
      <c r="H20" s="128" cm="1">
        <f t="array" ref="H20">SUMPRODUCT(SUMIFS(项目计划!$F:$F,项目计划!$I:$I,{"V1.5.0","V1.5.1"},项目计划!$K:$K,实时统计!$A20,项目计划!$M:$M,实时统计!H$19))*45</f>
        <v>2.6999999999999997</v>
      </c>
      <c r="I20" s="140">
        <f t="shared" ref="I20:I30" si="1">IFERROR(D20/B20,0)</f>
        <v>0.54054054054054057</v>
      </c>
      <c r="J20" s="140">
        <f t="shared" ref="J20:J30" si="2">IFERROR(E20/B20,0)</f>
        <v>0.19351351351351351</v>
      </c>
    </row>
    <row r="21" spans="1:11" ht="16.5">
      <c r="A21" s="128" t="s">
        <v>376</v>
      </c>
      <c r="B21" s="128">
        <f>VLOOKUP(A21,静态统计0110!M:N,2,FALSE)</f>
        <v>184.49999999999997</v>
      </c>
      <c r="C21" s="128" t="str">
        <f t="shared" si="0"/>
        <v>顾静洁-184.5</v>
      </c>
      <c r="D21" s="128" cm="1">
        <f t="array" ref="D21">SUMPRODUCT(SUMIFS(项目计划!$F:$F,项目计划!$I:$I,{"V1.5.0","V1.5.1"},项目计划!$K:$K,实时统计!$A21,项目计划!$M:$M,实时统计!D$19))*45</f>
        <v>99.000000000000014</v>
      </c>
      <c r="E21" s="128" cm="1">
        <f t="array" ref="E21">SUMPRODUCT(SUMIFS(项目计划!$F:$F,项目计划!$I:$I,{"V1.5.0","V1.5.1"},项目计划!$K:$K,实时统计!$A21,项目计划!$M:$M,实时统计!E$19))*45</f>
        <v>24.750000000000004</v>
      </c>
      <c r="F21" s="128" cm="1">
        <f t="array" ref="F21">SUMPRODUCT(SUMIFS(项目计划!$F:$F,项目计划!$I:$I,{"V1.5.0","V1.5.1"},项目计划!$K:$K,实时统计!$A21,项目计划!$M:$M,实时统计!F$19))*45</f>
        <v>0</v>
      </c>
      <c r="G21" s="128" cm="1">
        <f t="array" ref="G21">SUMPRODUCT(SUMIFS(项目计划!$F:$F,项目计划!$I:$I,{"V1.5.0","V1.5.1"},项目计划!$K:$K,实时统计!$A21,项目计划!$M:$M,实时统计!G$19))*45</f>
        <v>51.749999999999993</v>
      </c>
      <c r="H21" s="128" cm="1">
        <f t="array" ref="H21">SUMPRODUCT(SUMIFS(项目计划!$F:$F,项目计划!$I:$I,{"V1.5.0","V1.5.1"},项目计划!$K:$K,实时统计!$A21,项目计划!$M:$M,实时统计!H$19))*45</f>
        <v>9</v>
      </c>
      <c r="I21" s="140">
        <f t="shared" si="1"/>
        <v>0.53658536585365868</v>
      </c>
      <c r="J21" s="140">
        <f t="shared" si="2"/>
        <v>0.13414634146341467</v>
      </c>
    </row>
    <row r="22" spans="1:11" ht="16.5">
      <c r="A22" s="128" t="s">
        <v>341</v>
      </c>
      <c r="B22" s="128">
        <f>VLOOKUP(A22,静态统计0110!M:N,2,FALSE)</f>
        <v>94.5</v>
      </c>
      <c r="C22" s="128" t="str">
        <f t="shared" si="0"/>
        <v>刘倩-94.5</v>
      </c>
      <c r="D22" s="128" cm="1">
        <f t="array" ref="D22">SUMPRODUCT(SUMIFS(项目计划!$F:$F,项目计划!$I:$I,{"V1.5.0","V1.5.1"},项目计划!$K:$K,实时统计!$A22,项目计划!$M:$M,实时统计!D$19))*45</f>
        <v>27</v>
      </c>
      <c r="E22" s="128" cm="1">
        <f t="array" ref="E22">SUMPRODUCT(SUMIFS(项目计划!$F:$F,项目计划!$I:$I,{"V1.5.0","V1.5.1"},项目计划!$K:$K,实时统计!$A22,项目计划!$M:$M,实时统计!E$19))*45</f>
        <v>31.499999999999996</v>
      </c>
      <c r="F22" s="128" cm="1">
        <f t="array" ref="F22">SUMPRODUCT(SUMIFS(项目计划!$F:$F,项目计划!$I:$I,{"V1.5.0","V1.5.1"},项目计划!$K:$K,实时统计!$A22,项目计划!$M:$M,实时统计!F$19))*45</f>
        <v>0</v>
      </c>
      <c r="G22" s="128" cm="1">
        <f t="array" ref="G22">SUMPRODUCT(SUMIFS(项目计划!$F:$F,项目计划!$I:$I,{"V1.5.0","V1.5.1"},项目计划!$K:$K,实时统计!$A22,项目计划!$M:$M,实时统计!G$19))*45</f>
        <v>36</v>
      </c>
      <c r="H22" s="128" cm="1">
        <f t="array" ref="H22">SUMPRODUCT(SUMIFS(项目计划!$F:$F,项目计划!$I:$I,{"V1.5.0","V1.5.1"},项目计划!$K:$K,实时统计!$A22,项目计划!$M:$M,实时统计!$H21))*45</f>
        <v>0</v>
      </c>
      <c r="I22" s="140">
        <f t="shared" si="1"/>
        <v>0.2857142857142857</v>
      </c>
      <c r="J22" s="140">
        <f t="shared" si="2"/>
        <v>0.33333333333333331</v>
      </c>
    </row>
    <row r="23" spans="1:11" ht="16.5">
      <c r="A23" s="128" t="s">
        <v>378</v>
      </c>
      <c r="B23" s="128">
        <f>VLOOKUP(A23,静态统计0110!M:N,2,FALSE)</f>
        <v>144</v>
      </c>
      <c r="C23" s="128" t="str">
        <f t="shared" si="0"/>
        <v>李晶雯-144</v>
      </c>
      <c r="D23" s="128" cm="1">
        <f t="array" ref="D23">SUMPRODUCT(SUMIFS(项目计划!$F:$F,项目计划!$I:$I,{"V1.5.0","V1.5.1"},项目计划!$K:$K,实时统计!$A23,项目计划!$M:$M,实时统计!D$19))*45</f>
        <v>45</v>
      </c>
      <c r="E23" s="128" cm="1">
        <f t="array" ref="E23">SUMPRODUCT(SUMIFS(项目计划!$F:$F,项目计划!$I:$I,{"V1.5.0","V1.5.1"},项目计划!$K:$K,实时统计!$A23,项目计划!$M:$M,实时统计!E$19))*45</f>
        <v>36</v>
      </c>
      <c r="F23" s="128" cm="1">
        <f t="array" ref="F23">SUMPRODUCT(SUMIFS(项目计划!$F:$F,项目计划!$I:$I,{"V1.5.0","V1.5.1"},项目计划!$K:$K,实时统计!$A23,项目计划!$M:$M,实时统计!F$19))*45</f>
        <v>0</v>
      </c>
      <c r="G23" s="128" cm="1">
        <f t="array" ref="G23">SUMPRODUCT(SUMIFS(项目计划!$F:$F,项目计划!$I:$I,{"V1.5.0","V1.5.1"},项目计划!$K:$K,实时统计!$A23,项目计划!$M:$M,实时统计!G$19))*45</f>
        <v>62.999999999999993</v>
      </c>
      <c r="H23" s="128" cm="1">
        <f t="array" ref="H23">SUMPRODUCT(SUMIFS(项目计划!$F:$F,项目计划!$I:$I,{"V1.5.0","V1.5.1"},项目计划!$K:$K,实时统计!$A23,项目计划!$M:$M,实时统计!$H22))*45</f>
        <v>0</v>
      </c>
      <c r="I23" s="140">
        <f t="shared" si="1"/>
        <v>0.3125</v>
      </c>
      <c r="J23" s="140">
        <f t="shared" si="2"/>
        <v>0.25</v>
      </c>
    </row>
    <row r="24" spans="1:11" ht="16.5">
      <c r="A24" s="128" t="s">
        <v>377</v>
      </c>
      <c r="B24" s="128">
        <f>VLOOKUP(A24,静态统计0110!M:N,2,FALSE)</f>
        <v>90</v>
      </c>
      <c r="C24" s="128" t="str">
        <f t="shared" si="0"/>
        <v>徐慧鹏-90</v>
      </c>
      <c r="D24" s="128" cm="1">
        <f t="array" ref="D24">SUMPRODUCT(SUMIFS(项目计划!$F:$F,项目计划!$I:$I,{"V1.5.0","V1.5.1"},项目计划!$K:$K,实时统计!$A24,项目计划!$M:$M,实时统计!D$19))*45</f>
        <v>22.5</v>
      </c>
      <c r="E24" s="128" cm="1">
        <f t="array" ref="E24">SUMPRODUCT(SUMIFS(项目计划!$F:$F,项目计划!$I:$I,{"V1.5.0","V1.5.1"},项目计划!$K:$K,实时统计!$A24,项目计划!$M:$M,实时统计!E$19))*45</f>
        <v>0</v>
      </c>
      <c r="F24" s="128" cm="1">
        <f t="array" ref="F24">SUMPRODUCT(SUMIFS(项目计划!$F:$F,项目计划!$I:$I,{"V1.5.0","V1.5.1"},项目计划!$K:$K,实时统计!$A24,项目计划!$M:$M,实时统计!F$19))*45</f>
        <v>0</v>
      </c>
      <c r="G24" s="128" cm="1">
        <f t="array" ref="G24">SUMPRODUCT(SUMIFS(项目计划!$F:$F,项目计划!$I:$I,{"V1.5.0","V1.5.1"},项目计划!$K:$K,实时统计!$A24,项目计划!$M:$M,实时统计!G$19))*45</f>
        <v>67.5</v>
      </c>
      <c r="H24" s="128" cm="1">
        <f t="array" ref="H24">SUMPRODUCT(SUMIFS(项目计划!$F:$F,项目计划!$I:$I,{"V1.5.0","V1.5.1"},项目计划!$K:$K,实时统计!$A24,项目计划!$M:$M,实时统计!$H23))*45</f>
        <v>0</v>
      </c>
      <c r="I24" s="140">
        <f t="shared" si="1"/>
        <v>0.25</v>
      </c>
      <c r="J24" s="140">
        <f t="shared" si="2"/>
        <v>0</v>
      </c>
    </row>
    <row r="25" spans="1:11" ht="16.5">
      <c r="A25" s="128" t="s">
        <v>382</v>
      </c>
      <c r="B25" s="128">
        <f>VLOOKUP(A25,静态统计0110!M:N,2,FALSE)</f>
        <v>40.5</v>
      </c>
      <c r="C25" s="128" t="str">
        <f t="shared" si="0"/>
        <v>周德乐-40.5</v>
      </c>
      <c r="D25" s="128" cm="1">
        <f t="array" ref="D25">SUMPRODUCT(SUMIFS(项目计划!$F:$F,项目计划!$I:$I,{"V1.5.0","V1.5.1"},项目计划!$K:$K,实时统计!$A25,项目计划!$M:$M,实时统计!D$19))*45</f>
        <v>18</v>
      </c>
      <c r="E25" s="128" cm="1">
        <f t="array" ref="E25">SUMPRODUCT(SUMIFS(项目计划!$F:$F,项目计划!$I:$I,{"V1.5.0","V1.5.1"},项目计划!$K:$K,实时统计!$A25,项目计划!$M:$M,实时统计!E$19))*45</f>
        <v>0</v>
      </c>
      <c r="F25" s="128" cm="1">
        <f t="array" ref="F25">SUMPRODUCT(SUMIFS(项目计划!$F:$F,项目计划!$I:$I,{"V1.5.0","V1.5.1"},项目计划!$K:$K,实时统计!$A25,项目计划!$M:$M,实时统计!F$19))*45</f>
        <v>0</v>
      </c>
      <c r="G25" s="128" cm="1">
        <f t="array" ref="G25">SUMPRODUCT(SUMIFS(项目计划!$F:$F,项目计划!$I:$I,{"V1.5.0","V1.5.1"},项目计划!$K:$K,实时统计!$A25,项目计划!$M:$M,实时统计!G$19))*45</f>
        <v>22.5</v>
      </c>
      <c r="H25" s="128" cm="1">
        <f t="array" ref="H25">SUMPRODUCT(SUMIFS(项目计划!$F:$F,项目计划!$I:$I,{"V1.5.0","V1.5.1"},项目计划!$K:$K,实时统计!$A25,项目计划!$M:$M,实时统计!$H24))*45</f>
        <v>0</v>
      </c>
      <c r="I25" s="140">
        <f t="shared" si="1"/>
        <v>0.44444444444444442</v>
      </c>
      <c r="J25" s="140">
        <f t="shared" si="2"/>
        <v>0</v>
      </c>
    </row>
    <row r="26" spans="1:11" ht="16.5">
      <c r="A26" s="128" t="s">
        <v>381</v>
      </c>
      <c r="B26" s="128">
        <f>VLOOKUP(A26,静态统计0110!M:N,2,FALSE)</f>
        <v>22.5</v>
      </c>
      <c r="C26" s="128" t="str">
        <f t="shared" si="0"/>
        <v>申冬东-22.5</v>
      </c>
      <c r="D26" s="128" cm="1">
        <f t="array" ref="D26">SUMPRODUCT(SUMIFS(项目计划!$F:$F,项目计划!$I:$I,{"V1.5.0","V1.5.1"},项目计划!$K:$K,实时统计!$A26,项目计划!$M:$M,实时统计!D$19))*45</f>
        <v>4.5</v>
      </c>
      <c r="E26" s="128" cm="1">
        <f t="array" ref="E26">SUMPRODUCT(SUMIFS(项目计划!$F:$F,项目计划!$I:$I,{"V1.5.0","V1.5.1"},项目计划!$K:$K,实时统计!$A26,项目计划!$M:$M,实时统计!E$19))*45</f>
        <v>0</v>
      </c>
      <c r="F26" s="128" cm="1">
        <f t="array" ref="F26">SUMPRODUCT(SUMIFS(项目计划!$F:$F,项目计划!$I:$I,{"V1.5.0","V1.5.1"},项目计划!$K:$K,实时统计!$A26,项目计划!$M:$M,实时统计!F$19))*45</f>
        <v>0</v>
      </c>
      <c r="G26" s="128" cm="1">
        <f t="array" ref="G26">SUMPRODUCT(SUMIFS(项目计划!$F:$F,项目计划!$I:$I,{"V1.5.0","V1.5.1"},项目计划!$K:$K,实时统计!$A26,项目计划!$M:$M,实时统计!G$19))*45</f>
        <v>18</v>
      </c>
      <c r="H26" s="128" cm="1">
        <f t="array" ref="H26">SUMPRODUCT(SUMIFS(项目计划!$F:$F,项目计划!$I:$I,{"V1.5.0","V1.5.1"},项目计划!$K:$K,实时统计!$A26,项目计划!$M:$M,实时统计!$H25))*45</f>
        <v>0</v>
      </c>
      <c r="I26" s="140">
        <f t="shared" si="1"/>
        <v>0.2</v>
      </c>
      <c r="J26" s="140">
        <f t="shared" si="2"/>
        <v>0</v>
      </c>
    </row>
    <row r="27" spans="1:11" ht="16.5">
      <c r="A27" s="128" t="s">
        <v>379</v>
      </c>
      <c r="B27" s="128">
        <f>VLOOKUP(A27,静态统计0110!M:N,2,FALSE)</f>
        <v>27</v>
      </c>
      <c r="C27" s="128" t="str">
        <f t="shared" si="0"/>
        <v>赵攀-27</v>
      </c>
      <c r="D27" s="128" cm="1">
        <f t="array" ref="D27">SUMPRODUCT(SUMIFS(项目计划!$F:$F,项目计划!$I:$I,{"V1.5.0","V1.5.1"},项目计划!$K:$K,实时统计!$A27,项目计划!$M:$M,实时统计!D$19))*45</f>
        <v>0</v>
      </c>
      <c r="E27" s="128" cm="1">
        <f t="array" ref="E27">SUMPRODUCT(SUMIFS(项目计划!$F:$F,项目计划!$I:$I,{"V1.5.0","V1.5.1"},项目计划!$K:$K,实时统计!$A27,项目计划!$M:$M,实时统计!E$19))*45</f>
        <v>0</v>
      </c>
      <c r="F27" s="128" cm="1">
        <f t="array" ref="F27">SUMPRODUCT(SUMIFS(项目计划!$F:$F,项目计划!$I:$I,{"V1.5.0","V1.5.1"},项目计划!$K:$K,实时统计!$A27,项目计划!$M:$M,实时统计!F$19))*45</f>
        <v>0</v>
      </c>
      <c r="G27" s="128" cm="1">
        <f t="array" ref="G27">SUMPRODUCT(SUMIFS(项目计划!$F:$F,项目计划!$I:$I,{"V1.5.0","V1.5.1"},项目计划!$K:$K,实时统计!$A27,项目计划!$M:$M,实时统计!G$19))*45</f>
        <v>27</v>
      </c>
      <c r="H27" s="128" cm="1">
        <f t="array" ref="H27">SUMPRODUCT(SUMIFS(项目计划!$F:$F,项目计划!$I:$I,{"V1.5.0","V1.5.1"},项目计划!$K:$K,实时统计!$A27,项目计划!$M:$M,实时统计!$H26))*45</f>
        <v>0</v>
      </c>
      <c r="I27" s="140">
        <f t="shared" si="1"/>
        <v>0</v>
      </c>
      <c r="J27" s="140">
        <f t="shared" si="2"/>
        <v>0</v>
      </c>
    </row>
    <row r="28" spans="1:11" ht="16.5">
      <c r="A28" s="128" t="s">
        <v>383</v>
      </c>
      <c r="B28" s="128">
        <f>VLOOKUP(A28,静态统计0110!M:N,2,FALSE)</f>
        <v>13.5</v>
      </c>
      <c r="C28" s="128" t="str">
        <f t="shared" si="0"/>
        <v>李戬-13.5</v>
      </c>
      <c r="D28" s="128" cm="1">
        <f t="array" ref="D28">SUMPRODUCT(SUMIFS(项目计划!$F:$F,项目计划!$I:$I,{"V1.5.0","V1.5.1"},项目计划!$K:$K,实时统计!$A28,项目计划!$M:$M,实时统计!D$19))*45</f>
        <v>0</v>
      </c>
      <c r="E28" s="128" cm="1">
        <f t="array" ref="E28">SUMPRODUCT(SUMIFS(项目计划!$F:$F,项目计划!$I:$I,{"V1.5.0","V1.5.1"},项目计划!$K:$K,实时统计!$A28,项目计划!$M:$M,实时统计!E$19))*45</f>
        <v>0</v>
      </c>
      <c r="F28" s="128" cm="1">
        <f t="array" ref="F28">SUMPRODUCT(SUMIFS(项目计划!$F:$F,项目计划!$I:$I,{"V1.5.0","V1.5.1"},项目计划!$K:$K,实时统计!$A28,项目计划!$M:$M,实时统计!F$19))*45</f>
        <v>0</v>
      </c>
      <c r="G28" s="128" cm="1">
        <f t="array" ref="G28">SUMPRODUCT(SUMIFS(项目计划!$F:$F,项目计划!$I:$I,{"V1.5.0","V1.5.1"},项目计划!$K:$K,实时统计!$A28,项目计划!$M:$M,实时统计!G$19))*45</f>
        <v>13.5</v>
      </c>
      <c r="H28" s="128" cm="1">
        <f t="array" ref="H28">SUMPRODUCT(SUMIFS(项目计划!$F:$F,项目计划!$I:$I,{"V1.5.0","V1.5.1"},项目计划!$K:$K,实时统计!$A28,项目计划!$M:$M,实时统计!$H27))*45</f>
        <v>0</v>
      </c>
      <c r="I28" s="140">
        <f t="shared" si="1"/>
        <v>0</v>
      </c>
      <c r="J28" s="140">
        <f t="shared" si="2"/>
        <v>0</v>
      </c>
    </row>
    <row r="29" spans="1:11" ht="16.5">
      <c r="A29" s="128" t="s">
        <v>380</v>
      </c>
      <c r="B29" s="128">
        <f>VLOOKUP(A29,静态统计0110!M:N,2,FALSE)</f>
        <v>0</v>
      </c>
      <c r="C29" s="128" t="str">
        <f t="shared" si="0"/>
        <v>张洋弘-0</v>
      </c>
      <c r="D29" s="128" cm="1">
        <f t="array" ref="D29">SUMPRODUCT(SUMIFS(项目计划!$F:$F,项目计划!$I:$I,{"V1.5.0","V1.5.1"},项目计划!$K:$K,实时统计!$A29,项目计划!$M:$M,实时统计!D$19))*45</f>
        <v>0</v>
      </c>
      <c r="E29" s="128" cm="1">
        <f t="array" ref="E29">SUMPRODUCT(SUMIFS(项目计划!$F:$F,项目计划!$I:$I,{"V1.5.0","V1.5.1"},项目计划!$K:$K,实时统计!$A29,项目计划!$M:$M,实时统计!E$19))*45</f>
        <v>0</v>
      </c>
      <c r="F29" s="128" cm="1">
        <f t="array" ref="F29">SUMPRODUCT(SUMIFS(项目计划!$F:$F,项目计划!$I:$I,{"V1.5.0","V1.5.1"},项目计划!$K:$K,实时统计!$A29,项目计划!$M:$M,实时统计!F$19))*45</f>
        <v>0</v>
      </c>
      <c r="G29" s="128" cm="1">
        <f t="array" ref="G29">SUMPRODUCT(SUMIFS(项目计划!$F:$F,项目计划!$I:$I,{"V1.5.0","V1.5.1"},项目计划!$K:$K,实时统计!$A29,项目计划!$M:$M,实时统计!G$19))*45</f>
        <v>0</v>
      </c>
      <c r="H29" s="128" cm="1">
        <f t="array" ref="H29">SUMPRODUCT(SUMIFS(项目计划!$F:$F,项目计划!$I:$I,{"V1.5.0","V1.5.1"},项目计划!$K:$K,实时统计!$A29,项目计划!$M:$M,实时统计!$H28))*45</f>
        <v>0</v>
      </c>
      <c r="I29" s="140">
        <f t="shared" si="1"/>
        <v>0</v>
      </c>
      <c r="J29" s="140">
        <f t="shared" si="2"/>
        <v>0</v>
      </c>
    </row>
    <row r="30" spans="1:11" ht="16.5">
      <c r="A30" s="128" t="s">
        <v>397</v>
      </c>
      <c r="B30" s="128">
        <f>VLOOKUP(A30,静态统计0110!M:N,2,FALSE)</f>
        <v>1032.7500000000002</v>
      </c>
      <c r="C30" s="128" t="str">
        <f t="shared" si="0"/>
        <v>总计-1032.75</v>
      </c>
      <c r="D30" s="128">
        <f>SUM(D20:D29)</f>
        <v>441</v>
      </c>
      <c r="E30" s="128">
        <f>SUM(E20:E29)</f>
        <v>172.79999999999998</v>
      </c>
      <c r="F30" s="128">
        <f>SUM(F20:F29)</f>
        <v>0</v>
      </c>
      <c r="G30" s="128">
        <f>SUM(G20:G29)</f>
        <v>407.25</v>
      </c>
      <c r="H30" s="128">
        <f>SUM(H20:H29)</f>
        <v>11.7</v>
      </c>
      <c r="I30" s="140">
        <f t="shared" si="1"/>
        <v>0.42701525054466222</v>
      </c>
      <c r="J30" s="140">
        <f t="shared" si="2"/>
        <v>0.16732026143790843</v>
      </c>
    </row>
    <row r="56" spans="12:17" ht="16.5">
      <c r="L56" s="139" t="s">
        <v>400</v>
      </c>
    </row>
    <row r="57" spans="12:17" ht="16.5">
      <c r="L57" s="139" t="s">
        <v>401</v>
      </c>
    </row>
    <row r="58" spans="12:17" ht="16.5">
      <c r="L58" s="139" t="s">
        <v>403</v>
      </c>
    </row>
    <row r="64" spans="12:17" ht="16.5">
      <c r="N64" s="128"/>
      <c r="O64" s="128"/>
      <c r="P64" s="128"/>
      <c r="Q64" s="128"/>
    </row>
    <row r="65" spans="1:17" ht="16.5">
      <c r="N65" s="128"/>
      <c r="O65" s="128"/>
      <c r="P65" s="128"/>
      <c r="Q65" s="128"/>
    </row>
    <row r="66" spans="1:17" ht="16.5">
      <c r="N66" s="128"/>
      <c r="O66" s="128"/>
      <c r="P66" s="128"/>
      <c r="Q66" s="128"/>
    </row>
    <row r="67" spans="1:17">
      <c r="J67" s="137"/>
      <c r="K67" s="138"/>
    </row>
    <row r="68" spans="1:17">
      <c r="J68" s="137"/>
      <c r="K68" s="138"/>
    </row>
    <row r="72" spans="1:17" ht="16.5">
      <c r="A72" s="128" t="s">
        <v>391</v>
      </c>
      <c r="B72" s="136" t="s">
        <v>388</v>
      </c>
      <c r="C72" s="128" t="s">
        <v>369</v>
      </c>
      <c r="D72" s="128" t="s">
        <v>367</v>
      </c>
      <c r="E72" s="128" t="s">
        <v>371</v>
      </c>
      <c r="F72" s="128" t="s">
        <v>365</v>
      </c>
      <c r="G72" s="128" t="s">
        <v>395</v>
      </c>
      <c r="H72" s="128" t="s">
        <v>399</v>
      </c>
    </row>
    <row r="73" spans="1:17" ht="16.5">
      <c r="A73" s="128" t="s">
        <v>389</v>
      </c>
      <c r="B73" s="136" t="s">
        <v>386</v>
      </c>
      <c r="C73" s="128">
        <f>SUMIFS(项目计划!$F:$F,项目计划!$I:$I,$A73,项目计划!$M:$M,实时统计!C72)*45</f>
        <v>368.99999999999994</v>
      </c>
      <c r="D73" s="128">
        <f>SUMIFS(项目计划!$F:$F,项目计划!$I:$I,$A73,项目计划!$M:$M,实时统计!D72)*45</f>
        <v>44.550000000000004</v>
      </c>
      <c r="E73" s="128">
        <f>SUMIFS(项目计划!$F:$F,项目计划!$I:$I,$A73,项目计划!$M:$M,实时统计!E72)*45</f>
        <v>0</v>
      </c>
      <c r="F73" s="128">
        <f>SUMIFS(项目计划!$F:$F,项目计划!$I:$I,$A73,项目计划!$M:$M,实时统计!F72)*45</f>
        <v>53.999999999999986</v>
      </c>
      <c r="G73" s="128">
        <f>SUMIFS(项目计划!$F:$F,项目计划!$I:$I,$A73,项目计划!$M:$M,实时统计!G$72)*45</f>
        <v>2.6999999999999997</v>
      </c>
      <c r="H73" s="128">
        <f>SUMIFS(项目计划!$F:$F,项目计划!$I:$I,$A73,项目计划!$M:$M,实时统计!H$72)*45</f>
        <v>0</v>
      </c>
    </row>
    <row r="74" spans="1:17" ht="16.5">
      <c r="A74" s="128" t="s">
        <v>390</v>
      </c>
      <c r="B74" s="136" t="s">
        <v>387</v>
      </c>
      <c r="C74" s="128">
        <f>SUMIFS(项目计划!$F:$F,项目计划!$I:$I,$A74,项目计划!$M:$M,实时统计!C$72)*45</f>
        <v>72</v>
      </c>
      <c r="D74" s="128">
        <f>SUMIFS(项目计划!$F:$F,项目计划!$I:$I,$A74,项目计划!$M:$M,实时统计!D$72)*45</f>
        <v>128.25</v>
      </c>
      <c r="E74" s="128">
        <f>SUMIFS(项目计划!$F:$F,项目计划!$I:$I,$A74,项目计划!$M:$M,实时统计!E$72)*45</f>
        <v>0</v>
      </c>
      <c r="F74" s="128">
        <f>SUMIFS(项目计划!$F:$F,项目计划!$I:$I,$A74,项目计划!$M:$M,实时统计!F$72)*45</f>
        <v>353.25</v>
      </c>
      <c r="G74" s="128">
        <f>SUMIFS(项目计划!$F:$F,项目计划!$I:$I,$A74,项目计划!$M:$M,实时统计!G$72)*45</f>
        <v>9</v>
      </c>
      <c r="H74" s="128">
        <f>SUMIFS(项目计划!$F:$F,项目计划!$I:$I,$A74,项目计划!$M:$M,实时统计!H$72)*45</f>
        <v>0</v>
      </c>
    </row>
    <row r="75" spans="1:17" ht="16.5">
      <c r="A75" s="128" t="s">
        <v>86</v>
      </c>
      <c r="B75" s="136" t="s">
        <v>396</v>
      </c>
      <c r="C75" s="128">
        <f>SUMIFS(项目计划!$F:$F,项目计划!$I:$I,$A75,项目计划!$M:$M,实时统计!C$72)*45</f>
        <v>0</v>
      </c>
      <c r="D75" s="128">
        <f>SUMIFS(项目计划!$F:$F,项目计划!$I:$I,$A75,项目计划!$M:$M,实时统计!D$72)*45</f>
        <v>13.5</v>
      </c>
      <c r="E75" s="128">
        <f>SUMIFS(项目计划!$F:$F,项目计划!$I:$I,$A75,项目计划!$M:$M,实时统计!E$72)*45</f>
        <v>0</v>
      </c>
      <c r="F75" s="128">
        <f>SUMIFS(项目计划!$F:$F,项目计划!$I:$I,$A75,项目计划!$M:$M,实时统计!F$72)*45</f>
        <v>544.5</v>
      </c>
      <c r="G75" s="128">
        <f>SUMIFS(项目计划!$F:$F,项目计划!$I:$I,$A75,项目计划!$M:$M,实时统计!G$72)*45</f>
        <v>0</v>
      </c>
      <c r="H75" s="128">
        <f>SUMIFS(项目计划!$F:$F,项目计划!$I:$I,$A75,项目计划!$M:$M,实时统计!H$72)*45</f>
        <v>0</v>
      </c>
    </row>
    <row r="99" spans="1:7" ht="16.5">
      <c r="A99" s="139" t="s">
        <v>400</v>
      </c>
      <c r="B99" s="128"/>
      <c r="C99" s="128"/>
    </row>
    <row r="100" spans="1:7" ht="16.5">
      <c r="A100" s="139" t="s">
        <v>402</v>
      </c>
      <c r="B100" s="128"/>
      <c r="C100" s="128"/>
    </row>
    <row r="101" spans="1:7" ht="16.5">
      <c r="E101" s="128"/>
      <c r="F101" s="128"/>
      <c r="G101" s="128"/>
    </row>
    <row r="102" spans="1:7" ht="16.5">
      <c r="E102" s="128"/>
      <c r="F102" s="128"/>
      <c r="G102" s="128"/>
    </row>
  </sheetData>
  <phoneticPr fontId="1" type="noConversion"/>
  <pageMargins left="0.7" right="0.7" top="0.75" bottom="0.75" header="0.3" footer="0.3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0"/>
  <sheetViews>
    <sheetView zoomScale="110" zoomScaleNormal="110" workbookViewId="0">
      <pane xSplit="5" ySplit="1" topLeftCell="K2" activePane="bottomRight" state="frozen"/>
      <selection pane="topRight" activeCell="E1" sqref="E1"/>
      <selection pane="bottomLeft" activeCell="A2" sqref="A2"/>
      <selection pane="bottomRight" sqref="A1:XFD1"/>
    </sheetView>
  </sheetViews>
  <sheetFormatPr defaultRowHeight="13.5"/>
  <cols>
    <col min="1" max="1" width="12.25" customWidth="1"/>
    <col min="2" max="2" width="15.625" customWidth="1"/>
    <col min="3" max="3" width="8.875" customWidth="1"/>
    <col min="4" max="4" width="35.5" customWidth="1"/>
    <col min="5" max="5" width="16.875" customWidth="1"/>
    <col min="6" max="6" width="11" bestFit="1" customWidth="1"/>
    <col min="7" max="8" width="12.625" customWidth="1"/>
    <col min="9" max="9" width="9.375" bestFit="1" customWidth="1"/>
    <col min="10" max="10" width="11" bestFit="1" customWidth="1"/>
    <col min="12" max="12" width="32.25" customWidth="1"/>
  </cols>
  <sheetData>
    <row r="1" spans="1:13" s="56" customFormat="1" ht="33">
      <c r="A1" s="72" t="s">
        <v>28</v>
      </c>
      <c r="B1" s="54" t="s">
        <v>0</v>
      </c>
      <c r="C1" s="54" t="s">
        <v>462</v>
      </c>
      <c r="D1" s="54" t="s">
        <v>1</v>
      </c>
      <c r="E1" s="54" t="s">
        <v>2</v>
      </c>
      <c r="F1" s="55" t="s">
        <v>218</v>
      </c>
      <c r="G1" s="54" t="s">
        <v>219</v>
      </c>
      <c r="H1" s="72" t="s">
        <v>220</v>
      </c>
      <c r="I1" s="54" t="s">
        <v>4</v>
      </c>
      <c r="J1" s="54" t="s">
        <v>3</v>
      </c>
      <c r="K1" s="54" t="s">
        <v>5</v>
      </c>
      <c r="L1" s="54" t="s">
        <v>6</v>
      </c>
      <c r="M1" s="54" t="s">
        <v>363</v>
      </c>
    </row>
    <row r="2" spans="1:13" ht="16.5" customHeight="1">
      <c r="A2" s="4" t="s">
        <v>29</v>
      </c>
      <c r="B2" s="1" t="s">
        <v>7</v>
      </c>
      <c r="C2" s="1" t="s">
        <v>463</v>
      </c>
      <c r="D2" s="1" t="s">
        <v>8</v>
      </c>
      <c r="E2" s="5" t="s">
        <v>31</v>
      </c>
      <c r="F2" s="57">
        <v>0.5</v>
      </c>
      <c r="G2" s="73"/>
      <c r="H2" s="73">
        <f t="shared" ref="H2:H33" si="0">F2*45</f>
        <v>22.5</v>
      </c>
      <c r="I2" s="74" t="s">
        <v>86</v>
      </c>
      <c r="J2" s="74"/>
      <c r="K2" s="75" t="s">
        <v>32</v>
      </c>
      <c r="L2" s="11"/>
      <c r="M2" s="20" t="s">
        <v>365</v>
      </c>
    </row>
    <row r="3" spans="1:13" ht="16.5" customHeight="1">
      <c r="A3" s="4" t="s">
        <v>29</v>
      </c>
      <c r="B3" s="1" t="s">
        <v>7</v>
      </c>
      <c r="C3" s="1" t="s">
        <v>464</v>
      </c>
      <c r="D3" s="1" t="s">
        <v>9</v>
      </c>
      <c r="E3" s="5" t="s">
        <v>26</v>
      </c>
      <c r="F3" s="57">
        <v>0.4</v>
      </c>
      <c r="G3" s="73"/>
      <c r="H3" s="73">
        <f t="shared" si="0"/>
        <v>18</v>
      </c>
      <c r="I3" s="74" t="s">
        <v>82</v>
      </c>
      <c r="J3" s="74"/>
      <c r="K3" s="75" t="s">
        <v>32</v>
      </c>
      <c r="L3" s="11"/>
      <c r="M3" s="20" t="s">
        <v>365</v>
      </c>
    </row>
    <row r="4" spans="1:13" ht="16.5" customHeight="1">
      <c r="A4" s="4" t="s">
        <v>29</v>
      </c>
      <c r="B4" s="1" t="s">
        <v>7</v>
      </c>
      <c r="C4" s="1" t="s">
        <v>465</v>
      </c>
      <c r="D4" s="1" t="s">
        <v>10</v>
      </c>
      <c r="E4" s="5" t="s">
        <v>26</v>
      </c>
      <c r="F4" s="57">
        <v>0.4</v>
      </c>
      <c r="G4" s="73"/>
      <c r="H4" s="73">
        <f t="shared" si="0"/>
        <v>18</v>
      </c>
      <c r="I4" s="74" t="s">
        <v>83</v>
      </c>
      <c r="J4" s="74"/>
      <c r="K4" s="75" t="s">
        <v>32</v>
      </c>
      <c r="L4" s="11"/>
      <c r="M4" s="20" t="s">
        <v>365</v>
      </c>
    </row>
    <row r="5" spans="1:13" ht="16.5" customHeight="1">
      <c r="A5" s="4" t="s">
        <v>29</v>
      </c>
      <c r="B5" s="1" t="s">
        <v>7</v>
      </c>
      <c r="C5" s="1" t="s">
        <v>466</v>
      </c>
      <c r="D5" s="1" t="s">
        <v>11</v>
      </c>
      <c r="E5" s="6" t="s">
        <v>26</v>
      </c>
      <c r="F5" s="58">
        <v>0.3</v>
      </c>
      <c r="G5" s="74"/>
      <c r="H5" s="74">
        <f t="shared" si="0"/>
        <v>13.5</v>
      </c>
      <c r="I5" s="74" t="s">
        <v>83</v>
      </c>
      <c r="J5" s="74"/>
      <c r="K5" s="75" t="s">
        <v>32</v>
      </c>
      <c r="L5" s="11"/>
      <c r="M5" s="20" t="s">
        <v>365</v>
      </c>
    </row>
    <row r="6" spans="1:13" ht="16.5" customHeight="1">
      <c r="A6" s="4" t="s">
        <v>29</v>
      </c>
      <c r="B6" s="1" t="s">
        <v>7</v>
      </c>
      <c r="C6" s="1" t="s">
        <v>467</v>
      </c>
      <c r="D6" s="1" t="s">
        <v>12</v>
      </c>
      <c r="E6" s="5" t="s">
        <v>26</v>
      </c>
      <c r="F6" s="59">
        <v>0.4</v>
      </c>
      <c r="G6" s="74"/>
      <c r="H6" s="74">
        <f t="shared" si="0"/>
        <v>18</v>
      </c>
      <c r="I6" s="74" t="s">
        <v>82</v>
      </c>
      <c r="J6" s="74"/>
      <c r="K6" s="75" t="s">
        <v>32</v>
      </c>
      <c r="L6" s="11"/>
      <c r="M6" s="20" t="s">
        <v>365</v>
      </c>
    </row>
    <row r="7" spans="1:13" ht="16.5" customHeight="1">
      <c r="A7" s="4" t="s">
        <v>29</v>
      </c>
      <c r="B7" s="1" t="s">
        <v>7</v>
      </c>
      <c r="C7" s="1" t="s">
        <v>468</v>
      </c>
      <c r="D7" s="1" t="s">
        <v>13</v>
      </c>
      <c r="E7" s="6" t="s">
        <v>26</v>
      </c>
      <c r="F7" s="59">
        <v>0.5</v>
      </c>
      <c r="G7" s="74"/>
      <c r="H7" s="74">
        <f t="shared" si="0"/>
        <v>22.5</v>
      </c>
      <c r="I7" s="74" t="s">
        <v>83</v>
      </c>
      <c r="J7" s="74"/>
      <c r="K7" s="75" t="s">
        <v>32</v>
      </c>
      <c r="L7" s="11"/>
      <c r="M7" s="20" t="s">
        <v>365</v>
      </c>
    </row>
    <row r="8" spans="1:13" ht="16.5" customHeight="1">
      <c r="A8" s="4" t="s">
        <v>29</v>
      </c>
      <c r="B8" s="1" t="s">
        <v>14</v>
      </c>
      <c r="C8" s="1" t="s">
        <v>469</v>
      </c>
      <c r="D8" s="1" t="s">
        <v>15</v>
      </c>
      <c r="E8" s="174" t="s">
        <v>27</v>
      </c>
      <c r="F8" s="175">
        <v>0.4</v>
      </c>
      <c r="G8" s="76"/>
      <c r="H8" s="76">
        <f t="shared" si="0"/>
        <v>18</v>
      </c>
      <c r="I8" s="30" t="s">
        <v>83</v>
      </c>
      <c r="J8" s="30"/>
      <c r="K8" s="77" t="s">
        <v>33</v>
      </c>
      <c r="L8" s="11"/>
      <c r="M8" s="20" t="s">
        <v>365</v>
      </c>
    </row>
    <row r="9" spans="1:13" ht="16.5" customHeight="1">
      <c r="A9" s="4" t="s">
        <v>29</v>
      </c>
      <c r="B9" s="1" t="s">
        <v>14</v>
      </c>
      <c r="C9" s="1" t="s">
        <v>470</v>
      </c>
      <c r="D9" s="1" t="s">
        <v>16</v>
      </c>
      <c r="E9" s="7" t="s">
        <v>26</v>
      </c>
      <c r="F9" s="60">
        <v>0.2</v>
      </c>
      <c r="G9" s="78"/>
      <c r="H9" s="76">
        <f t="shared" si="0"/>
        <v>9</v>
      </c>
      <c r="I9" s="30" t="s">
        <v>84</v>
      </c>
      <c r="J9" s="193"/>
      <c r="K9" s="77" t="s">
        <v>33</v>
      </c>
      <c r="L9" s="11"/>
      <c r="M9" s="20" t="s">
        <v>365</v>
      </c>
    </row>
    <row r="10" spans="1:13" ht="33" customHeight="1">
      <c r="A10" s="4" t="s">
        <v>29</v>
      </c>
      <c r="B10" s="1" t="s">
        <v>14</v>
      </c>
      <c r="C10" s="1" t="s">
        <v>471</v>
      </c>
      <c r="D10" s="1" t="s">
        <v>88</v>
      </c>
      <c r="E10" s="7" t="s">
        <v>26</v>
      </c>
      <c r="F10" s="176">
        <v>0.2</v>
      </c>
      <c r="G10" s="79"/>
      <c r="H10" s="50">
        <f t="shared" si="0"/>
        <v>9</v>
      </c>
      <c r="I10" s="80" t="s">
        <v>81</v>
      </c>
      <c r="J10" s="80"/>
      <c r="K10" s="77" t="s">
        <v>33</v>
      </c>
      <c r="L10" s="11"/>
      <c r="M10" s="20" t="s">
        <v>365</v>
      </c>
    </row>
    <row r="11" spans="1:13" ht="33" customHeight="1">
      <c r="A11" s="4" t="s">
        <v>29</v>
      </c>
      <c r="B11" s="1" t="s">
        <v>17</v>
      </c>
      <c r="C11" s="1" t="s">
        <v>472</v>
      </c>
      <c r="D11" s="1" t="s">
        <v>18</v>
      </c>
      <c r="E11" s="8" t="s">
        <v>30</v>
      </c>
      <c r="F11" s="61">
        <v>0.3</v>
      </c>
      <c r="G11" s="33"/>
      <c r="H11" s="10">
        <f t="shared" si="0"/>
        <v>13.5</v>
      </c>
      <c r="I11" s="22" t="s">
        <v>87</v>
      </c>
      <c r="J11" s="194"/>
      <c r="K11" s="81" t="s">
        <v>94</v>
      </c>
      <c r="L11" s="11"/>
      <c r="M11" s="20" t="s">
        <v>365</v>
      </c>
    </row>
    <row r="12" spans="1:13" ht="16.5" customHeight="1">
      <c r="A12" s="15" t="s">
        <v>29</v>
      </c>
      <c r="B12" s="17" t="s">
        <v>17</v>
      </c>
      <c r="C12" s="1" t="s">
        <v>473</v>
      </c>
      <c r="D12" s="17" t="s">
        <v>19</v>
      </c>
      <c r="E12" s="9" t="s">
        <v>30</v>
      </c>
      <c r="F12" s="62">
        <v>0.3</v>
      </c>
      <c r="G12" s="33"/>
      <c r="H12" s="10">
        <f t="shared" si="0"/>
        <v>13.5</v>
      </c>
      <c r="I12" s="22" t="s">
        <v>87</v>
      </c>
      <c r="J12" s="194"/>
      <c r="K12" s="81" t="s">
        <v>94</v>
      </c>
      <c r="L12" s="11"/>
      <c r="M12" s="20" t="s">
        <v>365</v>
      </c>
    </row>
    <row r="13" spans="1:13" ht="16.5" customHeight="1">
      <c r="A13" s="24" t="s">
        <v>29</v>
      </c>
      <c r="B13" s="25" t="s">
        <v>17</v>
      </c>
      <c r="C13" s="1" t="s">
        <v>474</v>
      </c>
      <c r="D13" s="25" t="s">
        <v>20</v>
      </c>
      <c r="E13" s="32" t="s">
        <v>30</v>
      </c>
      <c r="F13" s="63">
        <v>0.3</v>
      </c>
      <c r="G13" s="33"/>
      <c r="H13" s="10">
        <f t="shared" si="0"/>
        <v>13.5</v>
      </c>
      <c r="I13" s="22" t="s">
        <v>87</v>
      </c>
      <c r="J13" s="194"/>
      <c r="K13" s="81" t="s">
        <v>94</v>
      </c>
      <c r="L13" s="11"/>
      <c r="M13" s="20" t="s">
        <v>365</v>
      </c>
    </row>
    <row r="14" spans="1:13" ht="16.5" customHeight="1">
      <c r="A14" s="24" t="s">
        <v>29</v>
      </c>
      <c r="B14" s="25" t="s">
        <v>17</v>
      </c>
      <c r="C14" s="1" t="s">
        <v>475</v>
      </c>
      <c r="D14" s="25" t="s">
        <v>21</v>
      </c>
      <c r="E14" s="32" t="s">
        <v>30</v>
      </c>
      <c r="F14" s="63">
        <v>0.5</v>
      </c>
      <c r="G14" s="10"/>
      <c r="H14" s="10">
        <f t="shared" si="0"/>
        <v>22.5</v>
      </c>
      <c r="I14" s="22" t="s">
        <v>87</v>
      </c>
      <c r="J14" s="22"/>
      <c r="K14" s="81" t="s">
        <v>94</v>
      </c>
      <c r="L14" s="11"/>
      <c r="M14" s="20" t="s">
        <v>365</v>
      </c>
    </row>
    <row r="15" spans="1:13" ht="16.5" customHeight="1">
      <c r="A15" s="15" t="s">
        <v>29</v>
      </c>
      <c r="B15" s="17" t="s">
        <v>22</v>
      </c>
      <c r="C15" s="1" t="s">
        <v>476</v>
      </c>
      <c r="D15" s="17" t="s">
        <v>23</v>
      </c>
      <c r="E15" s="31" t="s">
        <v>27</v>
      </c>
      <c r="F15" s="64">
        <v>0.3</v>
      </c>
      <c r="G15" s="33"/>
      <c r="H15" s="10">
        <f t="shared" si="0"/>
        <v>13.5</v>
      </c>
      <c r="I15" s="22" t="s">
        <v>82</v>
      </c>
      <c r="J15" s="194"/>
      <c r="K15" s="81" t="s">
        <v>94</v>
      </c>
      <c r="L15" s="11"/>
      <c r="M15" s="20" t="s">
        <v>365</v>
      </c>
    </row>
    <row r="16" spans="1:13" ht="16.5" customHeight="1">
      <c r="A16" s="24" t="s">
        <v>29</v>
      </c>
      <c r="B16" s="25" t="s">
        <v>22</v>
      </c>
      <c r="C16" s="1" t="s">
        <v>477</v>
      </c>
      <c r="D16" s="25" t="s">
        <v>24</v>
      </c>
      <c r="E16" s="10" t="s">
        <v>27</v>
      </c>
      <c r="F16" s="63">
        <v>0.3</v>
      </c>
      <c r="G16" s="33"/>
      <c r="H16" s="10">
        <f t="shared" si="0"/>
        <v>13.5</v>
      </c>
      <c r="I16" s="22" t="s">
        <v>87</v>
      </c>
      <c r="J16" s="194"/>
      <c r="K16" s="81" t="s">
        <v>94</v>
      </c>
      <c r="L16" s="11"/>
      <c r="M16" s="20" t="s">
        <v>365</v>
      </c>
    </row>
    <row r="17" spans="1:13" ht="16.5" customHeight="1">
      <c r="A17" s="26" t="s">
        <v>29</v>
      </c>
      <c r="B17" s="27" t="s">
        <v>22</v>
      </c>
      <c r="C17" s="1" t="s">
        <v>478</v>
      </c>
      <c r="D17" s="27" t="s">
        <v>25</v>
      </c>
      <c r="E17" s="29" t="s">
        <v>27</v>
      </c>
      <c r="F17" s="65">
        <v>0.3</v>
      </c>
      <c r="G17" s="10"/>
      <c r="H17" s="10">
        <f t="shared" si="0"/>
        <v>13.5</v>
      </c>
      <c r="I17" s="22" t="s">
        <v>85</v>
      </c>
      <c r="J17" s="22"/>
      <c r="K17" s="81" t="s">
        <v>94</v>
      </c>
      <c r="L17" s="11"/>
      <c r="M17" s="20" t="s">
        <v>367</v>
      </c>
    </row>
    <row r="18" spans="1:13" ht="16.5" customHeight="1">
      <c r="A18" s="26" t="s">
        <v>29</v>
      </c>
      <c r="B18" s="27" t="s">
        <v>22</v>
      </c>
      <c r="C18" s="1" t="s">
        <v>502</v>
      </c>
      <c r="D18" s="23" t="s">
        <v>25</v>
      </c>
      <c r="E18" s="28" t="s">
        <v>27</v>
      </c>
      <c r="F18" s="65">
        <v>0.2</v>
      </c>
      <c r="G18" s="10"/>
      <c r="H18" s="10">
        <f t="shared" si="0"/>
        <v>9</v>
      </c>
      <c r="I18" s="22" t="s">
        <v>84</v>
      </c>
      <c r="J18" s="22"/>
      <c r="K18" s="81" t="s">
        <v>94</v>
      </c>
      <c r="L18" s="11"/>
      <c r="M18" s="20" t="s">
        <v>365</v>
      </c>
    </row>
    <row r="19" spans="1:13" ht="16.5">
      <c r="A19" s="16" t="s">
        <v>76</v>
      </c>
      <c r="B19" s="154" t="s">
        <v>35</v>
      </c>
      <c r="C19" s="1" t="s">
        <v>479</v>
      </c>
      <c r="D19" s="110" t="s">
        <v>46</v>
      </c>
      <c r="E19" s="110" t="s">
        <v>77</v>
      </c>
      <c r="F19" s="155">
        <v>0.4</v>
      </c>
      <c r="G19" s="110"/>
      <c r="H19" s="110">
        <f t="shared" si="0"/>
        <v>18</v>
      </c>
      <c r="I19" s="114" t="s">
        <v>79</v>
      </c>
      <c r="J19" s="195"/>
      <c r="K19" s="156" t="s">
        <v>89</v>
      </c>
      <c r="L19" s="112"/>
      <c r="M19" s="113" t="s">
        <v>365</v>
      </c>
    </row>
    <row r="20" spans="1:13" ht="16.5">
      <c r="A20" s="16" t="s">
        <v>76</v>
      </c>
      <c r="B20" s="154" t="s">
        <v>35</v>
      </c>
      <c r="C20" s="1" t="s">
        <v>480</v>
      </c>
      <c r="D20" s="110" t="s">
        <v>47</v>
      </c>
      <c r="E20" s="110" t="s">
        <v>26</v>
      </c>
      <c r="F20" s="155">
        <v>0.3</v>
      </c>
      <c r="G20" s="110"/>
      <c r="H20" s="110">
        <f t="shared" si="0"/>
        <v>13.5</v>
      </c>
      <c r="I20" s="114" t="s">
        <v>80</v>
      </c>
      <c r="J20" s="195"/>
      <c r="K20" s="156" t="s">
        <v>90</v>
      </c>
      <c r="L20" s="112"/>
      <c r="M20" s="113" t="s">
        <v>365</v>
      </c>
    </row>
    <row r="21" spans="1:13" ht="33">
      <c r="A21" s="16" t="s">
        <v>76</v>
      </c>
      <c r="B21" s="154" t="s">
        <v>35</v>
      </c>
      <c r="C21" s="1" t="s">
        <v>481</v>
      </c>
      <c r="D21" s="110" t="s">
        <v>48</v>
      </c>
      <c r="E21" s="110" t="s">
        <v>26</v>
      </c>
      <c r="F21" s="155">
        <v>0.4</v>
      </c>
      <c r="G21" s="110"/>
      <c r="H21" s="110">
        <f t="shared" si="0"/>
        <v>18</v>
      </c>
      <c r="I21" s="114" t="s">
        <v>80</v>
      </c>
      <c r="J21" s="195"/>
      <c r="K21" s="156" t="s">
        <v>90</v>
      </c>
      <c r="L21" s="112"/>
      <c r="M21" s="113" t="s">
        <v>365</v>
      </c>
    </row>
    <row r="22" spans="1:13" ht="33">
      <c r="A22" s="16" t="s">
        <v>76</v>
      </c>
      <c r="B22" s="154" t="s">
        <v>35</v>
      </c>
      <c r="C22" s="1" t="s">
        <v>482</v>
      </c>
      <c r="D22" s="110" t="s">
        <v>49</v>
      </c>
      <c r="E22" s="110" t="s">
        <v>26</v>
      </c>
      <c r="F22" s="155">
        <v>0.4</v>
      </c>
      <c r="G22" s="110"/>
      <c r="H22" s="110">
        <f t="shared" si="0"/>
        <v>18</v>
      </c>
      <c r="I22" s="114" t="s">
        <v>81</v>
      </c>
      <c r="J22" s="195"/>
      <c r="K22" s="156" t="s">
        <v>89</v>
      </c>
      <c r="L22" s="112"/>
      <c r="M22" s="113" t="s">
        <v>365</v>
      </c>
    </row>
    <row r="23" spans="1:13" ht="16.5">
      <c r="A23" s="16" t="s">
        <v>76</v>
      </c>
      <c r="B23" s="154" t="s">
        <v>35</v>
      </c>
      <c r="C23" s="1" t="s">
        <v>484</v>
      </c>
      <c r="D23" s="110" t="s">
        <v>483</v>
      </c>
      <c r="E23" s="110" t="s">
        <v>26</v>
      </c>
      <c r="F23" s="155">
        <v>0.4</v>
      </c>
      <c r="G23" s="110"/>
      <c r="H23" s="110">
        <f t="shared" si="0"/>
        <v>18</v>
      </c>
      <c r="I23" s="114" t="s">
        <v>82</v>
      </c>
      <c r="J23" s="195"/>
      <c r="K23" s="156" t="s">
        <v>89</v>
      </c>
      <c r="L23" s="112"/>
      <c r="M23" s="113" t="s">
        <v>365</v>
      </c>
    </row>
    <row r="24" spans="1:13" ht="16.5">
      <c r="A24" s="16" t="s">
        <v>76</v>
      </c>
      <c r="B24" s="154" t="s">
        <v>35</v>
      </c>
      <c r="C24" s="1" t="s">
        <v>485</v>
      </c>
      <c r="D24" s="110" t="s">
        <v>74</v>
      </c>
      <c r="E24" s="110" t="s">
        <v>77</v>
      </c>
      <c r="F24" s="155">
        <v>0.3</v>
      </c>
      <c r="G24" s="110"/>
      <c r="H24" s="110">
        <f t="shared" si="0"/>
        <v>13.5</v>
      </c>
      <c r="I24" s="114" t="s">
        <v>87</v>
      </c>
      <c r="J24" s="195"/>
      <c r="K24" s="156" t="s">
        <v>90</v>
      </c>
      <c r="L24" s="112"/>
      <c r="M24" s="113" t="s">
        <v>365</v>
      </c>
    </row>
    <row r="25" spans="1:13" ht="16.5" customHeight="1">
      <c r="A25" s="16" t="s">
        <v>76</v>
      </c>
      <c r="B25" s="154" t="s">
        <v>35</v>
      </c>
      <c r="C25" s="1" t="s">
        <v>486</v>
      </c>
      <c r="D25" s="110" t="s">
        <v>75</v>
      </c>
      <c r="E25" s="110" t="s">
        <v>78</v>
      </c>
      <c r="F25" s="155">
        <v>0.3</v>
      </c>
      <c r="G25" s="110"/>
      <c r="H25" s="110">
        <f t="shared" si="0"/>
        <v>13.5</v>
      </c>
      <c r="I25" s="114" t="s">
        <v>83</v>
      </c>
      <c r="J25" s="195"/>
      <c r="K25" s="156" t="s">
        <v>89</v>
      </c>
      <c r="L25" s="112"/>
      <c r="M25" s="113" t="s">
        <v>365</v>
      </c>
    </row>
    <row r="26" spans="1:13" ht="33">
      <c r="A26" s="118" t="s">
        <v>76</v>
      </c>
      <c r="B26" s="132" t="s">
        <v>36</v>
      </c>
      <c r="C26" s="133" t="s">
        <v>515</v>
      </c>
      <c r="D26" s="121" t="s">
        <v>407</v>
      </c>
      <c r="E26" s="121" t="s">
        <v>77</v>
      </c>
      <c r="F26" s="142">
        <v>0.3</v>
      </c>
      <c r="G26" s="132"/>
      <c r="H26" s="132">
        <f t="shared" si="0"/>
        <v>13.5</v>
      </c>
      <c r="I26" s="125" t="s">
        <v>86</v>
      </c>
      <c r="J26" s="196"/>
      <c r="K26" s="131" t="s">
        <v>91</v>
      </c>
      <c r="L26" s="11"/>
      <c r="M26" s="20" t="s">
        <v>365</v>
      </c>
    </row>
    <row r="27" spans="1:13" ht="33">
      <c r="A27" s="16" t="s">
        <v>76</v>
      </c>
      <c r="B27" s="154" t="s">
        <v>36</v>
      </c>
      <c r="C27" s="1" t="s">
        <v>514</v>
      </c>
      <c r="D27" s="110" t="s">
        <v>51</v>
      </c>
      <c r="E27" s="110" t="s">
        <v>77</v>
      </c>
      <c r="F27" s="155">
        <v>0.6</v>
      </c>
      <c r="G27" s="154"/>
      <c r="H27" s="154">
        <f t="shared" si="0"/>
        <v>27</v>
      </c>
      <c r="I27" s="114" t="s">
        <v>82</v>
      </c>
      <c r="J27" s="197"/>
      <c r="K27" s="156" t="s">
        <v>91</v>
      </c>
      <c r="L27" s="112"/>
      <c r="M27" s="113" t="s">
        <v>365</v>
      </c>
    </row>
    <row r="28" spans="1:13" ht="33">
      <c r="A28" s="16" t="s">
        <v>76</v>
      </c>
      <c r="B28" s="154" t="s">
        <v>36</v>
      </c>
      <c r="C28" s="1" t="s">
        <v>513</v>
      </c>
      <c r="D28" s="110" t="s">
        <v>52</v>
      </c>
      <c r="E28" s="110" t="s">
        <v>26</v>
      </c>
      <c r="F28" s="155">
        <v>0.5</v>
      </c>
      <c r="G28" s="110"/>
      <c r="H28" s="110">
        <f t="shared" si="0"/>
        <v>22.5</v>
      </c>
      <c r="I28" s="114" t="s">
        <v>84</v>
      </c>
      <c r="J28" s="195"/>
      <c r="K28" s="156" t="s">
        <v>90</v>
      </c>
      <c r="L28" s="112"/>
      <c r="M28" s="113" t="s">
        <v>365</v>
      </c>
    </row>
    <row r="29" spans="1:13" ht="16.5">
      <c r="A29" s="16" t="s">
        <v>76</v>
      </c>
      <c r="B29" s="154" t="s">
        <v>37</v>
      </c>
      <c r="C29" s="1" t="s">
        <v>504</v>
      </c>
      <c r="D29" s="110" t="s">
        <v>53</v>
      </c>
      <c r="E29" s="110" t="s">
        <v>77</v>
      </c>
      <c r="F29" s="155">
        <v>0.3</v>
      </c>
      <c r="G29" s="154"/>
      <c r="H29" s="154">
        <f t="shared" si="0"/>
        <v>13.5</v>
      </c>
      <c r="I29" s="114" t="s">
        <v>80</v>
      </c>
      <c r="J29" s="197"/>
      <c r="K29" s="156" t="s">
        <v>92</v>
      </c>
      <c r="L29" s="112"/>
      <c r="M29" s="113" t="s">
        <v>365</v>
      </c>
    </row>
    <row r="30" spans="1:13" ht="16.5">
      <c r="A30" s="16" t="s">
        <v>76</v>
      </c>
      <c r="B30" s="154" t="s">
        <v>37</v>
      </c>
      <c r="C30" s="1" t="s">
        <v>503</v>
      </c>
      <c r="D30" s="110" t="s">
        <v>54</v>
      </c>
      <c r="E30" s="110" t="s">
        <v>77</v>
      </c>
      <c r="F30" s="155">
        <v>0.3</v>
      </c>
      <c r="G30" s="110"/>
      <c r="H30" s="110">
        <f t="shared" si="0"/>
        <v>13.5</v>
      </c>
      <c r="I30" s="114" t="s">
        <v>83</v>
      </c>
      <c r="J30" s="195"/>
      <c r="K30" s="156" t="s">
        <v>91</v>
      </c>
      <c r="L30" s="112"/>
      <c r="M30" s="113" t="s">
        <v>365</v>
      </c>
    </row>
    <row r="31" spans="1:13" ht="16.5">
      <c r="A31" s="118" t="s">
        <v>76</v>
      </c>
      <c r="B31" s="132" t="s">
        <v>37</v>
      </c>
      <c r="C31" s="133" t="s">
        <v>507</v>
      </c>
      <c r="D31" s="121" t="s">
        <v>412</v>
      </c>
      <c r="E31" s="121" t="s">
        <v>26</v>
      </c>
      <c r="F31" s="142">
        <v>0.4</v>
      </c>
      <c r="G31" s="121"/>
      <c r="H31" s="121">
        <f t="shared" si="0"/>
        <v>18</v>
      </c>
      <c r="I31" s="125" t="s">
        <v>80</v>
      </c>
      <c r="J31" s="198"/>
      <c r="K31" s="131" t="s">
        <v>91</v>
      </c>
      <c r="L31" s="11"/>
      <c r="M31" s="20" t="s">
        <v>365</v>
      </c>
    </row>
    <row r="32" spans="1:13" ht="16.5">
      <c r="A32" s="118" t="s">
        <v>76</v>
      </c>
      <c r="B32" s="132" t="s">
        <v>37</v>
      </c>
      <c r="C32" s="133" t="s">
        <v>506</v>
      </c>
      <c r="D32" s="121" t="s">
        <v>411</v>
      </c>
      <c r="E32" s="121" t="s">
        <v>26</v>
      </c>
      <c r="F32" s="142">
        <v>0.2</v>
      </c>
      <c r="G32" s="121"/>
      <c r="H32" s="121">
        <f t="shared" si="0"/>
        <v>9</v>
      </c>
      <c r="I32" s="125" t="s">
        <v>82</v>
      </c>
      <c r="J32" s="198"/>
      <c r="K32" s="131" t="s">
        <v>91</v>
      </c>
      <c r="L32" s="11"/>
      <c r="M32" s="20" t="s">
        <v>365</v>
      </c>
    </row>
    <row r="33" spans="1:13" ht="16.5">
      <c r="A33" s="118" t="s">
        <v>76</v>
      </c>
      <c r="B33" s="132" t="s">
        <v>37</v>
      </c>
      <c r="C33" s="133" t="s">
        <v>505</v>
      </c>
      <c r="D33" s="121" t="s">
        <v>410</v>
      </c>
      <c r="E33" s="121" t="s">
        <v>26</v>
      </c>
      <c r="F33" s="142">
        <v>0.3</v>
      </c>
      <c r="G33" s="121"/>
      <c r="H33" s="121">
        <f t="shared" si="0"/>
        <v>13.5</v>
      </c>
      <c r="I33" s="125" t="s">
        <v>84</v>
      </c>
      <c r="J33" s="198"/>
      <c r="K33" s="131" t="s">
        <v>91</v>
      </c>
      <c r="L33" s="11"/>
      <c r="M33" s="20" t="s">
        <v>367</v>
      </c>
    </row>
    <row r="34" spans="1:13" ht="16.5">
      <c r="A34" s="16" t="s">
        <v>76</v>
      </c>
      <c r="B34" s="157" t="s">
        <v>38</v>
      </c>
      <c r="C34" s="1" t="s">
        <v>488</v>
      </c>
      <c r="D34" s="110" t="s">
        <v>55</v>
      </c>
      <c r="E34" s="110" t="s">
        <v>78</v>
      </c>
      <c r="F34" s="155">
        <v>0.5</v>
      </c>
      <c r="G34" s="110"/>
      <c r="H34" s="110">
        <f t="shared" ref="H34:H65" si="1">F34*45</f>
        <v>22.5</v>
      </c>
      <c r="I34" s="114" t="s">
        <v>85</v>
      </c>
      <c r="J34" s="195"/>
      <c r="K34" s="156" t="s">
        <v>93</v>
      </c>
      <c r="L34" s="112"/>
      <c r="M34" s="113" t="s">
        <v>365</v>
      </c>
    </row>
    <row r="35" spans="1:13" ht="16.5">
      <c r="A35" s="16" t="s">
        <v>76</v>
      </c>
      <c r="B35" s="157" t="s">
        <v>38</v>
      </c>
      <c r="C35" s="1" t="s">
        <v>489</v>
      </c>
      <c r="D35" s="110" t="s">
        <v>56</v>
      </c>
      <c r="E35" s="110" t="s">
        <v>78</v>
      </c>
      <c r="F35" s="155">
        <v>0.5</v>
      </c>
      <c r="G35" s="110"/>
      <c r="H35" s="110">
        <f t="shared" si="1"/>
        <v>22.5</v>
      </c>
      <c r="I35" s="114" t="s">
        <v>80</v>
      </c>
      <c r="J35" s="195"/>
      <c r="K35" s="156" t="s">
        <v>93</v>
      </c>
      <c r="L35" s="112"/>
      <c r="M35" s="113" t="s">
        <v>365</v>
      </c>
    </row>
    <row r="36" spans="1:13" ht="16.5">
      <c r="A36" s="16" t="s">
        <v>76</v>
      </c>
      <c r="B36" s="157" t="s">
        <v>38</v>
      </c>
      <c r="C36" s="1" t="s">
        <v>490</v>
      </c>
      <c r="D36" s="110" t="s">
        <v>57</v>
      </c>
      <c r="E36" s="110" t="s">
        <v>78</v>
      </c>
      <c r="F36" s="155">
        <v>0.5</v>
      </c>
      <c r="G36" s="110"/>
      <c r="H36" s="110">
        <f t="shared" si="1"/>
        <v>22.5</v>
      </c>
      <c r="I36" s="114" t="s">
        <v>83</v>
      </c>
      <c r="J36" s="195"/>
      <c r="K36" s="156" t="s">
        <v>93</v>
      </c>
      <c r="L36" s="112"/>
      <c r="M36" s="113" t="s">
        <v>365</v>
      </c>
    </row>
    <row r="37" spans="1:13" ht="16.5">
      <c r="A37" s="16" t="s">
        <v>76</v>
      </c>
      <c r="B37" s="154" t="s">
        <v>39</v>
      </c>
      <c r="C37" s="1" t="s">
        <v>508</v>
      </c>
      <c r="D37" s="110" t="s">
        <v>58</v>
      </c>
      <c r="E37" s="110" t="s">
        <v>78</v>
      </c>
      <c r="F37" s="155">
        <v>0.4</v>
      </c>
      <c r="G37" s="110"/>
      <c r="H37" s="110">
        <f t="shared" si="1"/>
        <v>18</v>
      </c>
      <c r="I37" s="114" t="s">
        <v>79</v>
      </c>
      <c r="J37" s="195"/>
      <c r="K37" s="156" t="s">
        <v>93</v>
      </c>
      <c r="L37" s="112"/>
      <c r="M37" s="113" t="s">
        <v>369</v>
      </c>
    </row>
    <row r="38" spans="1:13" ht="16.5">
      <c r="A38" s="16" t="s">
        <v>76</v>
      </c>
      <c r="B38" s="154" t="s">
        <v>39</v>
      </c>
      <c r="C38" s="1" t="s">
        <v>492</v>
      </c>
      <c r="D38" s="110" t="s">
        <v>59</v>
      </c>
      <c r="E38" s="110" t="s">
        <v>26</v>
      </c>
      <c r="F38" s="155">
        <v>0.3</v>
      </c>
      <c r="G38" s="110"/>
      <c r="H38" s="110">
        <f t="shared" si="1"/>
        <v>13.5</v>
      </c>
      <c r="I38" s="114" t="s">
        <v>83</v>
      </c>
      <c r="J38" s="195"/>
      <c r="K38" s="156" t="s">
        <v>92</v>
      </c>
      <c r="L38" s="112"/>
      <c r="M38" s="113" t="s">
        <v>365</v>
      </c>
    </row>
    <row r="39" spans="1:13" ht="16.5">
      <c r="A39" s="16" t="s">
        <v>76</v>
      </c>
      <c r="B39" s="154" t="s">
        <v>40</v>
      </c>
      <c r="C39" s="1" t="s">
        <v>509</v>
      </c>
      <c r="D39" s="110" t="s">
        <v>60</v>
      </c>
      <c r="E39" s="110" t="s">
        <v>78</v>
      </c>
      <c r="F39" s="155">
        <v>0.2</v>
      </c>
      <c r="G39" s="110"/>
      <c r="H39" s="110">
        <f t="shared" si="1"/>
        <v>9</v>
      </c>
      <c r="I39" s="114" t="s">
        <v>83</v>
      </c>
      <c r="J39" s="195"/>
      <c r="K39" s="156" t="s">
        <v>92</v>
      </c>
      <c r="L39" s="112"/>
      <c r="M39" s="113" t="s">
        <v>365</v>
      </c>
    </row>
    <row r="40" spans="1:13" ht="16.5">
      <c r="A40" s="16" t="s">
        <v>76</v>
      </c>
      <c r="B40" s="154" t="s">
        <v>40</v>
      </c>
      <c r="C40" s="1" t="s">
        <v>510</v>
      </c>
      <c r="D40" s="110" t="s">
        <v>61</v>
      </c>
      <c r="E40" s="110" t="s">
        <v>78</v>
      </c>
      <c r="F40" s="155">
        <v>0.4</v>
      </c>
      <c r="G40" s="110"/>
      <c r="H40" s="110">
        <f t="shared" si="1"/>
        <v>18</v>
      </c>
      <c r="I40" s="114" t="s">
        <v>83</v>
      </c>
      <c r="J40" s="195"/>
      <c r="K40" s="156" t="s">
        <v>90</v>
      </c>
      <c r="L40" s="112"/>
      <c r="M40" s="113" t="s">
        <v>365</v>
      </c>
    </row>
    <row r="41" spans="1:13" ht="16.5">
      <c r="A41" s="16" t="s">
        <v>76</v>
      </c>
      <c r="B41" s="154" t="s">
        <v>40</v>
      </c>
      <c r="C41" s="1" t="s">
        <v>511</v>
      </c>
      <c r="D41" s="110" t="s">
        <v>62</v>
      </c>
      <c r="E41" s="110" t="s">
        <v>78</v>
      </c>
      <c r="F41" s="155">
        <v>0.3</v>
      </c>
      <c r="G41" s="110"/>
      <c r="H41" s="110">
        <f t="shared" si="1"/>
        <v>13.5</v>
      </c>
      <c r="I41" s="114" t="s">
        <v>83</v>
      </c>
      <c r="J41" s="195"/>
      <c r="K41" s="156" t="s">
        <v>90</v>
      </c>
      <c r="L41" s="112"/>
      <c r="M41" s="113" t="s">
        <v>365</v>
      </c>
    </row>
    <row r="42" spans="1:13" ht="16.5">
      <c r="A42" s="16" t="s">
        <v>76</v>
      </c>
      <c r="B42" s="154" t="s">
        <v>40</v>
      </c>
      <c r="C42" s="1" t="s">
        <v>512</v>
      </c>
      <c r="D42" s="110" t="s">
        <v>63</v>
      </c>
      <c r="E42" s="110" t="s">
        <v>77</v>
      </c>
      <c r="F42" s="155">
        <v>0.2</v>
      </c>
      <c r="G42" s="110"/>
      <c r="H42" s="110">
        <f t="shared" si="1"/>
        <v>9</v>
      </c>
      <c r="I42" s="114" t="s">
        <v>83</v>
      </c>
      <c r="J42" s="195"/>
      <c r="K42" s="156" t="s">
        <v>92</v>
      </c>
      <c r="L42" s="112"/>
      <c r="M42" s="113" t="s">
        <v>365</v>
      </c>
    </row>
    <row r="43" spans="1:13" ht="33">
      <c r="A43" s="16" t="s">
        <v>76</v>
      </c>
      <c r="B43" s="110" t="s">
        <v>41</v>
      </c>
      <c r="C43" s="1" t="s">
        <v>516</v>
      </c>
      <c r="D43" s="110" t="s">
        <v>64</v>
      </c>
      <c r="E43" s="110" t="s">
        <v>26</v>
      </c>
      <c r="F43" s="155">
        <v>0.6</v>
      </c>
      <c r="G43" s="110"/>
      <c r="H43" s="110">
        <f t="shared" si="1"/>
        <v>27</v>
      </c>
      <c r="I43" s="114" t="s">
        <v>85</v>
      </c>
      <c r="J43" s="195"/>
      <c r="K43" s="156" t="s">
        <v>92</v>
      </c>
      <c r="L43" s="112"/>
      <c r="M43" s="113" t="s">
        <v>365</v>
      </c>
    </row>
    <row r="44" spans="1:13" ht="16.5">
      <c r="A44" s="16" t="s">
        <v>76</v>
      </c>
      <c r="B44" s="14" t="s">
        <v>42</v>
      </c>
      <c r="C44" s="1" t="s">
        <v>496</v>
      </c>
      <c r="D44" s="13" t="s">
        <v>499</v>
      </c>
      <c r="E44" s="13" t="s">
        <v>26</v>
      </c>
      <c r="F44" s="66">
        <v>0.4</v>
      </c>
      <c r="G44" s="13"/>
      <c r="H44" s="13">
        <f t="shared" si="1"/>
        <v>18</v>
      </c>
      <c r="I44" s="21" t="s">
        <v>84</v>
      </c>
      <c r="J44" s="199"/>
      <c r="K44" s="82" t="s">
        <v>91</v>
      </c>
      <c r="L44" s="11"/>
      <c r="M44" s="20" t="s">
        <v>365</v>
      </c>
    </row>
    <row r="45" spans="1:13" ht="16.5">
      <c r="A45" s="16" t="s">
        <v>76</v>
      </c>
      <c r="B45" s="14" t="s">
        <v>42</v>
      </c>
      <c r="C45" s="1" t="s">
        <v>497</v>
      </c>
      <c r="D45" s="13" t="s">
        <v>500</v>
      </c>
      <c r="E45" s="13" t="s">
        <v>26</v>
      </c>
      <c r="F45" s="66">
        <v>0.2</v>
      </c>
      <c r="G45" s="13"/>
      <c r="H45" s="13">
        <f t="shared" si="1"/>
        <v>9</v>
      </c>
      <c r="I45" s="21" t="s">
        <v>83</v>
      </c>
      <c r="J45" s="199"/>
      <c r="K45" s="82" t="s">
        <v>92</v>
      </c>
      <c r="L45" s="11"/>
      <c r="M45" s="20" t="s">
        <v>365</v>
      </c>
    </row>
    <row r="46" spans="1:13" ht="16.5">
      <c r="A46" s="16" t="s">
        <v>76</v>
      </c>
      <c r="B46" s="14" t="s">
        <v>42</v>
      </c>
      <c r="C46" s="1" t="s">
        <v>498</v>
      </c>
      <c r="D46" s="13" t="s">
        <v>501</v>
      </c>
      <c r="E46" s="13" t="s">
        <v>26</v>
      </c>
      <c r="F46" s="66">
        <v>0.2</v>
      </c>
      <c r="G46" s="13"/>
      <c r="H46" s="13">
        <f t="shared" si="1"/>
        <v>9</v>
      </c>
      <c r="I46" s="21" t="s">
        <v>83</v>
      </c>
      <c r="J46" s="199"/>
      <c r="K46" s="82" t="s">
        <v>92</v>
      </c>
      <c r="L46" s="11"/>
      <c r="M46" s="20" t="s">
        <v>365</v>
      </c>
    </row>
    <row r="47" spans="1:13" ht="33" customHeight="1">
      <c r="A47" s="16" t="s">
        <v>76</v>
      </c>
      <c r="B47" s="154" t="s">
        <v>42</v>
      </c>
      <c r="C47" s="1" t="s">
        <v>491</v>
      </c>
      <c r="D47" s="110" t="s">
        <v>66</v>
      </c>
      <c r="E47" s="110" t="s">
        <v>26</v>
      </c>
      <c r="F47" s="155">
        <v>0.2</v>
      </c>
      <c r="G47" s="110"/>
      <c r="H47" s="110">
        <f t="shared" si="1"/>
        <v>9</v>
      </c>
      <c r="I47" s="114" t="s">
        <v>80</v>
      </c>
      <c r="J47" s="195"/>
      <c r="K47" s="156" t="s">
        <v>92</v>
      </c>
      <c r="L47" s="112"/>
      <c r="M47" s="113" t="s">
        <v>365</v>
      </c>
    </row>
    <row r="48" spans="1:13" ht="33" customHeight="1">
      <c r="A48" s="16" t="s">
        <v>76</v>
      </c>
      <c r="B48" s="154" t="s">
        <v>42</v>
      </c>
      <c r="C48" s="1" t="s">
        <v>493</v>
      </c>
      <c r="D48" s="110" t="s">
        <v>67</v>
      </c>
      <c r="E48" s="110" t="s">
        <v>26</v>
      </c>
      <c r="F48" s="155">
        <v>0.1</v>
      </c>
      <c r="G48" s="110"/>
      <c r="H48" s="110">
        <f t="shared" si="1"/>
        <v>4.5</v>
      </c>
      <c r="I48" s="114" t="s">
        <v>80</v>
      </c>
      <c r="J48" s="195"/>
      <c r="K48" s="156" t="s">
        <v>91</v>
      </c>
      <c r="L48" s="112"/>
      <c r="M48" s="113" t="s">
        <v>365</v>
      </c>
    </row>
    <row r="49" spans="1:13" ht="33" customHeight="1">
      <c r="A49" s="16" t="s">
        <v>76</v>
      </c>
      <c r="B49" s="14" t="s">
        <v>42</v>
      </c>
      <c r="C49" s="1" t="s">
        <v>494</v>
      </c>
      <c r="D49" s="13" t="s">
        <v>67</v>
      </c>
      <c r="E49" s="13" t="s">
        <v>26</v>
      </c>
      <c r="F49" s="66">
        <v>0.2</v>
      </c>
      <c r="G49" s="13"/>
      <c r="H49" s="13">
        <f t="shared" si="1"/>
        <v>9</v>
      </c>
      <c r="I49" s="21" t="s">
        <v>80</v>
      </c>
      <c r="J49" s="199"/>
      <c r="K49" s="82" t="s">
        <v>91</v>
      </c>
      <c r="L49" s="11"/>
      <c r="M49" s="20" t="s">
        <v>365</v>
      </c>
    </row>
    <row r="50" spans="1:13" ht="16.5">
      <c r="A50" s="16" t="s">
        <v>76</v>
      </c>
      <c r="B50" s="14" t="s">
        <v>42</v>
      </c>
      <c r="C50" s="1" t="s">
        <v>495</v>
      </c>
      <c r="D50" s="13" t="s">
        <v>68</v>
      </c>
      <c r="E50" s="13" t="s">
        <v>26</v>
      </c>
      <c r="F50" s="66">
        <v>0</v>
      </c>
      <c r="G50" s="13"/>
      <c r="H50" s="13">
        <f t="shared" si="1"/>
        <v>0</v>
      </c>
      <c r="I50" s="21" t="s">
        <v>80</v>
      </c>
      <c r="J50" s="199"/>
      <c r="K50" s="82" t="s">
        <v>91</v>
      </c>
      <c r="L50" s="11"/>
      <c r="M50" s="20" t="s">
        <v>365</v>
      </c>
    </row>
    <row r="51" spans="1:13" ht="16.5">
      <c r="A51" s="16" t="s">
        <v>76</v>
      </c>
      <c r="B51" s="154" t="s">
        <v>43</v>
      </c>
      <c r="C51" s="1" t="s">
        <v>517</v>
      </c>
      <c r="D51" s="110" t="s">
        <v>69</v>
      </c>
      <c r="E51" s="110" t="s">
        <v>26</v>
      </c>
      <c r="F51" s="155">
        <v>0.1</v>
      </c>
      <c r="G51" s="110"/>
      <c r="H51" s="110">
        <f t="shared" si="1"/>
        <v>4.5</v>
      </c>
      <c r="I51" s="114" t="s">
        <v>79</v>
      </c>
      <c r="J51" s="195"/>
      <c r="K51" s="156" t="s">
        <v>89</v>
      </c>
      <c r="L51" s="112"/>
      <c r="M51" s="113" t="s">
        <v>369</v>
      </c>
    </row>
    <row r="52" spans="1:13" ht="16.5">
      <c r="A52" s="16" t="s">
        <v>76</v>
      </c>
      <c r="B52" s="154" t="s">
        <v>43</v>
      </c>
      <c r="C52" s="1" t="s">
        <v>518</v>
      </c>
      <c r="D52" s="110" t="s">
        <v>70</v>
      </c>
      <c r="E52" s="110" t="s">
        <v>26</v>
      </c>
      <c r="F52" s="155">
        <v>0.8</v>
      </c>
      <c r="G52" s="110"/>
      <c r="H52" s="110">
        <f t="shared" si="1"/>
        <v>36</v>
      </c>
      <c r="I52" s="114" t="s">
        <v>82</v>
      </c>
      <c r="J52" s="195"/>
      <c r="K52" s="156" t="s">
        <v>89</v>
      </c>
      <c r="L52" s="112"/>
      <c r="M52" s="113" t="s">
        <v>365</v>
      </c>
    </row>
    <row r="53" spans="1:13" ht="16.5">
      <c r="A53" s="16" t="s">
        <v>76</v>
      </c>
      <c r="B53" s="154" t="s">
        <v>44</v>
      </c>
      <c r="C53" s="1" t="s">
        <v>487</v>
      </c>
      <c r="D53" s="110" t="s">
        <v>71</v>
      </c>
      <c r="E53" s="110" t="s">
        <v>78</v>
      </c>
      <c r="F53" s="155">
        <v>0.5</v>
      </c>
      <c r="G53" s="110"/>
      <c r="H53" s="110">
        <f t="shared" si="1"/>
        <v>22.5</v>
      </c>
      <c r="I53" s="114" t="s">
        <v>83</v>
      </c>
      <c r="J53" s="195"/>
      <c r="K53" s="156" t="s">
        <v>92</v>
      </c>
      <c r="L53" s="112"/>
      <c r="M53" s="113" t="s">
        <v>365</v>
      </c>
    </row>
    <row r="54" spans="1:13" ht="16.5">
      <c r="A54" s="16" t="s">
        <v>76</v>
      </c>
      <c r="B54" s="173" t="s">
        <v>45</v>
      </c>
      <c r="C54" s="1" t="s">
        <v>519</v>
      </c>
      <c r="D54" s="110" t="s">
        <v>72</v>
      </c>
      <c r="E54" s="110" t="s">
        <v>78</v>
      </c>
      <c r="F54" s="155">
        <v>0.3</v>
      </c>
      <c r="G54" s="110"/>
      <c r="H54" s="110">
        <f t="shared" si="1"/>
        <v>13.5</v>
      </c>
      <c r="I54" s="114" t="s">
        <v>85</v>
      </c>
      <c r="J54" s="195"/>
      <c r="K54" s="156" t="s">
        <v>90</v>
      </c>
      <c r="L54" s="112"/>
      <c r="M54" s="113" t="s">
        <v>365</v>
      </c>
    </row>
    <row r="55" spans="1:13" ht="16.5">
      <c r="A55" s="16" t="s">
        <v>76</v>
      </c>
      <c r="B55" s="18" t="s">
        <v>45</v>
      </c>
      <c r="C55" s="1" t="s">
        <v>521</v>
      </c>
      <c r="D55" s="13" t="s">
        <v>72</v>
      </c>
      <c r="E55" s="13" t="s">
        <v>78</v>
      </c>
      <c r="F55" s="66">
        <v>0.3</v>
      </c>
      <c r="G55" s="13"/>
      <c r="H55" s="13">
        <f t="shared" si="1"/>
        <v>13.5</v>
      </c>
      <c r="I55" s="21" t="s">
        <v>83</v>
      </c>
      <c r="J55" s="199"/>
      <c r="K55" s="82" t="s">
        <v>90</v>
      </c>
      <c r="L55" s="11"/>
      <c r="M55" s="20" t="s">
        <v>365</v>
      </c>
    </row>
    <row r="56" spans="1:13" ht="16.5">
      <c r="A56" s="16" t="s">
        <v>76</v>
      </c>
      <c r="B56" s="18" t="s">
        <v>45</v>
      </c>
      <c r="C56" s="1" t="s">
        <v>523</v>
      </c>
      <c r="D56" s="13" t="s">
        <v>72</v>
      </c>
      <c r="E56" s="13" t="s">
        <v>78</v>
      </c>
      <c r="F56" s="66">
        <v>0.4</v>
      </c>
      <c r="G56" s="13"/>
      <c r="H56" s="13">
        <f t="shared" si="1"/>
        <v>18</v>
      </c>
      <c r="I56" s="21" t="s">
        <v>80</v>
      </c>
      <c r="J56" s="199"/>
      <c r="K56" s="82" t="s">
        <v>90</v>
      </c>
      <c r="L56" s="11"/>
      <c r="M56" s="20" t="s">
        <v>365</v>
      </c>
    </row>
    <row r="57" spans="1:13" ht="16.5">
      <c r="A57" s="16" t="s">
        <v>76</v>
      </c>
      <c r="B57" s="18" t="s">
        <v>45</v>
      </c>
      <c r="C57" s="1" t="s">
        <v>520</v>
      </c>
      <c r="D57" s="13" t="s">
        <v>73</v>
      </c>
      <c r="E57" s="13" t="s">
        <v>78</v>
      </c>
      <c r="F57" s="66">
        <v>0.4</v>
      </c>
      <c r="G57" s="13"/>
      <c r="H57" s="13">
        <f t="shared" si="1"/>
        <v>18</v>
      </c>
      <c r="I57" s="21" t="s">
        <v>82</v>
      </c>
      <c r="J57" s="199"/>
      <c r="K57" s="82" t="s">
        <v>90</v>
      </c>
      <c r="L57" s="11"/>
      <c r="M57" s="20" t="s">
        <v>365</v>
      </c>
    </row>
    <row r="58" spans="1:13" ht="16.5">
      <c r="A58" s="16" t="s">
        <v>76</v>
      </c>
      <c r="B58" s="18" t="s">
        <v>45</v>
      </c>
      <c r="C58" s="1" t="s">
        <v>522</v>
      </c>
      <c r="D58" s="13" t="s">
        <v>73</v>
      </c>
      <c r="E58" s="13" t="s">
        <v>78</v>
      </c>
      <c r="F58" s="67">
        <v>0.4</v>
      </c>
      <c r="G58" s="13"/>
      <c r="H58" s="13">
        <f t="shared" si="1"/>
        <v>18</v>
      </c>
      <c r="I58" s="21" t="s">
        <v>83</v>
      </c>
      <c r="J58" s="199"/>
      <c r="K58" s="82" t="s">
        <v>90</v>
      </c>
      <c r="L58" s="11"/>
      <c r="M58" s="20" t="s">
        <v>365</v>
      </c>
    </row>
    <row r="59" spans="1:13" ht="16.5">
      <c r="A59" s="16" t="s">
        <v>124</v>
      </c>
      <c r="B59" s="158" t="s">
        <v>95</v>
      </c>
      <c r="C59" s="177" t="s">
        <v>586</v>
      </c>
      <c r="D59" s="146" t="s">
        <v>356</v>
      </c>
      <c r="E59" s="110" t="s">
        <v>26</v>
      </c>
      <c r="F59" s="178">
        <v>1</v>
      </c>
      <c r="G59" s="112"/>
      <c r="H59" s="113">
        <f t="shared" si="1"/>
        <v>45</v>
      </c>
      <c r="I59" s="114" t="s">
        <v>79</v>
      </c>
      <c r="J59" s="200"/>
      <c r="K59" s="115" t="s">
        <v>205</v>
      </c>
      <c r="L59" s="11"/>
      <c r="M59" s="20" t="s">
        <v>369</v>
      </c>
    </row>
    <row r="60" spans="1:13" ht="16.5">
      <c r="A60" s="16" t="s">
        <v>124</v>
      </c>
      <c r="B60" s="158" t="s">
        <v>95</v>
      </c>
      <c r="C60" s="177" t="s">
        <v>587</v>
      </c>
      <c r="D60" s="146" t="s">
        <v>357</v>
      </c>
      <c r="E60" s="110" t="s">
        <v>26</v>
      </c>
      <c r="F60" s="178">
        <v>1</v>
      </c>
      <c r="G60" s="112"/>
      <c r="H60" s="113">
        <f t="shared" si="1"/>
        <v>45</v>
      </c>
      <c r="I60" s="114" t="s">
        <v>79</v>
      </c>
      <c r="J60" s="200"/>
      <c r="K60" s="115" t="s">
        <v>205</v>
      </c>
      <c r="L60" s="11"/>
      <c r="M60" s="20" t="s">
        <v>369</v>
      </c>
    </row>
    <row r="61" spans="1:13" ht="16.5">
      <c r="A61" s="16" t="s">
        <v>124</v>
      </c>
      <c r="B61" s="34" t="s">
        <v>95</v>
      </c>
      <c r="C61" s="1" t="s">
        <v>542</v>
      </c>
      <c r="D61" s="25" t="s">
        <v>125</v>
      </c>
      <c r="E61" s="13" t="s">
        <v>26</v>
      </c>
      <c r="F61" s="68">
        <v>2</v>
      </c>
      <c r="G61" s="11"/>
      <c r="H61" s="20">
        <f t="shared" si="1"/>
        <v>90</v>
      </c>
      <c r="I61" s="21" t="s">
        <v>84</v>
      </c>
      <c r="J61" s="201"/>
      <c r="K61" s="47" t="s">
        <v>206</v>
      </c>
      <c r="L61" s="11"/>
      <c r="M61" s="20" t="s">
        <v>365</v>
      </c>
    </row>
    <row r="62" spans="1:13" ht="16.5">
      <c r="A62" s="16" t="s">
        <v>124</v>
      </c>
      <c r="B62" s="34" t="s">
        <v>95</v>
      </c>
      <c r="C62" s="1" t="s">
        <v>581</v>
      </c>
      <c r="D62" s="48" t="s">
        <v>126</v>
      </c>
      <c r="E62" s="13" t="s">
        <v>26</v>
      </c>
      <c r="F62" s="69">
        <v>0</v>
      </c>
      <c r="G62" s="11"/>
      <c r="H62" s="20">
        <f t="shared" si="1"/>
        <v>0</v>
      </c>
      <c r="I62" s="46" t="s">
        <v>201</v>
      </c>
      <c r="J62" s="201"/>
      <c r="K62" s="47" t="s">
        <v>32</v>
      </c>
      <c r="L62" s="11"/>
      <c r="M62" s="20" t="s">
        <v>365</v>
      </c>
    </row>
    <row r="63" spans="1:13" ht="16.5" customHeight="1">
      <c r="A63" s="16" t="s">
        <v>124</v>
      </c>
      <c r="B63" s="158" t="s">
        <v>95</v>
      </c>
      <c r="C63" s="1" t="s">
        <v>543</v>
      </c>
      <c r="D63" s="146" t="s">
        <v>127</v>
      </c>
      <c r="E63" s="110" t="s">
        <v>26</v>
      </c>
      <c r="F63" s="149">
        <v>2</v>
      </c>
      <c r="G63" s="112"/>
      <c r="H63" s="113">
        <f t="shared" si="1"/>
        <v>90</v>
      </c>
      <c r="I63" s="114" t="s">
        <v>84</v>
      </c>
      <c r="J63" s="200"/>
      <c r="K63" s="115" t="s">
        <v>204</v>
      </c>
      <c r="L63" s="112"/>
      <c r="M63" s="113" t="s">
        <v>365</v>
      </c>
    </row>
    <row r="64" spans="1:13" ht="16.5" customHeight="1">
      <c r="A64" s="16" t="s">
        <v>124</v>
      </c>
      <c r="B64" s="158" t="s">
        <v>95</v>
      </c>
      <c r="C64" s="1" t="s">
        <v>524</v>
      </c>
      <c r="D64" s="146" t="s">
        <v>128</v>
      </c>
      <c r="E64" s="110" t="s">
        <v>26</v>
      </c>
      <c r="F64" s="149">
        <v>0.8</v>
      </c>
      <c r="G64" s="112"/>
      <c r="H64" s="113">
        <f t="shared" si="1"/>
        <v>36</v>
      </c>
      <c r="I64" s="114" t="s">
        <v>79</v>
      </c>
      <c r="J64" s="200"/>
      <c r="K64" s="115" t="s">
        <v>204</v>
      </c>
      <c r="L64" s="112"/>
      <c r="M64" s="113" t="s">
        <v>369</v>
      </c>
    </row>
    <row r="65" spans="1:13" ht="16.5" customHeight="1">
      <c r="A65" s="16" t="s">
        <v>124</v>
      </c>
      <c r="B65" s="158" t="s">
        <v>95</v>
      </c>
      <c r="C65" s="1" t="s">
        <v>531</v>
      </c>
      <c r="D65" s="146" t="s">
        <v>129</v>
      </c>
      <c r="E65" s="110" t="s">
        <v>26</v>
      </c>
      <c r="F65" s="149">
        <v>0.8</v>
      </c>
      <c r="G65" s="112"/>
      <c r="H65" s="113">
        <f t="shared" si="1"/>
        <v>36</v>
      </c>
      <c r="I65" s="114" t="s">
        <v>85</v>
      </c>
      <c r="J65" s="200"/>
      <c r="K65" s="115" t="s">
        <v>206</v>
      </c>
      <c r="L65" s="112"/>
      <c r="M65" s="113" t="s">
        <v>367</v>
      </c>
    </row>
    <row r="66" spans="1:13" ht="16.5">
      <c r="A66" s="16" t="s">
        <v>124</v>
      </c>
      <c r="B66" s="158" t="s">
        <v>95</v>
      </c>
      <c r="C66" s="1" t="s">
        <v>546</v>
      </c>
      <c r="D66" s="146" t="s">
        <v>130</v>
      </c>
      <c r="E66" s="110" t="s">
        <v>26</v>
      </c>
      <c r="F66" s="149">
        <v>0.5</v>
      </c>
      <c r="G66" s="112"/>
      <c r="H66" s="113">
        <f t="shared" ref="H66:H100" si="2">F66*45</f>
        <v>22.5</v>
      </c>
      <c r="I66" s="114" t="s">
        <v>439</v>
      </c>
      <c r="J66" s="114"/>
      <c r="K66" s="115" t="s">
        <v>206</v>
      </c>
      <c r="L66" s="112"/>
      <c r="M66" s="113" t="s">
        <v>365</v>
      </c>
    </row>
    <row r="67" spans="1:13" ht="16.5">
      <c r="A67" s="16" t="s">
        <v>124</v>
      </c>
      <c r="B67" s="158" t="s">
        <v>95</v>
      </c>
      <c r="C67" s="177" t="s">
        <v>588</v>
      </c>
      <c r="D67" s="146" t="s">
        <v>358</v>
      </c>
      <c r="E67" s="110" t="s">
        <v>26</v>
      </c>
      <c r="F67" s="149">
        <v>1</v>
      </c>
      <c r="G67" s="112"/>
      <c r="H67" s="113">
        <f t="shared" si="2"/>
        <v>45</v>
      </c>
      <c r="I67" s="114" t="s">
        <v>79</v>
      </c>
      <c r="J67" s="200"/>
      <c r="K67" s="115" t="s">
        <v>205</v>
      </c>
      <c r="L67" s="11"/>
      <c r="M67" s="20" t="s">
        <v>369</v>
      </c>
    </row>
    <row r="68" spans="1:13" ht="16.5">
      <c r="A68" s="16" t="s">
        <v>124</v>
      </c>
      <c r="B68" s="158" t="s">
        <v>95</v>
      </c>
      <c r="C68" s="177" t="s">
        <v>589</v>
      </c>
      <c r="D68" s="146" t="s">
        <v>359</v>
      </c>
      <c r="E68" s="110" t="s">
        <v>26</v>
      </c>
      <c r="F68" s="149">
        <v>1</v>
      </c>
      <c r="G68" s="112"/>
      <c r="H68" s="113">
        <f t="shared" si="2"/>
        <v>45</v>
      </c>
      <c r="I68" s="114" t="s">
        <v>79</v>
      </c>
      <c r="J68" s="200"/>
      <c r="K68" s="115" t="s">
        <v>205</v>
      </c>
      <c r="L68" s="11"/>
      <c r="M68" s="20" t="s">
        <v>369</v>
      </c>
    </row>
    <row r="69" spans="1:13" ht="16.5">
      <c r="A69" s="16" t="s">
        <v>124</v>
      </c>
      <c r="B69" s="158" t="s">
        <v>95</v>
      </c>
      <c r="C69" s="1" t="s">
        <v>547</v>
      </c>
      <c r="D69" s="146" t="s">
        <v>131</v>
      </c>
      <c r="E69" s="110" t="s">
        <v>26</v>
      </c>
      <c r="F69" s="149">
        <v>3</v>
      </c>
      <c r="G69" s="112"/>
      <c r="H69" s="113">
        <f t="shared" si="2"/>
        <v>135</v>
      </c>
      <c r="I69" s="114" t="s">
        <v>82</v>
      </c>
      <c r="J69" s="200"/>
      <c r="K69" s="115" t="s">
        <v>94</v>
      </c>
      <c r="L69" s="112"/>
      <c r="M69" s="113" t="s">
        <v>365</v>
      </c>
    </row>
    <row r="70" spans="1:13" ht="16.5">
      <c r="A70" s="16" t="s">
        <v>124</v>
      </c>
      <c r="B70" s="158" t="s">
        <v>95</v>
      </c>
      <c r="C70" s="1" t="s">
        <v>548</v>
      </c>
      <c r="D70" s="146" t="s">
        <v>183</v>
      </c>
      <c r="E70" s="110" t="s">
        <v>26</v>
      </c>
      <c r="F70" s="149">
        <v>2</v>
      </c>
      <c r="G70" s="112"/>
      <c r="H70" s="113">
        <f t="shared" si="2"/>
        <v>90</v>
      </c>
      <c r="I70" s="114" t="s">
        <v>82</v>
      </c>
      <c r="J70" s="200"/>
      <c r="K70" s="115" t="s">
        <v>94</v>
      </c>
      <c r="L70" s="112"/>
      <c r="M70" s="113" t="s">
        <v>365</v>
      </c>
    </row>
    <row r="71" spans="1:13" ht="16.5">
      <c r="A71" s="16" t="s">
        <v>124</v>
      </c>
      <c r="B71" s="34" t="s">
        <v>95</v>
      </c>
      <c r="C71" s="1" t="s">
        <v>610</v>
      </c>
      <c r="D71" s="50" t="s">
        <v>184</v>
      </c>
      <c r="E71" s="13" t="s">
        <v>26</v>
      </c>
      <c r="F71" s="70">
        <v>1</v>
      </c>
      <c r="G71" s="11"/>
      <c r="H71" s="20">
        <f t="shared" si="2"/>
        <v>45</v>
      </c>
      <c r="I71" s="21" t="s">
        <v>82</v>
      </c>
      <c r="J71" s="201"/>
      <c r="K71" s="51" t="s">
        <v>94</v>
      </c>
      <c r="L71" s="11"/>
      <c r="M71" s="20" t="s">
        <v>365</v>
      </c>
    </row>
    <row r="72" spans="1:13" ht="33">
      <c r="A72" s="16" t="s">
        <v>124</v>
      </c>
      <c r="B72" s="158" t="s">
        <v>95</v>
      </c>
      <c r="C72" s="1" t="s">
        <v>532</v>
      </c>
      <c r="D72" s="146" t="s">
        <v>185</v>
      </c>
      <c r="E72" s="110" t="s">
        <v>26</v>
      </c>
      <c r="F72" s="149">
        <v>0.7</v>
      </c>
      <c r="G72" s="112"/>
      <c r="H72" s="113">
        <f t="shared" si="2"/>
        <v>31.499999999999996</v>
      </c>
      <c r="I72" s="114" t="s">
        <v>390</v>
      </c>
      <c r="J72" s="114" t="s">
        <v>84</v>
      </c>
      <c r="K72" s="115" t="s">
        <v>206</v>
      </c>
      <c r="L72" s="112"/>
      <c r="M72" s="113" t="s">
        <v>365</v>
      </c>
    </row>
    <row r="73" spans="1:13" ht="33">
      <c r="A73" s="16" t="s">
        <v>124</v>
      </c>
      <c r="B73" s="158" t="s">
        <v>95</v>
      </c>
      <c r="C73" s="1" t="s">
        <v>549</v>
      </c>
      <c r="D73" s="146" t="s">
        <v>132</v>
      </c>
      <c r="E73" s="110" t="s">
        <v>26</v>
      </c>
      <c r="F73" s="149">
        <v>0.8</v>
      </c>
      <c r="G73" s="112"/>
      <c r="H73" s="113">
        <f t="shared" si="2"/>
        <v>36</v>
      </c>
      <c r="I73" s="114" t="s">
        <v>82</v>
      </c>
      <c r="J73" s="200"/>
      <c r="K73" s="115" t="s">
        <v>206</v>
      </c>
      <c r="L73" s="112"/>
      <c r="M73" s="113" t="s">
        <v>365</v>
      </c>
    </row>
    <row r="74" spans="1:13" ht="33">
      <c r="A74" s="16" t="s">
        <v>124</v>
      </c>
      <c r="B74" s="158" t="s">
        <v>95</v>
      </c>
      <c r="C74" s="1" t="s">
        <v>544</v>
      </c>
      <c r="D74" s="146" t="s">
        <v>186</v>
      </c>
      <c r="E74" s="110" t="s">
        <v>26</v>
      </c>
      <c r="F74" s="149">
        <v>1</v>
      </c>
      <c r="G74" s="112"/>
      <c r="H74" s="113">
        <f t="shared" si="2"/>
        <v>45</v>
      </c>
      <c r="I74" s="114" t="s">
        <v>84</v>
      </c>
      <c r="J74" s="200"/>
      <c r="K74" s="115" t="s">
        <v>206</v>
      </c>
      <c r="L74" s="112"/>
      <c r="M74" s="113" t="s">
        <v>365</v>
      </c>
    </row>
    <row r="75" spans="1:13" ht="16.5">
      <c r="A75" s="16" t="s">
        <v>124</v>
      </c>
      <c r="B75" s="158" t="s">
        <v>95</v>
      </c>
      <c r="C75" s="177" t="s">
        <v>590</v>
      </c>
      <c r="D75" s="179" t="s">
        <v>350</v>
      </c>
      <c r="E75" s="110" t="s">
        <v>26</v>
      </c>
      <c r="F75" s="149">
        <v>0.5</v>
      </c>
      <c r="G75" s="112"/>
      <c r="H75" s="113">
        <f t="shared" si="2"/>
        <v>22.5</v>
      </c>
      <c r="I75" s="114" t="s">
        <v>79</v>
      </c>
      <c r="J75" s="200"/>
      <c r="K75" s="115" t="s">
        <v>207</v>
      </c>
      <c r="L75" s="11"/>
      <c r="M75" s="20" t="s">
        <v>369</v>
      </c>
    </row>
    <row r="76" spans="1:13" ht="16.5">
      <c r="A76" s="16" t="s">
        <v>124</v>
      </c>
      <c r="B76" s="158" t="s">
        <v>95</v>
      </c>
      <c r="C76" s="177" t="s">
        <v>591</v>
      </c>
      <c r="D76" s="179" t="s">
        <v>351</v>
      </c>
      <c r="E76" s="110" t="s">
        <v>26</v>
      </c>
      <c r="F76" s="149">
        <v>0.3</v>
      </c>
      <c r="G76" s="112"/>
      <c r="H76" s="113">
        <f t="shared" si="2"/>
        <v>13.5</v>
      </c>
      <c r="I76" s="114" t="s">
        <v>79</v>
      </c>
      <c r="J76" s="200"/>
      <c r="K76" s="115" t="s">
        <v>207</v>
      </c>
      <c r="L76" s="11"/>
      <c r="M76" s="20" t="s">
        <v>365</v>
      </c>
    </row>
    <row r="77" spans="1:13" ht="16.5">
      <c r="A77" s="16" t="s">
        <v>124</v>
      </c>
      <c r="B77" s="158" t="s">
        <v>95</v>
      </c>
      <c r="C77" s="177" t="s">
        <v>592</v>
      </c>
      <c r="D77" s="179" t="s">
        <v>352</v>
      </c>
      <c r="E77" s="110" t="s">
        <v>26</v>
      </c>
      <c r="F77" s="149">
        <v>0.2</v>
      </c>
      <c r="G77" s="112"/>
      <c r="H77" s="113">
        <f t="shared" si="2"/>
        <v>9</v>
      </c>
      <c r="I77" s="114" t="s">
        <v>79</v>
      </c>
      <c r="J77" s="200"/>
      <c r="K77" s="115" t="s">
        <v>207</v>
      </c>
      <c r="L77" s="11"/>
      <c r="M77" s="20" t="s">
        <v>365</v>
      </c>
    </row>
    <row r="78" spans="1:13" ht="16.5">
      <c r="A78" s="16" t="s">
        <v>124</v>
      </c>
      <c r="B78" s="158" t="s">
        <v>95</v>
      </c>
      <c r="C78" s="1" t="s">
        <v>533</v>
      </c>
      <c r="D78" s="146" t="s">
        <v>133</v>
      </c>
      <c r="E78" s="110" t="s">
        <v>26</v>
      </c>
      <c r="F78" s="149">
        <v>1</v>
      </c>
      <c r="G78" s="112"/>
      <c r="H78" s="113">
        <f t="shared" si="2"/>
        <v>45</v>
      </c>
      <c r="I78" s="114" t="s">
        <v>85</v>
      </c>
      <c r="J78" s="200"/>
      <c r="K78" s="115" t="s">
        <v>207</v>
      </c>
      <c r="L78" s="112"/>
      <c r="M78" s="113" t="s">
        <v>365</v>
      </c>
    </row>
    <row r="79" spans="1:13" ht="16.5" customHeight="1">
      <c r="A79" s="16" t="s">
        <v>124</v>
      </c>
      <c r="B79" s="34" t="s">
        <v>95</v>
      </c>
      <c r="C79" s="1" t="s">
        <v>606</v>
      </c>
      <c r="D79" s="50" t="s">
        <v>134</v>
      </c>
      <c r="E79" s="13" t="s">
        <v>26</v>
      </c>
      <c r="F79" s="70">
        <v>1</v>
      </c>
      <c r="G79" s="11"/>
      <c r="H79" s="20">
        <f t="shared" si="2"/>
        <v>45</v>
      </c>
      <c r="I79" s="21" t="s">
        <v>84</v>
      </c>
      <c r="J79" s="201"/>
      <c r="K79" s="51" t="s">
        <v>206</v>
      </c>
      <c r="L79" s="11"/>
      <c r="M79" s="20" t="s">
        <v>365</v>
      </c>
    </row>
    <row r="80" spans="1:13" ht="16.5" customHeight="1">
      <c r="A80" s="16" t="s">
        <v>124</v>
      </c>
      <c r="B80" s="34" t="s">
        <v>95</v>
      </c>
      <c r="C80" s="1" t="s">
        <v>607</v>
      </c>
      <c r="D80" s="50" t="s">
        <v>135</v>
      </c>
      <c r="E80" s="13" t="s">
        <v>26</v>
      </c>
      <c r="F80" s="70">
        <v>1</v>
      </c>
      <c r="G80" s="11"/>
      <c r="H80" s="20">
        <f t="shared" si="2"/>
        <v>45</v>
      </c>
      <c r="I80" s="21" t="s">
        <v>84</v>
      </c>
      <c r="J80" s="201"/>
      <c r="K80" s="51" t="s">
        <v>207</v>
      </c>
      <c r="L80" s="11"/>
      <c r="M80" s="20" t="s">
        <v>365</v>
      </c>
    </row>
    <row r="81" spans="1:13" ht="16.5" customHeight="1">
      <c r="A81" s="16" t="s">
        <v>124</v>
      </c>
      <c r="B81" s="34" t="s">
        <v>95</v>
      </c>
      <c r="C81" s="1" t="s">
        <v>608</v>
      </c>
      <c r="D81" s="50" t="s">
        <v>136</v>
      </c>
      <c r="E81" s="13" t="s">
        <v>26</v>
      </c>
      <c r="F81" s="70">
        <v>0.5</v>
      </c>
      <c r="G81" s="11"/>
      <c r="H81" s="20">
        <f t="shared" si="2"/>
        <v>22.5</v>
      </c>
      <c r="I81" s="21" t="s">
        <v>84</v>
      </c>
      <c r="J81" s="201"/>
      <c r="K81" s="51" t="s">
        <v>207</v>
      </c>
      <c r="L81" s="11"/>
      <c r="M81" s="20" t="s">
        <v>365</v>
      </c>
    </row>
    <row r="82" spans="1:13" ht="16.5" customHeight="1">
      <c r="A82" s="16" t="s">
        <v>124</v>
      </c>
      <c r="B82" s="158" t="s">
        <v>95</v>
      </c>
      <c r="C82" s="1" t="s">
        <v>550</v>
      </c>
      <c r="D82" s="146" t="s">
        <v>137</v>
      </c>
      <c r="E82" s="110" t="s">
        <v>26</v>
      </c>
      <c r="F82" s="149">
        <v>0.7</v>
      </c>
      <c r="G82" s="112"/>
      <c r="H82" s="113">
        <f t="shared" si="2"/>
        <v>31.499999999999996</v>
      </c>
      <c r="I82" s="114" t="s">
        <v>82</v>
      </c>
      <c r="J82" s="200"/>
      <c r="K82" s="115" t="s">
        <v>94</v>
      </c>
      <c r="L82" s="112"/>
      <c r="M82" s="113" t="s">
        <v>365</v>
      </c>
    </row>
    <row r="83" spans="1:13" ht="33" customHeight="1">
      <c r="A83" s="16" t="s">
        <v>124</v>
      </c>
      <c r="B83" s="158" t="s">
        <v>95</v>
      </c>
      <c r="C83" s="1" t="s">
        <v>534</v>
      </c>
      <c r="D83" s="146" t="s">
        <v>187</v>
      </c>
      <c r="E83" s="110" t="s">
        <v>26</v>
      </c>
      <c r="F83" s="149">
        <v>0.8</v>
      </c>
      <c r="G83" s="112"/>
      <c r="H83" s="113">
        <f t="shared" si="2"/>
        <v>36</v>
      </c>
      <c r="I83" s="114" t="s">
        <v>85</v>
      </c>
      <c r="J83" s="200"/>
      <c r="K83" s="115" t="s">
        <v>94</v>
      </c>
      <c r="L83" s="112"/>
      <c r="M83" s="113" t="s">
        <v>365</v>
      </c>
    </row>
    <row r="84" spans="1:13" ht="33" customHeight="1">
      <c r="A84" s="16" t="s">
        <v>124</v>
      </c>
      <c r="B84" s="158" t="s">
        <v>95</v>
      </c>
      <c r="C84" s="1" t="s">
        <v>551</v>
      </c>
      <c r="D84" s="146" t="s">
        <v>138</v>
      </c>
      <c r="E84" s="110" t="s">
        <v>26</v>
      </c>
      <c r="F84" s="149">
        <v>0.5</v>
      </c>
      <c r="G84" s="112"/>
      <c r="H84" s="113">
        <f t="shared" si="2"/>
        <v>22.5</v>
      </c>
      <c r="I84" s="114" t="s">
        <v>82</v>
      </c>
      <c r="J84" s="200"/>
      <c r="K84" s="115" t="s">
        <v>94</v>
      </c>
      <c r="L84" s="112"/>
      <c r="M84" s="113" t="s">
        <v>365</v>
      </c>
    </row>
    <row r="85" spans="1:13" ht="16.5" customHeight="1">
      <c r="A85" s="16" t="s">
        <v>124</v>
      </c>
      <c r="B85" s="158" t="s">
        <v>98</v>
      </c>
      <c r="C85" s="1" t="s">
        <v>554</v>
      </c>
      <c r="D85" s="146" t="s">
        <v>197</v>
      </c>
      <c r="E85" s="110" t="s">
        <v>26</v>
      </c>
      <c r="F85" s="149">
        <v>0.3</v>
      </c>
      <c r="G85" s="112"/>
      <c r="H85" s="113">
        <f t="shared" si="2"/>
        <v>13.5</v>
      </c>
      <c r="I85" s="114" t="s">
        <v>80</v>
      </c>
      <c r="J85" s="114"/>
      <c r="K85" s="115" t="s">
        <v>208</v>
      </c>
      <c r="L85" s="112"/>
      <c r="M85" s="113" t="s">
        <v>365</v>
      </c>
    </row>
    <row r="86" spans="1:13" ht="16.5" customHeight="1">
      <c r="A86" s="16" t="s">
        <v>124</v>
      </c>
      <c r="B86" s="158" t="s">
        <v>96</v>
      </c>
      <c r="C86" s="1" t="s">
        <v>555</v>
      </c>
      <c r="D86" s="146" t="s">
        <v>139</v>
      </c>
      <c r="E86" s="110" t="s">
        <v>26</v>
      </c>
      <c r="F86" s="149">
        <v>2</v>
      </c>
      <c r="G86" s="112"/>
      <c r="H86" s="113">
        <f t="shared" si="2"/>
        <v>90</v>
      </c>
      <c r="I86" s="114" t="s">
        <v>80</v>
      </c>
      <c r="J86" s="200"/>
      <c r="K86" s="115" t="s">
        <v>209</v>
      </c>
      <c r="L86" s="112"/>
      <c r="M86" s="113" t="s">
        <v>365</v>
      </c>
    </row>
    <row r="87" spans="1:13" ht="16.5" customHeight="1">
      <c r="A87" s="16" t="s">
        <v>124</v>
      </c>
      <c r="B87" s="34" t="s">
        <v>96</v>
      </c>
      <c r="C87" s="1" t="s">
        <v>599</v>
      </c>
      <c r="D87" s="52" t="s">
        <v>188</v>
      </c>
      <c r="E87" s="13" t="s">
        <v>26</v>
      </c>
      <c r="F87" s="68">
        <v>0.5</v>
      </c>
      <c r="G87" s="11"/>
      <c r="H87" s="20">
        <f t="shared" si="2"/>
        <v>22.5</v>
      </c>
      <c r="I87" s="21" t="s">
        <v>85</v>
      </c>
      <c r="J87" s="201"/>
      <c r="K87" s="45" t="s">
        <v>214</v>
      </c>
      <c r="L87" s="11"/>
      <c r="M87" s="20" t="s">
        <v>365</v>
      </c>
    </row>
    <row r="88" spans="1:13" ht="16.5" customHeight="1">
      <c r="A88" s="16" t="s">
        <v>124</v>
      </c>
      <c r="B88" s="34" t="s">
        <v>96</v>
      </c>
      <c r="C88" s="1" t="s">
        <v>648</v>
      </c>
      <c r="D88" s="52" t="s">
        <v>636</v>
      </c>
      <c r="E88" s="13" t="s">
        <v>26</v>
      </c>
      <c r="F88" s="68">
        <v>0.2</v>
      </c>
      <c r="G88" s="11"/>
      <c r="H88" s="20">
        <f t="shared" ref="H88" si="3">F88*45</f>
        <v>9</v>
      </c>
      <c r="I88" s="21" t="s">
        <v>85</v>
      </c>
      <c r="J88" s="201"/>
      <c r="K88" s="45" t="s">
        <v>214</v>
      </c>
      <c r="L88" s="20" t="s">
        <v>638</v>
      </c>
      <c r="M88" s="20" t="s">
        <v>395</v>
      </c>
    </row>
    <row r="89" spans="1:13" ht="16.5">
      <c r="A89" s="16" t="s">
        <v>124</v>
      </c>
      <c r="B89" s="158" t="s">
        <v>96</v>
      </c>
      <c r="C89" s="177" t="s">
        <v>600</v>
      </c>
      <c r="D89" s="146" t="s">
        <v>362</v>
      </c>
      <c r="E89" s="110" t="s">
        <v>26</v>
      </c>
      <c r="F89" s="149">
        <v>0.1</v>
      </c>
      <c r="G89" s="112"/>
      <c r="H89" s="113">
        <f t="shared" si="2"/>
        <v>4.5</v>
      </c>
      <c r="I89" s="114" t="s">
        <v>85</v>
      </c>
      <c r="J89" s="200"/>
      <c r="K89" s="115" t="s">
        <v>214</v>
      </c>
      <c r="L89" s="11"/>
      <c r="M89" s="20" t="s">
        <v>369</v>
      </c>
    </row>
    <row r="90" spans="1:13" ht="16.5">
      <c r="A90" s="16" t="s">
        <v>124</v>
      </c>
      <c r="B90" s="34" t="s">
        <v>97</v>
      </c>
      <c r="C90" s="1" t="s">
        <v>609</v>
      </c>
      <c r="D90" s="52" t="s">
        <v>189</v>
      </c>
      <c r="E90" s="13" t="s">
        <v>26</v>
      </c>
      <c r="F90" s="68">
        <v>1</v>
      </c>
      <c r="G90" s="11"/>
      <c r="H90" s="20">
        <f t="shared" si="2"/>
        <v>45</v>
      </c>
      <c r="I90" s="21" t="s">
        <v>86</v>
      </c>
      <c r="J90" s="21"/>
      <c r="K90" s="45" t="s">
        <v>214</v>
      </c>
      <c r="L90" s="11"/>
      <c r="M90" s="20" t="s">
        <v>365</v>
      </c>
    </row>
    <row r="91" spans="1:13" ht="16.5">
      <c r="A91" s="16" t="s">
        <v>124</v>
      </c>
      <c r="B91" s="158" t="s">
        <v>96</v>
      </c>
      <c r="C91" s="1" t="s">
        <v>553</v>
      </c>
      <c r="D91" s="146" t="s">
        <v>140</v>
      </c>
      <c r="E91" s="110" t="s">
        <v>26</v>
      </c>
      <c r="F91" s="149">
        <v>4</v>
      </c>
      <c r="G91" s="112"/>
      <c r="H91" s="113">
        <f t="shared" si="2"/>
        <v>180</v>
      </c>
      <c r="I91" s="114" t="s">
        <v>83</v>
      </c>
      <c r="J91" s="200"/>
      <c r="K91" s="115" t="s">
        <v>210</v>
      </c>
      <c r="L91" s="112"/>
      <c r="M91" s="113" t="s">
        <v>365</v>
      </c>
    </row>
    <row r="92" spans="1:13" ht="16.5">
      <c r="A92" s="16" t="s">
        <v>124</v>
      </c>
      <c r="B92" s="158" t="s">
        <v>96</v>
      </c>
      <c r="C92" s="177" t="s">
        <v>601</v>
      </c>
      <c r="D92" s="146" t="s">
        <v>141</v>
      </c>
      <c r="E92" s="110" t="s">
        <v>26</v>
      </c>
      <c r="F92" s="149">
        <v>1.8</v>
      </c>
      <c r="G92" s="112"/>
      <c r="H92" s="113">
        <f t="shared" si="2"/>
        <v>81</v>
      </c>
      <c r="I92" s="114" t="s">
        <v>85</v>
      </c>
      <c r="J92" s="200"/>
      <c r="K92" s="115" t="s">
        <v>215</v>
      </c>
      <c r="L92" s="20" t="s">
        <v>631</v>
      </c>
      <c r="M92" s="20" t="s">
        <v>365</v>
      </c>
    </row>
    <row r="93" spans="1:13" ht="16.5">
      <c r="A93" s="16" t="s">
        <v>124</v>
      </c>
      <c r="B93" s="158" t="s">
        <v>96</v>
      </c>
      <c r="C93" s="177" t="s">
        <v>646</v>
      </c>
      <c r="D93" s="146" t="s">
        <v>628</v>
      </c>
      <c r="E93" s="110" t="s">
        <v>26</v>
      </c>
      <c r="F93" s="149">
        <v>0.2</v>
      </c>
      <c r="G93" s="112"/>
      <c r="H93" s="113">
        <f t="shared" si="2"/>
        <v>9</v>
      </c>
      <c r="I93" s="114" t="s">
        <v>632</v>
      </c>
      <c r="J93" s="21" t="s">
        <v>640</v>
      </c>
      <c r="K93" s="115" t="s">
        <v>215</v>
      </c>
      <c r="L93" s="146" t="s">
        <v>633</v>
      </c>
      <c r="M93" s="20" t="s">
        <v>645</v>
      </c>
    </row>
    <row r="94" spans="1:13" ht="16.5">
      <c r="A94" s="16" t="s">
        <v>124</v>
      </c>
      <c r="B94" s="158" t="s">
        <v>96</v>
      </c>
      <c r="C94" s="177" t="s">
        <v>602</v>
      </c>
      <c r="D94" s="146" t="s">
        <v>372</v>
      </c>
      <c r="E94" s="110" t="s">
        <v>26</v>
      </c>
      <c r="F94" s="149">
        <v>1</v>
      </c>
      <c r="G94" s="112"/>
      <c r="H94" s="113">
        <f t="shared" si="2"/>
        <v>45</v>
      </c>
      <c r="I94" s="114" t="s">
        <v>85</v>
      </c>
      <c r="J94" s="200"/>
      <c r="K94" s="115" t="s">
        <v>215</v>
      </c>
      <c r="L94" s="11"/>
      <c r="M94" s="20" t="s">
        <v>367</v>
      </c>
    </row>
    <row r="95" spans="1:13" ht="16.5">
      <c r="A95" s="16" t="s">
        <v>124</v>
      </c>
      <c r="B95" s="158" t="s">
        <v>96</v>
      </c>
      <c r="C95" s="1" t="s">
        <v>564</v>
      </c>
      <c r="D95" s="146" t="s">
        <v>142</v>
      </c>
      <c r="E95" s="110" t="s">
        <v>26</v>
      </c>
      <c r="F95" s="149">
        <v>0.5</v>
      </c>
      <c r="G95" s="112"/>
      <c r="H95" s="113">
        <f t="shared" si="2"/>
        <v>22.5</v>
      </c>
      <c r="I95" s="114" t="s">
        <v>203</v>
      </c>
      <c r="J95" s="200"/>
      <c r="K95" s="115" t="s">
        <v>215</v>
      </c>
      <c r="L95" s="112"/>
      <c r="M95" s="113" t="s">
        <v>365</v>
      </c>
    </row>
    <row r="96" spans="1:13" ht="16.5">
      <c r="A96" s="16" t="s">
        <v>124</v>
      </c>
      <c r="B96" s="158" t="s">
        <v>96</v>
      </c>
      <c r="C96" s="1" t="s">
        <v>535</v>
      </c>
      <c r="D96" s="146" t="s">
        <v>143</v>
      </c>
      <c r="E96" s="110" t="s">
        <v>26</v>
      </c>
      <c r="F96" s="149">
        <v>0.6</v>
      </c>
      <c r="G96" s="112"/>
      <c r="H96" s="113">
        <f t="shared" si="2"/>
        <v>27</v>
      </c>
      <c r="I96" s="114" t="s">
        <v>85</v>
      </c>
      <c r="J96" s="200"/>
      <c r="K96" s="115" t="s">
        <v>215</v>
      </c>
      <c r="L96" s="112"/>
      <c r="M96" s="113" t="s">
        <v>367</v>
      </c>
    </row>
    <row r="97" spans="1:13" ht="16.5">
      <c r="A97" s="16" t="s">
        <v>124</v>
      </c>
      <c r="B97" s="158" t="s">
        <v>96</v>
      </c>
      <c r="C97" s="177" t="s">
        <v>603</v>
      </c>
      <c r="D97" s="146" t="s">
        <v>398</v>
      </c>
      <c r="E97" s="110" t="s">
        <v>26</v>
      </c>
      <c r="F97" s="149">
        <v>0</v>
      </c>
      <c r="G97" s="112"/>
      <c r="H97" s="113">
        <f t="shared" si="2"/>
        <v>0</v>
      </c>
      <c r="I97" s="114" t="s">
        <v>85</v>
      </c>
      <c r="J97" s="200"/>
      <c r="K97" s="115" t="s">
        <v>215</v>
      </c>
      <c r="L97" s="20" t="s">
        <v>629</v>
      </c>
      <c r="M97" s="20" t="s">
        <v>395</v>
      </c>
    </row>
    <row r="98" spans="1:13" ht="16.5">
      <c r="A98" s="16" t="s">
        <v>124</v>
      </c>
      <c r="B98" s="158" t="s">
        <v>96</v>
      </c>
      <c r="C98" s="177" t="s">
        <v>647</v>
      </c>
      <c r="D98" s="146" t="s">
        <v>630</v>
      </c>
      <c r="E98" s="110" t="s">
        <v>26</v>
      </c>
      <c r="F98" s="149">
        <v>0.4</v>
      </c>
      <c r="G98" s="112"/>
      <c r="H98" s="113">
        <f t="shared" ref="H98" si="4">F98*45</f>
        <v>18</v>
      </c>
      <c r="I98" s="114" t="s">
        <v>85</v>
      </c>
      <c r="J98" s="114" t="s">
        <v>642</v>
      </c>
      <c r="K98" s="115" t="s">
        <v>215</v>
      </c>
      <c r="L98" s="20" t="s">
        <v>641</v>
      </c>
      <c r="M98" s="20" t="s">
        <v>365</v>
      </c>
    </row>
    <row r="99" spans="1:13" ht="16.5">
      <c r="A99" s="16" t="s">
        <v>124</v>
      </c>
      <c r="B99" s="158" t="s">
        <v>96</v>
      </c>
      <c r="C99" s="1" t="s">
        <v>525</v>
      </c>
      <c r="D99" s="146" t="s">
        <v>144</v>
      </c>
      <c r="E99" s="110" t="s">
        <v>26</v>
      </c>
      <c r="F99" s="149">
        <v>0.5</v>
      </c>
      <c r="G99" s="112"/>
      <c r="H99" s="113">
        <f t="shared" si="2"/>
        <v>22.5</v>
      </c>
      <c r="I99" s="114" t="s">
        <v>79</v>
      </c>
      <c r="J99" s="200"/>
      <c r="K99" s="115" t="s">
        <v>215</v>
      </c>
      <c r="L99" s="112"/>
      <c r="M99" s="113" t="s">
        <v>369</v>
      </c>
    </row>
    <row r="100" spans="1:13" ht="16.5">
      <c r="A100" s="16" t="s">
        <v>124</v>
      </c>
      <c r="B100" s="158" t="s">
        <v>96</v>
      </c>
      <c r="C100" s="1" t="s">
        <v>565</v>
      </c>
      <c r="D100" s="146" t="s">
        <v>145</v>
      </c>
      <c r="E100" s="110" t="s">
        <v>26</v>
      </c>
      <c r="F100" s="149">
        <v>2</v>
      </c>
      <c r="G100" s="112"/>
      <c r="H100" s="113">
        <f t="shared" si="2"/>
        <v>90</v>
      </c>
      <c r="I100" s="114" t="s">
        <v>203</v>
      </c>
      <c r="J100" s="200"/>
      <c r="K100" s="115" t="s">
        <v>215</v>
      </c>
      <c r="L100" s="112"/>
      <c r="M100" s="113" t="s">
        <v>365</v>
      </c>
    </row>
    <row r="101" spans="1:13" ht="16.5">
      <c r="A101" s="16" t="s">
        <v>124</v>
      </c>
      <c r="B101" s="34" t="s">
        <v>96</v>
      </c>
      <c r="C101" s="1" t="s">
        <v>611</v>
      </c>
      <c r="D101" s="52" t="s">
        <v>146</v>
      </c>
      <c r="E101" s="13" t="s">
        <v>26</v>
      </c>
      <c r="F101" s="68">
        <v>1</v>
      </c>
      <c r="G101" s="11"/>
      <c r="H101" s="20">
        <f t="shared" ref="H101:H132" si="5">F101*45</f>
        <v>45</v>
      </c>
      <c r="I101" s="147" t="s">
        <v>440</v>
      </c>
      <c r="J101" s="21" t="s">
        <v>84</v>
      </c>
      <c r="K101" s="47" t="s">
        <v>211</v>
      </c>
      <c r="L101" s="11"/>
      <c r="M101" s="20" t="s">
        <v>365</v>
      </c>
    </row>
    <row r="102" spans="1:13" ht="16.5">
      <c r="A102" s="16" t="s">
        <v>124</v>
      </c>
      <c r="B102" s="158" t="s">
        <v>96</v>
      </c>
      <c r="C102" s="1" t="s">
        <v>582</v>
      </c>
      <c r="D102" s="146" t="s">
        <v>147</v>
      </c>
      <c r="E102" s="110" t="s">
        <v>26</v>
      </c>
      <c r="F102" s="149">
        <v>1</v>
      </c>
      <c r="G102" s="112"/>
      <c r="H102" s="113">
        <f t="shared" si="5"/>
        <v>45</v>
      </c>
      <c r="I102" s="159" t="s">
        <v>201</v>
      </c>
      <c r="J102" s="200"/>
      <c r="K102" s="115" t="s">
        <v>215</v>
      </c>
      <c r="L102" s="112"/>
      <c r="M102" s="113" t="s">
        <v>365</v>
      </c>
    </row>
    <row r="103" spans="1:13" ht="33">
      <c r="A103" s="16" t="s">
        <v>124</v>
      </c>
      <c r="B103" s="34" t="s">
        <v>96</v>
      </c>
      <c r="C103" s="1" t="s">
        <v>614</v>
      </c>
      <c r="D103" s="52" t="s">
        <v>148</v>
      </c>
      <c r="E103" s="13" t="s">
        <v>26</v>
      </c>
      <c r="F103" s="71">
        <v>0.8</v>
      </c>
      <c r="G103" s="11"/>
      <c r="H103" s="20">
        <f t="shared" si="5"/>
        <v>36</v>
      </c>
      <c r="I103" s="21" t="s">
        <v>203</v>
      </c>
      <c r="J103" s="201"/>
      <c r="K103" s="47" t="s">
        <v>215</v>
      </c>
      <c r="L103" s="11"/>
      <c r="M103" s="20" t="s">
        <v>365</v>
      </c>
    </row>
    <row r="104" spans="1:13" ht="16.5">
      <c r="A104" s="16" t="s">
        <v>124</v>
      </c>
      <c r="B104" s="34" t="s">
        <v>96</v>
      </c>
      <c r="C104" s="1" t="s">
        <v>621</v>
      </c>
      <c r="D104" s="52" t="s">
        <v>453</v>
      </c>
      <c r="E104" s="13" t="s">
        <v>26</v>
      </c>
      <c r="F104" s="71">
        <v>0</v>
      </c>
      <c r="G104" s="11"/>
      <c r="H104" s="20">
        <f t="shared" si="5"/>
        <v>0</v>
      </c>
      <c r="I104" s="21" t="s">
        <v>203</v>
      </c>
      <c r="J104" s="201"/>
      <c r="K104" s="47" t="s">
        <v>215</v>
      </c>
      <c r="L104" s="146" t="s">
        <v>634</v>
      </c>
      <c r="M104" s="20" t="s">
        <v>395</v>
      </c>
    </row>
    <row r="105" spans="1:13" ht="33">
      <c r="A105" s="16" t="s">
        <v>124</v>
      </c>
      <c r="B105" s="158" t="s">
        <v>96</v>
      </c>
      <c r="C105" s="1" t="s">
        <v>566</v>
      </c>
      <c r="D105" s="146" t="s">
        <v>149</v>
      </c>
      <c r="E105" s="110" t="s">
        <v>26</v>
      </c>
      <c r="F105" s="149">
        <v>0.7</v>
      </c>
      <c r="G105" s="112"/>
      <c r="H105" s="113">
        <f t="shared" si="5"/>
        <v>31.499999999999996</v>
      </c>
      <c r="I105" s="114" t="s">
        <v>203</v>
      </c>
      <c r="J105" s="200"/>
      <c r="K105" s="115" t="s">
        <v>215</v>
      </c>
      <c r="L105" s="112"/>
      <c r="M105" s="113" t="s">
        <v>365</v>
      </c>
    </row>
    <row r="106" spans="1:13" ht="16.5">
      <c r="A106" s="16" t="s">
        <v>124</v>
      </c>
      <c r="B106" s="158" t="s">
        <v>96</v>
      </c>
      <c r="C106" s="1" t="s">
        <v>567</v>
      </c>
      <c r="D106" s="146" t="s">
        <v>150</v>
      </c>
      <c r="E106" s="110" t="s">
        <v>26</v>
      </c>
      <c r="F106" s="149">
        <v>0.5</v>
      </c>
      <c r="G106" s="112"/>
      <c r="H106" s="113">
        <f t="shared" si="5"/>
        <v>22.5</v>
      </c>
      <c r="I106" s="114" t="s">
        <v>203</v>
      </c>
      <c r="J106" s="200"/>
      <c r="K106" s="115" t="s">
        <v>215</v>
      </c>
      <c r="L106" s="112"/>
      <c r="M106" s="113" t="s">
        <v>365</v>
      </c>
    </row>
    <row r="107" spans="1:13" ht="16.5">
      <c r="A107" s="16" t="s">
        <v>124</v>
      </c>
      <c r="B107" s="158" t="s">
        <v>96</v>
      </c>
      <c r="C107" s="1" t="s">
        <v>568</v>
      </c>
      <c r="D107" s="146" t="s">
        <v>151</v>
      </c>
      <c r="E107" s="110" t="s">
        <v>26</v>
      </c>
      <c r="F107" s="149">
        <v>0.3</v>
      </c>
      <c r="G107" s="112"/>
      <c r="H107" s="113">
        <f t="shared" si="5"/>
        <v>13.5</v>
      </c>
      <c r="I107" s="114" t="s">
        <v>203</v>
      </c>
      <c r="J107" s="200"/>
      <c r="K107" s="115" t="s">
        <v>215</v>
      </c>
      <c r="L107" s="112"/>
      <c r="M107" s="113" t="s">
        <v>365</v>
      </c>
    </row>
    <row r="108" spans="1:13" ht="16.5">
      <c r="A108" s="16" t="s">
        <v>124</v>
      </c>
      <c r="B108" s="158" t="s">
        <v>96</v>
      </c>
      <c r="C108" s="1" t="s">
        <v>569</v>
      </c>
      <c r="D108" s="146" t="s">
        <v>152</v>
      </c>
      <c r="E108" s="110" t="s">
        <v>26</v>
      </c>
      <c r="F108" s="149">
        <v>0.5</v>
      </c>
      <c r="G108" s="112"/>
      <c r="H108" s="113">
        <f t="shared" si="5"/>
        <v>22.5</v>
      </c>
      <c r="I108" s="114" t="s">
        <v>203</v>
      </c>
      <c r="J108" s="200"/>
      <c r="K108" s="115" t="s">
        <v>215</v>
      </c>
      <c r="L108" s="112"/>
      <c r="M108" s="113" t="s">
        <v>365</v>
      </c>
    </row>
    <row r="109" spans="1:13" ht="16.5" customHeight="1">
      <c r="A109" s="16" t="s">
        <v>124</v>
      </c>
      <c r="B109" s="158" t="s">
        <v>96</v>
      </c>
      <c r="C109" s="1" t="s">
        <v>570</v>
      </c>
      <c r="D109" s="146" t="s">
        <v>153</v>
      </c>
      <c r="E109" s="110" t="s">
        <v>26</v>
      </c>
      <c r="F109" s="149">
        <v>0.8</v>
      </c>
      <c r="G109" s="112"/>
      <c r="H109" s="113">
        <f t="shared" si="5"/>
        <v>36</v>
      </c>
      <c r="I109" s="114" t="s">
        <v>203</v>
      </c>
      <c r="J109" s="200"/>
      <c r="K109" s="115" t="s">
        <v>215</v>
      </c>
      <c r="L109" s="112"/>
      <c r="M109" s="113" t="s">
        <v>365</v>
      </c>
    </row>
    <row r="110" spans="1:13" ht="33" customHeight="1">
      <c r="A110" s="16" t="s">
        <v>124</v>
      </c>
      <c r="B110" s="158" t="s">
        <v>96</v>
      </c>
      <c r="C110" s="1" t="s">
        <v>526</v>
      </c>
      <c r="D110" s="146" t="s">
        <v>154</v>
      </c>
      <c r="E110" s="110" t="s">
        <v>26</v>
      </c>
      <c r="F110" s="149">
        <v>0.3</v>
      </c>
      <c r="G110" s="112"/>
      <c r="H110" s="113">
        <f t="shared" si="5"/>
        <v>13.5</v>
      </c>
      <c r="I110" s="114" t="s">
        <v>79</v>
      </c>
      <c r="J110" s="200"/>
      <c r="K110" s="115" t="s">
        <v>215</v>
      </c>
      <c r="L110" s="112"/>
      <c r="M110" s="113" t="s">
        <v>369</v>
      </c>
    </row>
    <row r="111" spans="1:13" ht="16.5" customHeight="1">
      <c r="A111" s="16" t="s">
        <v>124</v>
      </c>
      <c r="B111" s="158" t="s">
        <v>96</v>
      </c>
      <c r="C111" s="1" t="s">
        <v>571</v>
      </c>
      <c r="D111" s="146" t="s">
        <v>155</v>
      </c>
      <c r="E111" s="110" t="s">
        <v>26</v>
      </c>
      <c r="F111" s="149">
        <v>0.5</v>
      </c>
      <c r="G111" s="112"/>
      <c r="H111" s="113">
        <f t="shared" si="5"/>
        <v>22.5</v>
      </c>
      <c r="I111" s="114" t="s">
        <v>203</v>
      </c>
      <c r="J111" s="200"/>
      <c r="K111" s="115" t="s">
        <v>215</v>
      </c>
      <c r="L111" s="112"/>
      <c r="M111" s="113" t="s">
        <v>365</v>
      </c>
    </row>
    <row r="112" spans="1:13" ht="16.5" customHeight="1">
      <c r="A112" s="16" t="s">
        <v>124</v>
      </c>
      <c r="B112" s="158" t="s">
        <v>96</v>
      </c>
      <c r="C112" s="1" t="s">
        <v>572</v>
      </c>
      <c r="D112" s="146" t="s">
        <v>156</v>
      </c>
      <c r="E112" s="110" t="s">
        <v>26</v>
      </c>
      <c r="F112" s="149">
        <v>0.6</v>
      </c>
      <c r="G112" s="112"/>
      <c r="H112" s="113">
        <f t="shared" si="5"/>
        <v>27</v>
      </c>
      <c r="I112" s="114" t="s">
        <v>203</v>
      </c>
      <c r="J112" s="200"/>
      <c r="K112" s="115" t="s">
        <v>215</v>
      </c>
      <c r="L112" s="112"/>
      <c r="M112" s="113" t="s">
        <v>365</v>
      </c>
    </row>
    <row r="113" spans="1:13" ht="33">
      <c r="A113" s="16" t="s">
        <v>124</v>
      </c>
      <c r="B113" s="158" t="s">
        <v>96</v>
      </c>
      <c r="C113" s="1" t="s">
        <v>556</v>
      </c>
      <c r="D113" s="146" t="s">
        <v>157</v>
      </c>
      <c r="E113" s="110" t="s">
        <v>26</v>
      </c>
      <c r="F113" s="149">
        <v>0.8</v>
      </c>
      <c r="G113" s="112"/>
      <c r="H113" s="113">
        <f t="shared" si="5"/>
        <v>36</v>
      </c>
      <c r="I113" s="114" t="s">
        <v>80</v>
      </c>
      <c r="J113" s="200"/>
      <c r="K113" s="115" t="s">
        <v>215</v>
      </c>
      <c r="L113" s="112"/>
      <c r="M113" s="113" t="s">
        <v>365</v>
      </c>
    </row>
    <row r="114" spans="1:13" ht="16.5">
      <c r="A114" s="16" t="s">
        <v>124</v>
      </c>
      <c r="B114" s="158" t="s">
        <v>96</v>
      </c>
      <c r="C114" s="1" t="s">
        <v>574</v>
      </c>
      <c r="D114" s="146" t="s">
        <v>190</v>
      </c>
      <c r="E114" s="110" t="s">
        <v>26</v>
      </c>
      <c r="F114" s="149">
        <v>1</v>
      </c>
      <c r="G114" s="112"/>
      <c r="H114" s="113">
        <f t="shared" si="5"/>
        <v>45</v>
      </c>
      <c r="I114" s="114" t="s">
        <v>202</v>
      </c>
      <c r="J114" s="200"/>
      <c r="K114" s="115" t="s">
        <v>215</v>
      </c>
      <c r="L114" s="112"/>
      <c r="M114" s="113" t="s">
        <v>365</v>
      </c>
    </row>
    <row r="115" spans="1:13" ht="16.5">
      <c r="A115" s="16" t="s">
        <v>124</v>
      </c>
      <c r="B115" s="158" t="s">
        <v>96</v>
      </c>
      <c r="C115" s="1" t="s">
        <v>583</v>
      </c>
      <c r="D115" s="146" t="s">
        <v>158</v>
      </c>
      <c r="E115" s="110" t="s">
        <v>26</v>
      </c>
      <c r="F115" s="149">
        <v>1</v>
      </c>
      <c r="G115" s="112"/>
      <c r="H115" s="113">
        <f t="shared" si="5"/>
        <v>45</v>
      </c>
      <c r="I115" s="159" t="s">
        <v>201</v>
      </c>
      <c r="J115" s="200"/>
      <c r="K115" s="115" t="s">
        <v>211</v>
      </c>
      <c r="L115" s="112"/>
      <c r="M115" s="113" t="s">
        <v>365</v>
      </c>
    </row>
    <row r="116" spans="1:13" ht="16.5">
      <c r="A116" s="16" t="s">
        <v>124</v>
      </c>
      <c r="B116" s="158" t="s">
        <v>96</v>
      </c>
      <c r="C116" s="1" t="s">
        <v>584</v>
      </c>
      <c r="D116" s="146" t="s">
        <v>191</v>
      </c>
      <c r="E116" s="110" t="s">
        <v>26</v>
      </c>
      <c r="F116" s="149">
        <v>1</v>
      </c>
      <c r="G116" s="112"/>
      <c r="H116" s="113">
        <f t="shared" si="5"/>
        <v>45</v>
      </c>
      <c r="I116" s="159" t="s">
        <v>201</v>
      </c>
      <c r="J116" s="114" t="s">
        <v>203</v>
      </c>
      <c r="K116" s="115" t="s">
        <v>215</v>
      </c>
      <c r="L116" s="112"/>
      <c r="M116" s="113" t="s">
        <v>365</v>
      </c>
    </row>
    <row r="117" spans="1:13" ht="16.5">
      <c r="A117" s="118" t="s">
        <v>124</v>
      </c>
      <c r="B117" s="119" t="s">
        <v>96</v>
      </c>
      <c r="C117" s="133" t="s">
        <v>615</v>
      </c>
      <c r="D117" s="127" t="s">
        <v>442</v>
      </c>
      <c r="E117" s="121" t="s">
        <v>26</v>
      </c>
      <c r="F117" s="122">
        <v>1</v>
      </c>
      <c r="G117" s="123"/>
      <c r="H117" s="124">
        <f t="shared" si="5"/>
        <v>45</v>
      </c>
      <c r="I117" s="125" t="s">
        <v>203</v>
      </c>
      <c r="J117" s="125" t="s">
        <v>434</v>
      </c>
      <c r="K117" s="126" t="s">
        <v>215</v>
      </c>
      <c r="L117" s="146" t="s">
        <v>454</v>
      </c>
      <c r="M117" s="113" t="s">
        <v>395</v>
      </c>
    </row>
    <row r="118" spans="1:13" ht="16.5">
      <c r="A118" s="16" t="s">
        <v>124</v>
      </c>
      <c r="B118" s="158" t="s">
        <v>96</v>
      </c>
      <c r="C118" s="1" t="s">
        <v>575</v>
      </c>
      <c r="D118" s="146" t="s">
        <v>198</v>
      </c>
      <c r="E118" s="110" t="s">
        <v>26</v>
      </c>
      <c r="F118" s="149">
        <v>1</v>
      </c>
      <c r="G118" s="112"/>
      <c r="H118" s="113">
        <f t="shared" si="5"/>
        <v>45</v>
      </c>
      <c r="I118" s="114" t="s">
        <v>202</v>
      </c>
      <c r="J118" s="200"/>
      <c r="K118" s="115" t="s">
        <v>216</v>
      </c>
      <c r="L118" s="112"/>
      <c r="M118" s="113" t="s">
        <v>365</v>
      </c>
    </row>
    <row r="119" spans="1:13" ht="33">
      <c r="A119" s="180" t="s">
        <v>124</v>
      </c>
      <c r="B119" s="181" t="s">
        <v>96</v>
      </c>
      <c r="C119" s="177" t="s">
        <v>593</v>
      </c>
      <c r="D119" s="182" t="s">
        <v>342</v>
      </c>
      <c r="E119" s="183" t="s">
        <v>26</v>
      </c>
      <c r="F119" s="184">
        <v>0.6</v>
      </c>
      <c r="G119" s="185"/>
      <c r="H119" s="186">
        <f t="shared" si="5"/>
        <v>27</v>
      </c>
      <c r="I119" s="187" t="s">
        <v>79</v>
      </c>
      <c r="J119" s="202"/>
      <c r="K119" s="188" t="s">
        <v>209</v>
      </c>
      <c r="L119" s="11"/>
      <c r="M119" s="20" t="s">
        <v>369</v>
      </c>
    </row>
    <row r="120" spans="1:13" ht="16.5">
      <c r="A120" s="180" t="s">
        <v>124</v>
      </c>
      <c r="B120" s="181" t="s">
        <v>96</v>
      </c>
      <c r="C120" s="177" t="s">
        <v>594</v>
      </c>
      <c r="D120" s="182" t="s">
        <v>343</v>
      </c>
      <c r="E120" s="183" t="s">
        <v>26</v>
      </c>
      <c r="F120" s="184">
        <v>0.4</v>
      </c>
      <c r="G120" s="185"/>
      <c r="H120" s="186">
        <f t="shared" si="5"/>
        <v>18</v>
      </c>
      <c r="I120" s="187" t="s">
        <v>79</v>
      </c>
      <c r="J120" s="202"/>
      <c r="K120" s="188" t="s">
        <v>341</v>
      </c>
      <c r="L120" s="11"/>
      <c r="M120" s="20" t="s">
        <v>367</v>
      </c>
    </row>
    <row r="121" spans="1:13" ht="33">
      <c r="A121" s="16" t="s">
        <v>124</v>
      </c>
      <c r="B121" s="158" t="s">
        <v>96</v>
      </c>
      <c r="C121" s="1" t="s">
        <v>557</v>
      </c>
      <c r="D121" s="160" t="s">
        <v>159</v>
      </c>
      <c r="E121" s="110" t="s">
        <v>26</v>
      </c>
      <c r="F121" s="149">
        <v>2</v>
      </c>
      <c r="G121" s="112"/>
      <c r="H121" s="113">
        <f t="shared" si="5"/>
        <v>90</v>
      </c>
      <c r="I121" s="114" t="s">
        <v>80</v>
      </c>
      <c r="J121" s="200"/>
      <c r="K121" s="115" t="s">
        <v>204</v>
      </c>
      <c r="L121" s="112"/>
      <c r="M121" s="113" t="s">
        <v>365</v>
      </c>
    </row>
    <row r="122" spans="1:13" ht="16.5">
      <c r="A122" s="16" t="s">
        <v>124</v>
      </c>
      <c r="B122" s="34" t="s">
        <v>96</v>
      </c>
      <c r="C122" s="1" t="s">
        <v>619</v>
      </c>
      <c r="D122" s="52" t="s">
        <v>199</v>
      </c>
      <c r="E122" s="13" t="s">
        <v>26</v>
      </c>
      <c r="F122" s="149">
        <v>1</v>
      </c>
      <c r="G122" s="11"/>
      <c r="H122" s="20">
        <f t="shared" si="5"/>
        <v>45</v>
      </c>
      <c r="I122" s="46" t="s">
        <v>201</v>
      </c>
      <c r="J122" s="21" t="s">
        <v>202</v>
      </c>
      <c r="K122" s="47" t="s">
        <v>204</v>
      </c>
      <c r="L122" s="11"/>
      <c r="M122" s="20" t="s">
        <v>365</v>
      </c>
    </row>
    <row r="123" spans="1:13" ht="16.5">
      <c r="A123" s="16" t="s">
        <v>124</v>
      </c>
      <c r="B123" s="158" t="s">
        <v>96</v>
      </c>
      <c r="C123" s="1" t="s">
        <v>536</v>
      </c>
      <c r="D123" s="146" t="s">
        <v>160</v>
      </c>
      <c r="E123" s="110" t="s">
        <v>26</v>
      </c>
      <c r="F123" s="149">
        <v>0.5</v>
      </c>
      <c r="G123" s="112"/>
      <c r="H123" s="113">
        <f t="shared" si="5"/>
        <v>22.5</v>
      </c>
      <c r="I123" s="114" t="s">
        <v>85</v>
      </c>
      <c r="J123" s="200"/>
      <c r="K123" s="115" t="s">
        <v>204</v>
      </c>
      <c r="L123" s="112"/>
      <c r="M123" s="113" t="s">
        <v>369</v>
      </c>
    </row>
    <row r="124" spans="1:13" ht="16.5">
      <c r="A124" s="16" t="s">
        <v>124</v>
      </c>
      <c r="B124" s="158" t="s">
        <v>96</v>
      </c>
      <c r="C124" s="1" t="s">
        <v>558</v>
      </c>
      <c r="D124" s="146" t="s">
        <v>161</v>
      </c>
      <c r="E124" s="110" t="s">
        <v>26</v>
      </c>
      <c r="F124" s="149">
        <v>0.7</v>
      </c>
      <c r="G124" s="112"/>
      <c r="H124" s="113">
        <f t="shared" si="5"/>
        <v>31.499999999999996</v>
      </c>
      <c r="I124" s="114" t="s">
        <v>80</v>
      </c>
      <c r="J124" s="200"/>
      <c r="K124" s="115" t="s">
        <v>204</v>
      </c>
      <c r="L124" s="112"/>
      <c r="M124" s="113" t="s">
        <v>365</v>
      </c>
    </row>
    <row r="125" spans="1:13" ht="16.5">
      <c r="A125" s="16" t="s">
        <v>124</v>
      </c>
      <c r="B125" s="158" t="s">
        <v>96</v>
      </c>
      <c r="C125" s="1" t="s">
        <v>559</v>
      </c>
      <c r="D125" s="146" t="s">
        <v>192</v>
      </c>
      <c r="E125" s="110" t="s">
        <v>26</v>
      </c>
      <c r="F125" s="149">
        <v>0.5</v>
      </c>
      <c r="G125" s="112"/>
      <c r="H125" s="113">
        <f t="shared" si="5"/>
        <v>22.5</v>
      </c>
      <c r="I125" s="114" t="s">
        <v>80</v>
      </c>
      <c r="J125" s="200"/>
      <c r="K125" s="115" t="s">
        <v>204</v>
      </c>
      <c r="L125" s="112"/>
      <c r="M125" s="113" t="s">
        <v>365</v>
      </c>
    </row>
    <row r="126" spans="1:13" ht="16.5">
      <c r="A126" s="118" t="s">
        <v>124</v>
      </c>
      <c r="B126" s="119" t="s">
        <v>96</v>
      </c>
      <c r="C126" s="133" t="s">
        <v>612</v>
      </c>
      <c r="D126" s="127" t="s">
        <v>445</v>
      </c>
      <c r="E126" s="121" t="s">
        <v>26</v>
      </c>
      <c r="F126" s="122">
        <v>0.5</v>
      </c>
      <c r="G126" s="123"/>
      <c r="H126" s="124">
        <f t="shared" si="5"/>
        <v>22.5</v>
      </c>
      <c r="I126" s="125" t="s">
        <v>80</v>
      </c>
      <c r="J126" s="203"/>
      <c r="K126" s="126" t="s">
        <v>204</v>
      </c>
      <c r="L126" s="113" t="s">
        <v>623</v>
      </c>
      <c r="M126" s="113" t="s">
        <v>395</v>
      </c>
    </row>
    <row r="127" spans="1:13" ht="16.5">
      <c r="A127" s="16" t="s">
        <v>124</v>
      </c>
      <c r="B127" s="158" t="s">
        <v>96</v>
      </c>
      <c r="C127" s="1" t="s">
        <v>537</v>
      </c>
      <c r="D127" s="146" t="s">
        <v>162</v>
      </c>
      <c r="E127" s="110" t="s">
        <v>26</v>
      </c>
      <c r="F127" s="149">
        <v>0.7</v>
      </c>
      <c r="G127" s="112"/>
      <c r="H127" s="113">
        <f t="shared" si="5"/>
        <v>31.499999999999996</v>
      </c>
      <c r="I127" s="114" t="s">
        <v>85</v>
      </c>
      <c r="J127" s="200"/>
      <c r="K127" s="115" t="s">
        <v>211</v>
      </c>
      <c r="L127" s="112"/>
      <c r="M127" s="113" t="s">
        <v>365</v>
      </c>
    </row>
    <row r="128" spans="1:13" ht="16.5">
      <c r="A128" s="16" t="s">
        <v>124</v>
      </c>
      <c r="B128" s="158" t="s">
        <v>96</v>
      </c>
      <c r="C128" s="1" t="s">
        <v>576</v>
      </c>
      <c r="D128" s="146" t="s">
        <v>163</v>
      </c>
      <c r="E128" s="110" t="s">
        <v>26</v>
      </c>
      <c r="F128" s="149">
        <v>0.5</v>
      </c>
      <c r="G128" s="112"/>
      <c r="H128" s="113">
        <f t="shared" si="5"/>
        <v>22.5</v>
      </c>
      <c r="I128" s="114" t="s">
        <v>202</v>
      </c>
      <c r="J128" s="200"/>
      <c r="K128" s="115" t="s">
        <v>204</v>
      </c>
      <c r="L128" s="112"/>
      <c r="M128" s="113" t="s">
        <v>365</v>
      </c>
    </row>
    <row r="129" spans="1:13" ht="16.5">
      <c r="A129" s="118" t="s">
        <v>124</v>
      </c>
      <c r="B129" s="119" t="s">
        <v>96</v>
      </c>
      <c r="C129" s="133" t="s">
        <v>616</v>
      </c>
      <c r="D129" s="127" t="s">
        <v>443</v>
      </c>
      <c r="E129" s="121" t="s">
        <v>26</v>
      </c>
      <c r="F129" s="122">
        <v>0.5</v>
      </c>
      <c r="G129" s="123"/>
      <c r="H129" s="124">
        <f t="shared" si="5"/>
        <v>22.5</v>
      </c>
      <c r="I129" s="125" t="s">
        <v>202</v>
      </c>
      <c r="J129" s="203"/>
      <c r="K129" s="126" t="s">
        <v>205</v>
      </c>
      <c r="L129" s="113" t="s">
        <v>623</v>
      </c>
      <c r="M129" s="113" t="s">
        <v>395</v>
      </c>
    </row>
    <row r="130" spans="1:13" ht="16.5" customHeight="1">
      <c r="A130" s="16" t="s">
        <v>124</v>
      </c>
      <c r="B130" s="158" t="s">
        <v>96</v>
      </c>
      <c r="C130" s="1" t="s">
        <v>577</v>
      </c>
      <c r="D130" s="146" t="s">
        <v>164</v>
      </c>
      <c r="E130" s="110" t="s">
        <v>26</v>
      </c>
      <c r="F130" s="149">
        <v>0.5</v>
      </c>
      <c r="G130" s="112"/>
      <c r="H130" s="113">
        <f t="shared" si="5"/>
        <v>22.5</v>
      </c>
      <c r="I130" s="114" t="s">
        <v>202</v>
      </c>
      <c r="J130" s="200"/>
      <c r="K130" s="115" t="s">
        <v>204</v>
      </c>
      <c r="L130" s="112"/>
      <c r="M130" s="113" t="s">
        <v>365</v>
      </c>
    </row>
    <row r="131" spans="1:13" ht="16.5">
      <c r="A131" s="118" t="s">
        <v>124</v>
      </c>
      <c r="B131" s="119" t="s">
        <v>96</v>
      </c>
      <c r="C131" s="133" t="s">
        <v>617</v>
      </c>
      <c r="D131" s="127" t="s">
        <v>444</v>
      </c>
      <c r="E131" s="121" t="s">
        <v>26</v>
      </c>
      <c r="F131" s="122">
        <v>0.5</v>
      </c>
      <c r="G131" s="123"/>
      <c r="H131" s="124">
        <f t="shared" si="5"/>
        <v>22.5</v>
      </c>
      <c r="I131" s="125" t="s">
        <v>202</v>
      </c>
      <c r="J131" s="203"/>
      <c r="K131" s="126" t="s">
        <v>94</v>
      </c>
      <c r="L131" s="113" t="s">
        <v>623</v>
      </c>
      <c r="M131" s="113" t="s">
        <v>395</v>
      </c>
    </row>
    <row r="132" spans="1:13" ht="16.5">
      <c r="A132" s="16" t="s">
        <v>124</v>
      </c>
      <c r="B132" s="158" t="s">
        <v>96</v>
      </c>
      <c r="C132" s="1" t="s">
        <v>560</v>
      </c>
      <c r="D132" s="146" t="s">
        <v>193</v>
      </c>
      <c r="E132" s="110" t="s">
        <v>26</v>
      </c>
      <c r="F132" s="149">
        <v>0.5</v>
      </c>
      <c r="G132" s="112"/>
      <c r="H132" s="113">
        <f t="shared" si="5"/>
        <v>22.5</v>
      </c>
      <c r="I132" s="114" t="s">
        <v>80</v>
      </c>
      <c r="J132" s="200"/>
      <c r="K132" s="115" t="s">
        <v>204</v>
      </c>
      <c r="L132" s="112"/>
      <c r="M132" s="113" t="s">
        <v>365</v>
      </c>
    </row>
    <row r="133" spans="1:13" ht="16.5">
      <c r="A133" s="16" t="s">
        <v>124</v>
      </c>
      <c r="B133" s="34" t="s">
        <v>96</v>
      </c>
      <c r="C133" s="1" t="s">
        <v>604</v>
      </c>
      <c r="D133" s="52" t="s">
        <v>194</v>
      </c>
      <c r="E133" s="13" t="s">
        <v>26</v>
      </c>
      <c r="F133" s="68">
        <v>0.5</v>
      </c>
      <c r="G133" s="11"/>
      <c r="H133" s="20">
        <f t="shared" ref="H133:H160" si="6">F133*45</f>
        <v>22.5</v>
      </c>
      <c r="I133" s="21" t="s">
        <v>85</v>
      </c>
      <c r="J133" s="21" t="s">
        <v>79</v>
      </c>
      <c r="K133" s="47" t="s">
        <v>204</v>
      </c>
      <c r="L133" s="11"/>
      <c r="M133" s="20" t="s">
        <v>365</v>
      </c>
    </row>
    <row r="134" spans="1:13" ht="16.5">
      <c r="A134" s="16" t="s">
        <v>124</v>
      </c>
      <c r="B134" s="34" t="s">
        <v>96</v>
      </c>
      <c r="C134" s="1" t="s">
        <v>605</v>
      </c>
      <c r="D134" s="52" t="s">
        <v>432</v>
      </c>
      <c r="E134" s="13" t="s">
        <v>26</v>
      </c>
      <c r="F134" s="68">
        <v>0</v>
      </c>
      <c r="G134" s="11"/>
      <c r="H134" s="20">
        <f t="shared" si="6"/>
        <v>0</v>
      </c>
      <c r="I134" s="21" t="s">
        <v>390</v>
      </c>
      <c r="J134" s="21" t="s">
        <v>79</v>
      </c>
      <c r="K134" s="47" t="s">
        <v>204</v>
      </c>
      <c r="L134" s="20" t="s">
        <v>635</v>
      </c>
      <c r="M134" s="20" t="s">
        <v>395</v>
      </c>
    </row>
    <row r="135" spans="1:13" ht="16.5">
      <c r="A135" s="16" t="s">
        <v>124</v>
      </c>
      <c r="B135" s="158" t="s">
        <v>96</v>
      </c>
      <c r="C135" s="1" t="s">
        <v>585</v>
      </c>
      <c r="D135" s="146" t="s">
        <v>200</v>
      </c>
      <c r="E135" s="110" t="s">
        <v>26</v>
      </c>
      <c r="F135" s="149">
        <v>2</v>
      </c>
      <c r="G135" s="112"/>
      <c r="H135" s="113">
        <f t="shared" si="6"/>
        <v>90</v>
      </c>
      <c r="I135" s="159" t="s">
        <v>201</v>
      </c>
      <c r="J135" s="200"/>
      <c r="K135" s="115" t="s">
        <v>212</v>
      </c>
      <c r="L135" s="112"/>
      <c r="M135" s="113" t="s">
        <v>365</v>
      </c>
    </row>
    <row r="136" spans="1:13" ht="16.5">
      <c r="A136" s="16" t="s">
        <v>124</v>
      </c>
      <c r="B136" s="158" t="s">
        <v>96</v>
      </c>
      <c r="C136" s="1" t="s">
        <v>545</v>
      </c>
      <c r="D136" s="146" t="s">
        <v>165</v>
      </c>
      <c r="E136" s="110" t="s">
        <v>26</v>
      </c>
      <c r="F136" s="149">
        <v>1</v>
      </c>
      <c r="G136" s="112"/>
      <c r="H136" s="113">
        <f t="shared" si="6"/>
        <v>45</v>
      </c>
      <c r="I136" s="114" t="s">
        <v>84</v>
      </c>
      <c r="J136" s="114"/>
      <c r="K136" s="115" t="s">
        <v>204</v>
      </c>
      <c r="L136" s="112"/>
      <c r="M136" s="113" t="s">
        <v>365</v>
      </c>
    </row>
    <row r="137" spans="1:13" ht="33">
      <c r="A137" s="16" t="s">
        <v>124</v>
      </c>
      <c r="B137" s="158" t="s">
        <v>96</v>
      </c>
      <c r="C137" s="1" t="s">
        <v>561</v>
      </c>
      <c r="D137" s="146" t="s">
        <v>166</v>
      </c>
      <c r="E137" s="110" t="s">
        <v>26</v>
      </c>
      <c r="F137" s="149">
        <v>1</v>
      </c>
      <c r="G137" s="112"/>
      <c r="H137" s="113">
        <f t="shared" si="6"/>
        <v>45</v>
      </c>
      <c r="I137" s="114" t="s">
        <v>80</v>
      </c>
      <c r="J137" s="200"/>
      <c r="K137" s="115" t="s">
        <v>204</v>
      </c>
      <c r="L137" s="112"/>
      <c r="M137" s="113" t="s">
        <v>365</v>
      </c>
    </row>
    <row r="138" spans="1:13" ht="16.5">
      <c r="A138" s="16" t="s">
        <v>124</v>
      </c>
      <c r="B138" s="158" t="s">
        <v>96</v>
      </c>
      <c r="C138" s="1" t="s">
        <v>538</v>
      </c>
      <c r="D138" s="146" t="s">
        <v>195</v>
      </c>
      <c r="E138" s="110" t="s">
        <v>26</v>
      </c>
      <c r="F138" s="149">
        <v>0.5</v>
      </c>
      <c r="G138" s="112"/>
      <c r="H138" s="113">
        <f t="shared" si="6"/>
        <v>22.5</v>
      </c>
      <c r="I138" s="114" t="s">
        <v>85</v>
      </c>
      <c r="J138" s="200"/>
      <c r="K138" s="115" t="s">
        <v>211</v>
      </c>
      <c r="L138" s="112"/>
      <c r="M138" s="113" t="s">
        <v>369</v>
      </c>
    </row>
    <row r="139" spans="1:13" ht="16.5">
      <c r="A139" s="16" t="s">
        <v>124</v>
      </c>
      <c r="B139" s="158" t="s">
        <v>96</v>
      </c>
      <c r="C139" s="1" t="s">
        <v>539</v>
      </c>
      <c r="D139" s="146" t="s">
        <v>167</v>
      </c>
      <c r="E139" s="110" t="s">
        <v>26</v>
      </c>
      <c r="F139" s="149">
        <v>0.5</v>
      </c>
      <c r="G139" s="112"/>
      <c r="H139" s="113">
        <f t="shared" si="6"/>
        <v>22.5</v>
      </c>
      <c r="I139" s="114" t="s">
        <v>85</v>
      </c>
      <c r="J139" s="200"/>
      <c r="K139" s="115" t="s">
        <v>211</v>
      </c>
      <c r="L139" s="112"/>
      <c r="M139" s="113" t="s">
        <v>369</v>
      </c>
    </row>
    <row r="140" spans="1:13" ht="16.5">
      <c r="A140" s="16" t="s">
        <v>124</v>
      </c>
      <c r="B140" s="34" t="s">
        <v>96</v>
      </c>
      <c r="C140" s="1" t="s">
        <v>613</v>
      </c>
      <c r="D140" s="52" t="s">
        <v>196</v>
      </c>
      <c r="E140" s="13" t="s">
        <v>26</v>
      </c>
      <c r="F140" s="68">
        <v>1</v>
      </c>
      <c r="G140" s="11"/>
      <c r="H140" s="20">
        <f t="shared" si="6"/>
        <v>45</v>
      </c>
      <c r="I140" s="21" t="s">
        <v>80</v>
      </c>
      <c r="J140" s="201"/>
      <c r="K140" s="47" t="s">
        <v>204</v>
      </c>
      <c r="L140" s="11"/>
      <c r="M140" s="20" t="s">
        <v>365</v>
      </c>
    </row>
    <row r="141" spans="1:13" ht="16.5">
      <c r="A141" s="16" t="s">
        <v>124</v>
      </c>
      <c r="B141" s="34" t="s">
        <v>96</v>
      </c>
      <c r="C141" s="1" t="s">
        <v>618</v>
      </c>
      <c r="D141" s="52" t="s">
        <v>175</v>
      </c>
      <c r="E141" s="13" t="s">
        <v>26</v>
      </c>
      <c r="F141" s="68">
        <v>1</v>
      </c>
      <c r="G141" s="11"/>
      <c r="H141" s="20">
        <f t="shared" si="6"/>
        <v>45</v>
      </c>
      <c r="I141" s="21" t="s">
        <v>441</v>
      </c>
      <c r="J141" s="21" t="s">
        <v>80</v>
      </c>
      <c r="K141" s="47" t="s">
        <v>204</v>
      </c>
      <c r="L141" s="11"/>
      <c r="M141" s="20" t="s">
        <v>365</v>
      </c>
    </row>
    <row r="142" spans="1:13" ht="16.5">
      <c r="A142" s="16" t="s">
        <v>124</v>
      </c>
      <c r="B142" s="158" t="s">
        <v>96</v>
      </c>
      <c r="C142" s="1" t="s">
        <v>578</v>
      </c>
      <c r="D142" s="146" t="s">
        <v>168</v>
      </c>
      <c r="E142" s="110" t="s">
        <v>26</v>
      </c>
      <c r="F142" s="149">
        <v>0.8</v>
      </c>
      <c r="G142" s="112"/>
      <c r="H142" s="113">
        <f t="shared" si="6"/>
        <v>36</v>
      </c>
      <c r="I142" s="114" t="s">
        <v>202</v>
      </c>
      <c r="J142" s="200"/>
      <c r="K142" s="115" t="s">
        <v>204</v>
      </c>
      <c r="L142" s="112"/>
      <c r="M142" s="113" t="s">
        <v>365</v>
      </c>
    </row>
    <row r="143" spans="1:13" ht="16.5">
      <c r="A143" s="16" t="s">
        <v>124</v>
      </c>
      <c r="B143" s="158" t="s">
        <v>96</v>
      </c>
      <c r="C143" s="1" t="s">
        <v>552</v>
      </c>
      <c r="D143" s="146" t="s">
        <v>169</v>
      </c>
      <c r="E143" s="110" t="s">
        <v>26</v>
      </c>
      <c r="F143" s="149">
        <v>0.5</v>
      </c>
      <c r="G143" s="112"/>
      <c r="H143" s="113">
        <f t="shared" si="6"/>
        <v>22.5</v>
      </c>
      <c r="I143" s="114" t="s">
        <v>82</v>
      </c>
      <c r="J143" s="200"/>
      <c r="K143" s="115" t="s">
        <v>204</v>
      </c>
      <c r="L143" s="112"/>
      <c r="M143" s="113" t="s">
        <v>365</v>
      </c>
    </row>
    <row r="144" spans="1:13" ht="16.5">
      <c r="A144" s="16" t="s">
        <v>124</v>
      </c>
      <c r="B144" s="158" t="s">
        <v>96</v>
      </c>
      <c r="C144" s="1" t="s">
        <v>562</v>
      </c>
      <c r="D144" s="146" t="s">
        <v>170</v>
      </c>
      <c r="E144" s="110" t="s">
        <v>26</v>
      </c>
      <c r="F144" s="149">
        <v>1</v>
      </c>
      <c r="G144" s="112"/>
      <c r="H144" s="113">
        <f t="shared" si="6"/>
        <v>45</v>
      </c>
      <c r="I144" s="114" t="s">
        <v>80</v>
      </c>
      <c r="J144" s="200"/>
      <c r="K144" s="115" t="s">
        <v>211</v>
      </c>
      <c r="L144" s="112"/>
      <c r="M144" s="113" t="s">
        <v>365</v>
      </c>
    </row>
    <row r="145" spans="1:13" ht="16.5">
      <c r="A145" s="16" t="s">
        <v>124</v>
      </c>
      <c r="B145" s="34" t="s">
        <v>96</v>
      </c>
      <c r="C145" s="1" t="s">
        <v>595</v>
      </c>
      <c r="D145" s="52" t="s">
        <v>176</v>
      </c>
      <c r="E145" s="13" t="s">
        <v>26</v>
      </c>
      <c r="F145" s="71">
        <v>0.2</v>
      </c>
      <c r="G145" s="11"/>
      <c r="H145" s="20">
        <f t="shared" si="6"/>
        <v>9</v>
      </c>
      <c r="I145" s="21" t="s">
        <v>79</v>
      </c>
      <c r="J145" s="21" t="s">
        <v>217</v>
      </c>
      <c r="K145" s="45" t="s">
        <v>213</v>
      </c>
      <c r="L145" s="11"/>
      <c r="M145" s="20" t="s">
        <v>369</v>
      </c>
    </row>
    <row r="146" spans="1:13" ht="16.5">
      <c r="A146" s="16" t="s">
        <v>124</v>
      </c>
      <c r="B146" s="34" t="s">
        <v>96</v>
      </c>
      <c r="C146" s="1" t="s">
        <v>620</v>
      </c>
      <c r="D146" s="52" t="s">
        <v>177</v>
      </c>
      <c r="E146" s="13" t="s">
        <v>26</v>
      </c>
      <c r="F146" s="172">
        <v>1</v>
      </c>
      <c r="G146" s="11"/>
      <c r="H146" s="20">
        <f t="shared" si="6"/>
        <v>45</v>
      </c>
      <c r="I146" s="46" t="s">
        <v>201</v>
      </c>
      <c r="J146" s="21" t="s">
        <v>79</v>
      </c>
      <c r="K146" s="45" t="s">
        <v>213</v>
      </c>
      <c r="L146" s="11"/>
      <c r="M146" s="20" t="s">
        <v>365</v>
      </c>
    </row>
    <row r="147" spans="1:13" ht="16.5">
      <c r="A147" s="16" t="s">
        <v>124</v>
      </c>
      <c r="B147" s="158" t="s">
        <v>96</v>
      </c>
      <c r="C147" s="1" t="s">
        <v>563</v>
      </c>
      <c r="D147" s="146" t="s">
        <v>171</v>
      </c>
      <c r="E147" s="110" t="s">
        <v>26</v>
      </c>
      <c r="F147" s="159">
        <v>0.7</v>
      </c>
      <c r="G147" s="112"/>
      <c r="H147" s="113">
        <f t="shared" si="6"/>
        <v>31.499999999999996</v>
      </c>
      <c r="I147" s="114" t="s">
        <v>80</v>
      </c>
      <c r="J147" s="114"/>
      <c r="K147" s="115" t="s">
        <v>204</v>
      </c>
      <c r="L147" s="112"/>
      <c r="M147" s="113" t="s">
        <v>365</v>
      </c>
    </row>
    <row r="148" spans="1:13" ht="16.5">
      <c r="A148" s="16" t="s">
        <v>124</v>
      </c>
      <c r="B148" s="158" t="s">
        <v>96</v>
      </c>
      <c r="C148" s="1" t="s">
        <v>579</v>
      </c>
      <c r="D148" s="146" t="s">
        <v>172</v>
      </c>
      <c r="E148" s="110" t="s">
        <v>26</v>
      </c>
      <c r="F148" s="149">
        <v>0.5</v>
      </c>
      <c r="G148" s="112"/>
      <c r="H148" s="113">
        <f t="shared" si="6"/>
        <v>22.5</v>
      </c>
      <c r="I148" s="114" t="s">
        <v>202</v>
      </c>
      <c r="J148" s="200"/>
      <c r="K148" s="115" t="s">
        <v>210</v>
      </c>
      <c r="L148" s="112"/>
      <c r="M148" s="113" t="s">
        <v>365</v>
      </c>
    </row>
    <row r="149" spans="1:13" ht="16.5">
      <c r="A149" s="16" t="s">
        <v>124</v>
      </c>
      <c r="B149" s="158" t="s">
        <v>96</v>
      </c>
      <c r="C149" s="1" t="s">
        <v>573</v>
      </c>
      <c r="D149" s="146" t="s">
        <v>173</v>
      </c>
      <c r="E149" s="110" t="s">
        <v>26</v>
      </c>
      <c r="F149" s="149">
        <v>0.5</v>
      </c>
      <c r="G149" s="112"/>
      <c r="H149" s="113">
        <f t="shared" si="6"/>
        <v>22.5</v>
      </c>
      <c r="I149" s="114" t="s">
        <v>203</v>
      </c>
      <c r="J149" s="200"/>
      <c r="K149" s="115" t="s">
        <v>213</v>
      </c>
      <c r="L149" s="112"/>
      <c r="M149" s="113" t="s">
        <v>365</v>
      </c>
    </row>
    <row r="150" spans="1:13" ht="16.5">
      <c r="A150" s="16" t="s">
        <v>124</v>
      </c>
      <c r="B150" s="145" t="s">
        <v>97</v>
      </c>
      <c r="C150" s="1" t="s">
        <v>580</v>
      </c>
      <c r="D150" s="145" t="s">
        <v>178</v>
      </c>
      <c r="E150" s="110" t="s">
        <v>26</v>
      </c>
      <c r="F150" s="149">
        <v>1</v>
      </c>
      <c r="G150" s="112"/>
      <c r="H150" s="113">
        <f t="shared" si="6"/>
        <v>45</v>
      </c>
      <c r="I150" s="114" t="s">
        <v>202</v>
      </c>
      <c r="J150" s="200"/>
      <c r="K150" s="115" t="s">
        <v>213</v>
      </c>
      <c r="L150" s="112"/>
      <c r="M150" s="113" t="s">
        <v>365</v>
      </c>
    </row>
    <row r="151" spans="1:13" ht="16.5">
      <c r="A151" s="16" t="s">
        <v>124</v>
      </c>
      <c r="B151" s="145" t="s">
        <v>96</v>
      </c>
      <c r="C151" s="177" t="s">
        <v>596</v>
      </c>
      <c r="D151" s="145" t="s">
        <v>360</v>
      </c>
      <c r="E151" s="110" t="s">
        <v>26</v>
      </c>
      <c r="F151" s="111">
        <v>0.8</v>
      </c>
      <c r="G151" s="112"/>
      <c r="H151" s="113">
        <f t="shared" si="6"/>
        <v>36</v>
      </c>
      <c r="I151" s="114" t="s">
        <v>79</v>
      </c>
      <c r="J151" s="200"/>
      <c r="K151" s="115" t="s">
        <v>204</v>
      </c>
      <c r="L151" s="11"/>
      <c r="M151" s="20" t="s">
        <v>369</v>
      </c>
    </row>
    <row r="152" spans="1:13" ht="16.5">
      <c r="A152" s="16" t="s">
        <v>124</v>
      </c>
      <c r="B152" s="145" t="s">
        <v>96</v>
      </c>
      <c r="C152" s="177" t="s">
        <v>597</v>
      </c>
      <c r="D152" s="145" t="s">
        <v>361</v>
      </c>
      <c r="E152" s="110" t="s">
        <v>26</v>
      </c>
      <c r="F152" s="111">
        <v>0.55000000000000004</v>
      </c>
      <c r="G152" s="112"/>
      <c r="H152" s="113">
        <f t="shared" si="6"/>
        <v>24.750000000000004</v>
      </c>
      <c r="I152" s="114" t="s">
        <v>79</v>
      </c>
      <c r="J152" s="200"/>
      <c r="K152" s="115" t="s">
        <v>204</v>
      </c>
      <c r="L152" s="11"/>
      <c r="M152" s="20" t="s">
        <v>367</v>
      </c>
    </row>
    <row r="153" spans="1:13" ht="16.5">
      <c r="A153" s="16" t="s">
        <v>124</v>
      </c>
      <c r="B153" s="145" t="s">
        <v>96</v>
      </c>
      <c r="C153" s="1" t="s">
        <v>527</v>
      </c>
      <c r="D153" s="145" t="s">
        <v>424</v>
      </c>
      <c r="E153" s="110" t="s">
        <v>26</v>
      </c>
      <c r="F153" s="111">
        <v>0</v>
      </c>
      <c r="G153" s="112"/>
      <c r="H153" s="113">
        <f t="shared" si="6"/>
        <v>0</v>
      </c>
      <c r="I153" s="114" t="s">
        <v>79</v>
      </c>
      <c r="J153" s="200"/>
      <c r="K153" s="115" t="s">
        <v>204</v>
      </c>
      <c r="L153" s="20" t="s">
        <v>639</v>
      </c>
      <c r="M153" s="113" t="s">
        <v>395</v>
      </c>
    </row>
    <row r="154" spans="1:13" ht="16.5">
      <c r="A154" s="16" t="s">
        <v>124</v>
      </c>
      <c r="B154" s="109" t="s">
        <v>420</v>
      </c>
      <c r="C154" s="1" t="s">
        <v>540</v>
      </c>
      <c r="D154" s="109" t="s">
        <v>421</v>
      </c>
      <c r="E154" s="110" t="s">
        <v>414</v>
      </c>
      <c r="F154" s="111">
        <v>0.15</v>
      </c>
      <c r="G154" s="112"/>
      <c r="H154" s="113">
        <f t="shared" si="6"/>
        <v>6.75</v>
      </c>
      <c r="I154" s="114" t="s">
        <v>390</v>
      </c>
      <c r="J154" s="200"/>
      <c r="K154" s="115" t="s">
        <v>213</v>
      </c>
      <c r="L154" s="20" t="s">
        <v>428</v>
      </c>
      <c r="M154" s="20" t="s">
        <v>367</v>
      </c>
    </row>
    <row r="155" spans="1:13" ht="16.5">
      <c r="A155" s="118" t="s">
        <v>124</v>
      </c>
      <c r="B155" s="135" t="s">
        <v>420</v>
      </c>
      <c r="C155" s="133" t="s">
        <v>528</v>
      </c>
      <c r="D155" s="135" t="s">
        <v>425</v>
      </c>
      <c r="E155" s="121" t="s">
        <v>414</v>
      </c>
      <c r="F155" s="108">
        <v>0.15</v>
      </c>
      <c r="G155" s="123"/>
      <c r="H155" s="124">
        <f t="shared" si="6"/>
        <v>6.75</v>
      </c>
      <c r="I155" s="125" t="s">
        <v>389</v>
      </c>
      <c r="J155" s="125" t="s">
        <v>86</v>
      </c>
      <c r="K155" s="126" t="s">
        <v>212</v>
      </c>
      <c r="L155" s="112"/>
      <c r="M155" s="113" t="s">
        <v>365</v>
      </c>
    </row>
    <row r="156" spans="1:13" ht="33">
      <c r="A156" s="16" t="s">
        <v>124</v>
      </c>
      <c r="B156" s="110" t="s">
        <v>96</v>
      </c>
      <c r="C156" s="1" t="s">
        <v>529</v>
      </c>
      <c r="D156" s="110" t="s">
        <v>181</v>
      </c>
      <c r="E156" s="110" t="s">
        <v>26</v>
      </c>
      <c r="F156" s="111">
        <v>0.04</v>
      </c>
      <c r="G156" s="112"/>
      <c r="H156" s="113">
        <f t="shared" si="6"/>
        <v>1.8</v>
      </c>
      <c r="I156" s="114" t="s">
        <v>79</v>
      </c>
      <c r="J156" s="200"/>
      <c r="K156" s="115" t="s">
        <v>213</v>
      </c>
      <c r="L156" s="112"/>
      <c r="M156" s="113" t="s">
        <v>367</v>
      </c>
    </row>
    <row r="157" spans="1:13" ht="33">
      <c r="A157" s="16" t="s">
        <v>124</v>
      </c>
      <c r="B157" s="110" t="s">
        <v>96</v>
      </c>
      <c r="C157" s="177" t="s">
        <v>598</v>
      </c>
      <c r="D157" s="110" t="s">
        <v>413</v>
      </c>
      <c r="E157" s="110" t="s">
        <v>414</v>
      </c>
      <c r="F157" s="111">
        <v>0.06</v>
      </c>
      <c r="G157" s="112"/>
      <c r="H157" s="113">
        <f t="shared" si="6"/>
        <v>2.6999999999999997</v>
      </c>
      <c r="I157" s="114" t="s">
        <v>389</v>
      </c>
      <c r="J157" s="200"/>
      <c r="K157" s="115" t="s">
        <v>375</v>
      </c>
      <c r="L157" s="112"/>
      <c r="M157" s="113" t="s">
        <v>395</v>
      </c>
    </row>
    <row r="158" spans="1:13" ht="16.5">
      <c r="A158" s="16" t="s">
        <v>124</v>
      </c>
      <c r="B158" s="109" t="s">
        <v>97</v>
      </c>
      <c r="C158" s="1" t="s">
        <v>530</v>
      </c>
      <c r="D158" s="109" t="s">
        <v>174</v>
      </c>
      <c r="E158" s="110" t="s">
        <v>26</v>
      </c>
      <c r="F158" s="111">
        <v>0.15</v>
      </c>
      <c r="G158" s="112"/>
      <c r="H158" s="113">
        <f t="shared" si="6"/>
        <v>6.75</v>
      </c>
      <c r="I158" s="114" t="s">
        <v>79</v>
      </c>
      <c r="J158" s="200"/>
      <c r="K158" s="115" t="s">
        <v>213</v>
      </c>
      <c r="L158" s="11"/>
      <c r="M158" s="20" t="s">
        <v>365</v>
      </c>
    </row>
    <row r="159" spans="1:13" ht="33">
      <c r="A159" s="16" t="s">
        <v>124</v>
      </c>
      <c r="B159" s="109" t="s">
        <v>97</v>
      </c>
      <c r="C159" s="1" t="s">
        <v>541</v>
      </c>
      <c r="D159" s="146" t="s">
        <v>182</v>
      </c>
      <c r="E159" s="110" t="s">
        <v>26</v>
      </c>
      <c r="F159" s="111">
        <v>0.05</v>
      </c>
      <c r="G159" s="112"/>
      <c r="H159" s="113">
        <f t="shared" si="6"/>
        <v>2.25</v>
      </c>
      <c r="I159" s="114" t="s">
        <v>390</v>
      </c>
      <c r="J159" s="21" t="s">
        <v>86</v>
      </c>
      <c r="K159" s="115" t="s">
        <v>213</v>
      </c>
      <c r="L159" s="113" t="s">
        <v>429</v>
      </c>
      <c r="M159" s="20" t="s">
        <v>365</v>
      </c>
    </row>
    <row r="160" spans="1:13" ht="16.5">
      <c r="A160" s="16" t="s">
        <v>124</v>
      </c>
      <c r="B160" s="109" t="s">
        <v>96</v>
      </c>
      <c r="C160" s="1" t="s">
        <v>622</v>
      </c>
      <c r="D160" s="109" t="s">
        <v>449</v>
      </c>
      <c r="E160" s="13" t="s">
        <v>26</v>
      </c>
      <c r="F160" s="71">
        <v>0.5</v>
      </c>
      <c r="G160" s="11"/>
      <c r="H160" s="20">
        <f t="shared" si="6"/>
        <v>22.5</v>
      </c>
      <c r="I160" s="21" t="s">
        <v>84</v>
      </c>
      <c r="J160" s="201"/>
      <c r="K160" s="47" t="s">
        <v>212</v>
      </c>
      <c r="L160" s="20" t="s">
        <v>450</v>
      </c>
      <c r="M160" s="20" t="s">
        <v>365</v>
      </c>
    </row>
  </sheetData>
  <sortState xmlns:xlrd2="http://schemas.microsoft.com/office/spreadsheetml/2017/richdata2" ref="A2:M160">
    <sortCondition ref="C1"/>
  </sortState>
  <phoneticPr fontId="3" type="noConversion"/>
  <conditionalFormatting sqref="D152 B152">
    <cfRule type="duplicateValues" dxfId="25" priority="21"/>
  </conditionalFormatting>
  <conditionalFormatting sqref="D121">
    <cfRule type="duplicateValues" dxfId="24" priority="20"/>
  </conditionalFormatting>
  <conditionalFormatting sqref="D60">
    <cfRule type="duplicateValues" dxfId="23" priority="18"/>
  </conditionalFormatting>
  <conditionalFormatting sqref="D68">
    <cfRule type="duplicateValues" dxfId="22" priority="17"/>
  </conditionalFormatting>
  <conditionalFormatting sqref="D153 B153">
    <cfRule type="duplicateValues" dxfId="21" priority="16"/>
  </conditionalFormatting>
  <conditionalFormatting sqref="D89">
    <cfRule type="duplicateValues" dxfId="20" priority="15"/>
  </conditionalFormatting>
  <conditionalFormatting sqref="D94">
    <cfRule type="duplicateValues" dxfId="19" priority="14"/>
  </conditionalFormatting>
  <conditionalFormatting sqref="D97">
    <cfRule type="duplicateValues" dxfId="18" priority="13"/>
  </conditionalFormatting>
  <conditionalFormatting sqref="D154 B154">
    <cfRule type="duplicateValues" dxfId="17" priority="12"/>
  </conditionalFormatting>
  <conditionalFormatting sqref="D135">
    <cfRule type="duplicateValues" dxfId="16" priority="11"/>
  </conditionalFormatting>
  <conditionalFormatting sqref="D160">
    <cfRule type="duplicateValues" dxfId="15" priority="10"/>
  </conditionalFormatting>
  <conditionalFormatting sqref="D118">
    <cfRule type="duplicateValues" dxfId="14" priority="9"/>
  </conditionalFormatting>
  <conditionalFormatting sqref="D105">
    <cfRule type="duplicateValues" dxfId="13" priority="8"/>
  </conditionalFormatting>
  <conditionalFormatting sqref="L118">
    <cfRule type="duplicateValues" dxfId="12" priority="7"/>
  </conditionalFormatting>
  <conditionalFormatting sqref="F147">
    <cfRule type="duplicateValues" dxfId="11" priority="6"/>
  </conditionalFormatting>
  <conditionalFormatting sqref="D161:D1048576 D159 D155:D156 D1:D25 D122:D134 D61:D67 D69:D87 D90:D92 D95:D96 D99:D104 D27:D30 D33:D59 D136:D151 D119:D120 D106:D117">
    <cfRule type="duplicateValues" dxfId="10" priority="23"/>
  </conditionalFormatting>
  <conditionalFormatting sqref="D93">
    <cfRule type="duplicateValues" dxfId="9" priority="3"/>
  </conditionalFormatting>
  <conditionalFormatting sqref="D98">
    <cfRule type="duplicateValues" dxfId="8" priority="2"/>
  </conditionalFormatting>
  <conditionalFormatting sqref="D88">
    <cfRule type="duplicateValues" dxfId="7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7"/>
  <sheetViews>
    <sheetView workbookViewId="0">
      <selection activeCell="A148" sqref="A148:D149"/>
    </sheetView>
  </sheetViews>
  <sheetFormatPr defaultRowHeight="13.5"/>
  <cols>
    <col min="1" max="1" width="18.75" customWidth="1"/>
    <col min="2" max="2" width="66.375" customWidth="1"/>
    <col min="3" max="3" width="57.75" customWidth="1"/>
    <col min="4" max="4" width="13.875" style="90" customWidth="1"/>
  </cols>
  <sheetData>
    <row r="1" spans="1:4" ht="12.75" customHeight="1">
      <c r="A1" s="2" t="s">
        <v>0</v>
      </c>
      <c r="B1" s="2" t="s">
        <v>1</v>
      </c>
      <c r="C1" s="2" t="s">
        <v>221</v>
      </c>
      <c r="D1" s="2" t="s">
        <v>222</v>
      </c>
    </row>
    <row r="2" spans="1:4" ht="89.25">
      <c r="A2" s="1" t="s">
        <v>7</v>
      </c>
      <c r="B2" s="1" t="s">
        <v>8</v>
      </c>
      <c r="C2" s="83" t="s">
        <v>223</v>
      </c>
      <c r="D2" s="75" t="s">
        <v>86</v>
      </c>
    </row>
    <row r="3" spans="1:4" ht="140.25">
      <c r="A3" s="1" t="s">
        <v>7</v>
      </c>
      <c r="B3" s="1" t="s">
        <v>9</v>
      </c>
      <c r="C3" s="84" t="s">
        <v>224</v>
      </c>
      <c r="D3" s="75" t="s">
        <v>82</v>
      </c>
    </row>
    <row r="4" spans="1:4" ht="140.25">
      <c r="A4" s="1" t="s">
        <v>7</v>
      </c>
      <c r="B4" s="1" t="s">
        <v>10</v>
      </c>
      <c r="C4" s="84" t="s">
        <v>225</v>
      </c>
      <c r="D4" s="75" t="s">
        <v>83</v>
      </c>
    </row>
    <row r="5" spans="1:4" ht="76.5">
      <c r="A5" s="1" t="s">
        <v>7</v>
      </c>
      <c r="B5" s="1" t="s">
        <v>11</v>
      </c>
      <c r="C5" s="85" t="s">
        <v>226</v>
      </c>
      <c r="D5" s="75" t="s">
        <v>83</v>
      </c>
    </row>
    <row r="6" spans="1:4" ht="89.25">
      <c r="A6" s="1" t="s">
        <v>7</v>
      </c>
      <c r="B6" s="1" t="s">
        <v>12</v>
      </c>
      <c r="C6" s="84" t="s">
        <v>227</v>
      </c>
      <c r="D6" s="75" t="s">
        <v>82</v>
      </c>
    </row>
    <row r="7" spans="1:4" ht="63.75">
      <c r="A7" s="1" t="s">
        <v>7</v>
      </c>
      <c r="B7" s="1" t="s">
        <v>13</v>
      </c>
      <c r="C7" s="84" t="s">
        <v>228</v>
      </c>
      <c r="D7" s="75" t="s">
        <v>83</v>
      </c>
    </row>
    <row r="8" spans="1:4" ht="76.5">
      <c r="A8" s="1" t="s">
        <v>14</v>
      </c>
      <c r="B8" s="1" t="s">
        <v>15</v>
      </c>
      <c r="C8" s="86" t="s">
        <v>229</v>
      </c>
      <c r="D8" s="51" t="s">
        <v>83</v>
      </c>
    </row>
    <row r="9" spans="1:4" ht="38.25">
      <c r="A9" s="1" t="s">
        <v>14</v>
      </c>
      <c r="B9" s="1" t="s">
        <v>16</v>
      </c>
      <c r="C9" s="87" t="s">
        <v>230</v>
      </c>
      <c r="D9" s="51" t="s">
        <v>84</v>
      </c>
    </row>
    <row r="10" spans="1:4" ht="16.5">
      <c r="A10" s="1" t="s">
        <v>14</v>
      </c>
      <c r="B10" s="1" t="s">
        <v>88</v>
      </c>
      <c r="C10" s="3"/>
      <c r="D10" s="77" t="s">
        <v>81</v>
      </c>
    </row>
    <row r="11" spans="1:4" ht="63.75">
      <c r="A11" s="1" t="s">
        <v>17</v>
      </c>
      <c r="B11" s="1" t="s">
        <v>18</v>
      </c>
      <c r="C11" s="88" t="s">
        <v>231</v>
      </c>
      <c r="D11" s="81" t="s">
        <v>87</v>
      </c>
    </row>
    <row r="12" spans="1:4" ht="76.5">
      <c r="A12" s="17" t="s">
        <v>17</v>
      </c>
      <c r="B12" s="17" t="s">
        <v>19</v>
      </c>
      <c r="C12" s="88" t="s">
        <v>232</v>
      </c>
      <c r="D12" s="81" t="s">
        <v>87</v>
      </c>
    </row>
    <row r="13" spans="1:4" ht="63.75">
      <c r="A13" s="25" t="s">
        <v>17</v>
      </c>
      <c r="B13" s="25" t="s">
        <v>20</v>
      </c>
      <c r="C13" s="88" t="s">
        <v>233</v>
      </c>
      <c r="D13" s="81" t="s">
        <v>87</v>
      </c>
    </row>
    <row r="14" spans="1:4" ht="76.5">
      <c r="A14" s="25" t="s">
        <v>17</v>
      </c>
      <c r="B14" s="25" t="s">
        <v>21</v>
      </c>
      <c r="C14" s="89" t="s">
        <v>234</v>
      </c>
      <c r="D14" s="81" t="s">
        <v>87</v>
      </c>
    </row>
    <row r="15" spans="1:4" ht="51">
      <c r="A15" s="17" t="s">
        <v>22</v>
      </c>
      <c r="B15" s="17" t="s">
        <v>23</v>
      </c>
      <c r="C15" s="88" t="s">
        <v>235</v>
      </c>
      <c r="D15" s="81" t="s">
        <v>82</v>
      </c>
    </row>
    <row r="16" spans="1:4" ht="102">
      <c r="A16" s="25" t="s">
        <v>22</v>
      </c>
      <c r="B16" s="25" t="s">
        <v>24</v>
      </c>
      <c r="C16" s="88" t="s">
        <v>236</v>
      </c>
      <c r="D16" s="81" t="s">
        <v>87</v>
      </c>
    </row>
    <row r="17" spans="1:4" ht="38.25">
      <c r="A17" s="27" t="s">
        <v>22</v>
      </c>
      <c r="B17" s="27" t="s">
        <v>25</v>
      </c>
      <c r="C17" s="88" t="s">
        <v>237</v>
      </c>
      <c r="D17" s="81" t="s">
        <v>85</v>
      </c>
    </row>
    <row r="18" spans="1:4" ht="38.25">
      <c r="A18" s="27" t="s">
        <v>22</v>
      </c>
      <c r="B18" s="23" t="s">
        <v>25</v>
      </c>
      <c r="C18" s="88" t="s">
        <v>238</v>
      </c>
      <c r="D18" s="81" t="s">
        <v>84</v>
      </c>
    </row>
    <row r="19" spans="1:4" ht="148.5">
      <c r="A19" s="14" t="s">
        <v>35</v>
      </c>
      <c r="B19" s="13" t="s">
        <v>46</v>
      </c>
      <c r="C19" s="13" t="s">
        <v>239</v>
      </c>
      <c r="D19" s="82" t="s">
        <v>79</v>
      </c>
    </row>
    <row r="20" spans="1:4" ht="82.5">
      <c r="A20" s="14" t="s">
        <v>35</v>
      </c>
      <c r="B20" s="13" t="s">
        <v>47</v>
      </c>
      <c r="C20" s="13" t="s">
        <v>240</v>
      </c>
      <c r="D20" s="82" t="s">
        <v>80</v>
      </c>
    </row>
    <row r="21" spans="1:4" ht="99">
      <c r="A21" s="14" t="s">
        <v>35</v>
      </c>
      <c r="B21" s="13" t="s">
        <v>48</v>
      </c>
      <c r="C21" s="13" t="s">
        <v>241</v>
      </c>
      <c r="D21" s="82" t="s">
        <v>80</v>
      </c>
    </row>
    <row r="22" spans="1:4" ht="82.5">
      <c r="A22" s="14" t="s">
        <v>35</v>
      </c>
      <c r="B22" s="13" t="s">
        <v>49</v>
      </c>
      <c r="C22" s="13" t="s">
        <v>242</v>
      </c>
      <c r="D22" s="82" t="s">
        <v>81</v>
      </c>
    </row>
    <row r="23" spans="1:4" ht="16.5">
      <c r="A23" s="14" t="s">
        <v>35</v>
      </c>
      <c r="B23" s="13" t="s">
        <v>50</v>
      </c>
      <c r="C23" s="13"/>
      <c r="D23" s="82" t="s">
        <v>82</v>
      </c>
    </row>
    <row r="24" spans="1:4" ht="49.5">
      <c r="A24" s="14" t="s">
        <v>35</v>
      </c>
      <c r="B24" s="13" t="s">
        <v>74</v>
      </c>
      <c r="C24" s="13" t="s">
        <v>243</v>
      </c>
      <c r="D24" s="82" t="s">
        <v>87</v>
      </c>
    </row>
    <row r="25" spans="1:4" ht="49.5">
      <c r="A25" s="14" t="s">
        <v>35</v>
      </c>
      <c r="B25" s="13" t="s">
        <v>75</v>
      </c>
      <c r="C25" s="13" t="s">
        <v>244</v>
      </c>
      <c r="D25" s="82" t="s">
        <v>83</v>
      </c>
    </row>
    <row r="26" spans="1:4" ht="144">
      <c r="A26" s="14" t="s">
        <v>36</v>
      </c>
      <c r="B26" s="13" t="s">
        <v>407</v>
      </c>
      <c r="C26" s="141" t="s">
        <v>408</v>
      </c>
      <c r="D26" s="82" t="s">
        <v>86</v>
      </c>
    </row>
    <row r="27" spans="1:4" ht="117">
      <c r="A27" s="14" t="s">
        <v>36</v>
      </c>
      <c r="B27" s="13" t="s">
        <v>51</v>
      </c>
      <c r="C27" s="91" t="s">
        <v>245</v>
      </c>
      <c r="D27" s="82" t="s">
        <v>82</v>
      </c>
    </row>
    <row r="28" spans="1:4" ht="115.5">
      <c r="A28" s="14" t="s">
        <v>36</v>
      </c>
      <c r="B28" s="13" t="s">
        <v>52</v>
      </c>
      <c r="C28" s="13" t="s">
        <v>246</v>
      </c>
      <c r="D28" s="82" t="s">
        <v>84</v>
      </c>
    </row>
    <row r="29" spans="1:4" ht="115.5">
      <c r="A29" s="14" t="s">
        <v>37</v>
      </c>
      <c r="B29" s="13" t="s">
        <v>53</v>
      </c>
      <c r="C29" s="13" t="s">
        <v>247</v>
      </c>
      <c r="D29" s="82" t="s">
        <v>80</v>
      </c>
    </row>
    <row r="30" spans="1:4" ht="66">
      <c r="A30" s="14" t="s">
        <v>37</v>
      </c>
      <c r="B30" s="13" t="s">
        <v>54</v>
      </c>
      <c r="C30" s="13" t="s">
        <v>248</v>
      </c>
      <c r="D30" s="82" t="s">
        <v>83</v>
      </c>
    </row>
    <row r="31" spans="1:4" ht="264">
      <c r="A31" s="132" t="s">
        <v>37</v>
      </c>
      <c r="B31" s="121" t="s">
        <v>412</v>
      </c>
      <c r="C31" s="121" t="s">
        <v>249</v>
      </c>
      <c r="D31" s="131" t="s">
        <v>80</v>
      </c>
    </row>
    <row r="32" spans="1:4" ht="165">
      <c r="A32" s="132" t="s">
        <v>37</v>
      </c>
      <c r="B32" s="121" t="s">
        <v>411</v>
      </c>
      <c r="C32" s="121" t="s">
        <v>250</v>
      </c>
      <c r="D32" s="131" t="s">
        <v>82</v>
      </c>
    </row>
    <row r="33" spans="1:4" ht="198.75">
      <c r="A33" s="132" t="s">
        <v>37</v>
      </c>
      <c r="B33" s="121" t="s">
        <v>410</v>
      </c>
      <c r="C33" s="143" t="s">
        <v>409</v>
      </c>
      <c r="D33" s="131" t="s">
        <v>84</v>
      </c>
    </row>
    <row r="34" spans="1:4" ht="16.5">
      <c r="A34" s="19" t="s">
        <v>38</v>
      </c>
      <c r="B34" s="13" t="s">
        <v>55</v>
      </c>
      <c r="C34" s="13" t="s">
        <v>251</v>
      </c>
      <c r="D34" s="82" t="s">
        <v>85</v>
      </c>
    </row>
    <row r="35" spans="1:4" ht="16.5">
      <c r="A35" s="19" t="s">
        <v>38</v>
      </c>
      <c r="B35" s="13" t="s">
        <v>56</v>
      </c>
      <c r="C35" s="13" t="s">
        <v>252</v>
      </c>
      <c r="D35" s="82" t="s">
        <v>80</v>
      </c>
    </row>
    <row r="36" spans="1:4" ht="16.5">
      <c r="A36" s="19" t="s">
        <v>38</v>
      </c>
      <c r="B36" s="13" t="s">
        <v>57</v>
      </c>
      <c r="C36" s="13" t="s">
        <v>253</v>
      </c>
      <c r="D36" s="82" t="s">
        <v>83</v>
      </c>
    </row>
    <row r="37" spans="1:4" ht="49.5">
      <c r="A37" s="14" t="s">
        <v>39</v>
      </c>
      <c r="B37" s="13" t="s">
        <v>58</v>
      </c>
      <c r="C37" s="13" t="s">
        <v>274</v>
      </c>
      <c r="D37" s="82" t="s">
        <v>79</v>
      </c>
    </row>
    <row r="38" spans="1:4" ht="99">
      <c r="A38" s="14" t="s">
        <v>39</v>
      </c>
      <c r="B38" s="13" t="s">
        <v>59</v>
      </c>
      <c r="C38" s="13" t="s">
        <v>254</v>
      </c>
      <c r="D38" s="82" t="s">
        <v>83</v>
      </c>
    </row>
    <row r="39" spans="1:4" ht="66">
      <c r="A39" s="14" t="s">
        <v>40</v>
      </c>
      <c r="B39" s="13" t="s">
        <v>60</v>
      </c>
      <c r="C39" s="13" t="s">
        <v>255</v>
      </c>
      <c r="D39" s="82" t="s">
        <v>83</v>
      </c>
    </row>
    <row r="40" spans="1:4" ht="132">
      <c r="A40" s="14" t="s">
        <v>40</v>
      </c>
      <c r="B40" s="13" t="s">
        <v>61</v>
      </c>
      <c r="C40" s="13" t="s">
        <v>256</v>
      </c>
      <c r="D40" s="82" t="s">
        <v>83</v>
      </c>
    </row>
    <row r="41" spans="1:4" ht="33">
      <c r="A41" s="14" t="s">
        <v>40</v>
      </c>
      <c r="B41" s="13" t="s">
        <v>62</v>
      </c>
      <c r="C41" s="13" t="s">
        <v>257</v>
      </c>
      <c r="D41" s="82" t="s">
        <v>83</v>
      </c>
    </row>
    <row r="42" spans="1:4" ht="115.5">
      <c r="A42" s="14" t="s">
        <v>40</v>
      </c>
      <c r="B42" s="13" t="s">
        <v>63</v>
      </c>
      <c r="C42" s="13" t="s">
        <v>258</v>
      </c>
      <c r="D42" s="82" t="s">
        <v>83</v>
      </c>
    </row>
    <row r="43" spans="1:4" ht="115.5">
      <c r="A43" s="13" t="s">
        <v>41</v>
      </c>
      <c r="B43" s="13" t="s">
        <v>64</v>
      </c>
      <c r="C43" s="13" t="s">
        <v>275</v>
      </c>
      <c r="D43" s="82" t="s">
        <v>85</v>
      </c>
    </row>
    <row r="44" spans="1:4" ht="16.5">
      <c r="A44" s="14" t="s">
        <v>42</v>
      </c>
      <c r="B44" s="13" t="s">
        <v>65</v>
      </c>
      <c r="C44" s="13" t="s">
        <v>259</v>
      </c>
      <c r="D44" s="82" t="s">
        <v>84</v>
      </c>
    </row>
    <row r="45" spans="1:4" ht="16.5">
      <c r="A45" s="14" t="s">
        <v>42</v>
      </c>
      <c r="B45" s="13" t="s">
        <v>65</v>
      </c>
      <c r="C45" s="13" t="s">
        <v>260</v>
      </c>
      <c r="D45" s="82" t="s">
        <v>83</v>
      </c>
    </row>
    <row r="46" spans="1:4" ht="16.5">
      <c r="A46" s="14" t="s">
        <v>42</v>
      </c>
      <c r="B46" s="13" t="s">
        <v>65</v>
      </c>
      <c r="C46" s="13" t="s">
        <v>261</v>
      </c>
      <c r="D46" s="82" t="s">
        <v>83</v>
      </c>
    </row>
    <row r="47" spans="1:4" ht="16.5">
      <c r="A47" s="14" t="s">
        <v>42</v>
      </c>
      <c r="B47" s="13" t="s">
        <v>66</v>
      </c>
      <c r="C47" s="13" t="s">
        <v>262</v>
      </c>
      <c r="D47" s="82" t="s">
        <v>80</v>
      </c>
    </row>
    <row r="48" spans="1:4" ht="16.5">
      <c r="A48" s="14" t="s">
        <v>42</v>
      </c>
      <c r="B48" s="13" t="s">
        <v>67</v>
      </c>
      <c r="C48" s="13" t="s">
        <v>263</v>
      </c>
      <c r="D48" s="82" t="s">
        <v>80</v>
      </c>
    </row>
    <row r="49" spans="1:4" ht="33">
      <c r="A49" s="14" t="s">
        <v>42</v>
      </c>
      <c r="B49" s="13" t="s">
        <v>67</v>
      </c>
      <c r="C49" s="13" t="s">
        <v>264</v>
      </c>
      <c r="D49" s="82" t="s">
        <v>80</v>
      </c>
    </row>
    <row r="50" spans="1:4" ht="115.5">
      <c r="A50" s="14" t="s">
        <v>42</v>
      </c>
      <c r="B50" s="13" t="s">
        <v>68</v>
      </c>
      <c r="C50" s="13" t="s">
        <v>265</v>
      </c>
      <c r="D50" s="82" t="s">
        <v>80</v>
      </c>
    </row>
    <row r="51" spans="1:4" ht="16.5">
      <c r="A51" s="14" t="s">
        <v>43</v>
      </c>
      <c r="B51" s="13" t="s">
        <v>69</v>
      </c>
      <c r="C51" s="13" t="s">
        <v>266</v>
      </c>
      <c r="D51" s="82" t="s">
        <v>79</v>
      </c>
    </row>
    <row r="52" spans="1:4" ht="33">
      <c r="A52" s="14" t="s">
        <v>43</v>
      </c>
      <c r="B52" s="13" t="s">
        <v>70</v>
      </c>
      <c r="C52" s="13" t="s">
        <v>267</v>
      </c>
      <c r="D52" s="82" t="s">
        <v>82</v>
      </c>
    </row>
    <row r="53" spans="1:4" ht="16.5">
      <c r="A53" s="14" t="s">
        <v>44</v>
      </c>
      <c r="B53" s="13" t="s">
        <v>71</v>
      </c>
      <c r="C53" s="13" t="s">
        <v>268</v>
      </c>
      <c r="D53" s="82" t="s">
        <v>83</v>
      </c>
    </row>
    <row r="54" spans="1:4" ht="33">
      <c r="A54" s="18" t="s">
        <v>45</v>
      </c>
      <c r="B54" s="13" t="s">
        <v>72</v>
      </c>
      <c r="C54" s="13" t="s">
        <v>269</v>
      </c>
      <c r="D54" s="82" t="s">
        <v>85</v>
      </c>
    </row>
    <row r="55" spans="1:4" ht="33">
      <c r="A55" s="18" t="s">
        <v>45</v>
      </c>
      <c r="B55" s="13" t="s">
        <v>72</v>
      </c>
      <c r="C55" s="13" t="s">
        <v>270</v>
      </c>
      <c r="D55" s="82" t="s">
        <v>83</v>
      </c>
    </row>
    <row r="56" spans="1:4" ht="49.5">
      <c r="A56" s="18" t="s">
        <v>45</v>
      </c>
      <c r="B56" s="13" t="s">
        <v>72</v>
      </c>
      <c r="C56" s="13" t="s">
        <v>271</v>
      </c>
      <c r="D56" s="82" t="s">
        <v>80</v>
      </c>
    </row>
    <row r="57" spans="1:4" ht="33">
      <c r="A57" s="18" t="s">
        <v>45</v>
      </c>
      <c r="B57" s="13" t="s">
        <v>73</v>
      </c>
      <c r="C57" s="13" t="s">
        <v>272</v>
      </c>
      <c r="D57" s="82" t="s">
        <v>82</v>
      </c>
    </row>
    <row r="58" spans="1:4" ht="16.5">
      <c r="A58" s="18" t="s">
        <v>45</v>
      </c>
      <c r="B58" s="13" t="s">
        <v>73</v>
      </c>
      <c r="C58" s="13" t="s">
        <v>273</v>
      </c>
      <c r="D58" s="82" t="s">
        <v>83</v>
      </c>
    </row>
    <row r="59" spans="1:4" ht="16.5">
      <c r="A59" s="119" t="s">
        <v>95</v>
      </c>
      <c r="B59" s="127" t="s">
        <v>356</v>
      </c>
      <c r="C59" s="130" t="s">
        <v>276</v>
      </c>
      <c r="D59" s="131" t="s">
        <v>79</v>
      </c>
    </row>
    <row r="60" spans="1:4" ht="16.5">
      <c r="A60" s="119" t="s">
        <v>95</v>
      </c>
      <c r="B60" s="127" t="s">
        <v>357</v>
      </c>
      <c r="C60" s="130" t="s">
        <v>276</v>
      </c>
      <c r="D60" s="131" t="s">
        <v>79</v>
      </c>
    </row>
    <row r="61" spans="1:4" ht="16.5">
      <c r="A61" s="34" t="s">
        <v>95</v>
      </c>
      <c r="B61" s="25" t="s">
        <v>125</v>
      </c>
      <c r="C61" s="96" t="s">
        <v>277</v>
      </c>
      <c r="D61" s="82" t="s">
        <v>84</v>
      </c>
    </row>
    <row r="62" spans="1:4" ht="16.5">
      <c r="A62" s="34" t="s">
        <v>95</v>
      </c>
      <c r="B62" s="48" t="s">
        <v>126</v>
      </c>
      <c r="C62" s="96"/>
      <c r="D62" s="45" t="s">
        <v>201</v>
      </c>
    </row>
    <row r="63" spans="1:4" ht="33">
      <c r="A63" s="34" t="s">
        <v>95</v>
      </c>
      <c r="B63" s="49" t="s">
        <v>127</v>
      </c>
      <c r="C63" s="96" t="s">
        <v>330</v>
      </c>
      <c r="D63" s="82" t="s">
        <v>84</v>
      </c>
    </row>
    <row r="64" spans="1:4" ht="16.5">
      <c r="A64" s="34" t="s">
        <v>95</v>
      </c>
      <c r="B64" s="49" t="s">
        <v>128</v>
      </c>
      <c r="C64" s="96"/>
      <c r="D64" s="82" t="s">
        <v>79</v>
      </c>
    </row>
    <row r="65" spans="1:4" ht="16.5">
      <c r="A65" s="34" t="s">
        <v>95</v>
      </c>
      <c r="B65" s="49" t="s">
        <v>129</v>
      </c>
      <c r="C65" s="97"/>
      <c r="D65" s="82" t="s">
        <v>85</v>
      </c>
    </row>
    <row r="66" spans="1:4" ht="16.5">
      <c r="A66" s="35" t="s">
        <v>95</v>
      </c>
      <c r="B66" s="49" t="s">
        <v>130</v>
      </c>
      <c r="C66" s="98"/>
      <c r="D66" s="82" t="s">
        <v>84</v>
      </c>
    </row>
    <row r="67" spans="1:4" ht="16.5">
      <c r="A67" s="119" t="s">
        <v>95</v>
      </c>
      <c r="B67" s="127" t="s">
        <v>358</v>
      </c>
      <c r="C67" s="130" t="s">
        <v>278</v>
      </c>
      <c r="D67" s="131" t="s">
        <v>79</v>
      </c>
    </row>
    <row r="68" spans="1:4" ht="16.5">
      <c r="A68" s="119" t="s">
        <v>95</v>
      </c>
      <c r="B68" s="127" t="s">
        <v>359</v>
      </c>
      <c r="C68" s="130" t="s">
        <v>278</v>
      </c>
      <c r="D68" s="131" t="s">
        <v>79</v>
      </c>
    </row>
    <row r="69" spans="1:4" ht="16.5">
      <c r="A69" s="34" t="s">
        <v>95</v>
      </c>
      <c r="B69" s="49" t="s">
        <v>131</v>
      </c>
      <c r="C69" s="96" t="s">
        <v>279</v>
      </c>
      <c r="D69" s="82" t="s">
        <v>82</v>
      </c>
    </row>
    <row r="70" spans="1:4" ht="16.5">
      <c r="A70" s="34" t="s">
        <v>95</v>
      </c>
      <c r="B70" s="49" t="s">
        <v>183</v>
      </c>
      <c r="C70" s="96" t="s">
        <v>280</v>
      </c>
      <c r="D70" s="82" t="s">
        <v>82</v>
      </c>
    </row>
    <row r="71" spans="1:4" ht="16.5">
      <c r="A71" s="34" t="s">
        <v>95</v>
      </c>
      <c r="B71" s="49" t="s">
        <v>184</v>
      </c>
      <c r="C71" s="96" t="s">
        <v>281</v>
      </c>
      <c r="D71" s="82" t="s">
        <v>82</v>
      </c>
    </row>
    <row r="72" spans="1:4" ht="16.5">
      <c r="A72" s="34" t="s">
        <v>95</v>
      </c>
      <c r="B72" s="49" t="s">
        <v>185</v>
      </c>
      <c r="C72" s="96" t="s">
        <v>282</v>
      </c>
      <c r="D72" s="82" t="s">
        <v>84</v>
      </c>
    </row>
    <row r="73" spans="1:4" ht="33">
      <c r="A73" s="34" t="s">
        <v>95</v>
      </c>
      <c r="B73" s="49" t="s">
        <v>132</v>
      </c>
      <c r="C73" s="96" t="s">
        <v>283</v>
      </c>
      <c r="D73" s="82" t="s">
        <v>82</v>
      </c>
    </row>
    <row r="74" spans="1:4" ht="16.5">
      <c r="A74" s="34" t="s">
        <v>95</v>
      </c>
      <c r="B74" s="116" t="s">
        <v>186</v>
      </c>
      <c r="C74" s="100"/>
      <c r="D74" s="82" t="s">
        <v>84</v>
      </c>
    </row>
    <row r="75" spans="1:4" ht="33">
      <c r="A75" s="119" t="s">
        <v>95</v>
      </c>
      <c r="B75" s="120" t="s">
        <v>344</v>
      </c>
      <c r="C75" s="132" t="s">
        <v>347</v>
      </c>
      <c r="D75" s="131" t="s">
        <v>79</v>
      </c>
    </row>
    <row r="76" spans="1:4" ht="33">
      <c r="A76" s="119" t="s">
        <v>95</v>
      </c>
      <c r="B76" s="120" t="s">
        <v>345</v>
      </c>
      <c r="C76" s="132" t="s">
        <v>348</v>
      </c>
      <c r="D76" s="131" t="s">
        <v>79</v>
      </c>
    </row>
    <row r="77" spans="1:4" ht="16.5">
      <c r="A77" s="119" t="s">
        <v>95</v>
      </c>
      <c r="B77" s="120" t="s">
        <v>346</v>
      </c>
      <c r="C77" s="132" t="s">
        <v>349</v>
      </c>
      <c r="D77" s="131" t="s">
        <v>79</v>
      </c>
    </row>
    <row r="78" spans="1:4" ht="16.5">
      <c r="A78" s="34" t="s">
        <v>95</v>
      </c>
      <c r="B78" s="117" t="s">
        <v>133</v>
      </c>
      <c r="C78" s="102" t="s">
        <v>284</v>
      </c>
      <c r="D78" s="82" t="s">
        <v>85</v>
      </c>
    </row>
    <row r="79" spans="1:4" ht="16.5">
      <c r="A79" s="34" t="s">
        <v>95</v>
      </c>
      <c r="B79" s="50" t="s">
        <v>134</v>
      </c>
      <c r="C79" s="99" t="s">
        <v>285</v>
      </c>
      <c r="D79" s="82" t="s">
        <v>84</v>
      </c>
    </row>
    <row r="80" spans="1:4" ht="16.5">
      <c r="A80" s="34" t="s">
        <v>95</v>
      </c>
      <c r="B80" s="50" t="s">
        <v>135</v>
      </c>
      <c r="C80" s="99" t="s">
        <v>286</v>
      </c>
      <c r="D80" s="82" t="s">
        <v>84</v>
      </c>
    </row>
    <row r="81" spans="1:4" ht="16.5">
      <c r="A81" s="34" t="s">
        <v>95</v>
      </c>
      <c r="B81" s="50" t="s">
        <v>136</v>
      </c>
      <c r="C81" s="99" t="s">
        <v>286</v>
      </c>
      <c r="D81" s="82" t="s">
        <v>84</v>
      </c>
    </row>
    <row r="82" spans="1:4" ht="16.5">
      <c r="A82" s="34" t="s">
        <v>95</v>
      </c>
      <c r="B82" s="49" t="s">
        <v>137</v>
      </c>
      <c r="C82" s="99" t="s">
        <v>285</v>
      </c>
      <c r="D82" s="82" t="s">
        <v>82</v>
      </c>
    </row>
    <row r="83" spans="1:4" ht="16.5">
      <c r="A83" s="34" t="s">
        <v>95</v>
      </c>
      <c r="B83" s="49" t="s">
        <v>187</v>
      </c>
      <c r="C83" s="99" t="s">
        <v>287</v>
      </c>
      <c r="D83" s="82" t="s">
        <v>85</v>
      </c>
    </row>
    <row r="84" spans="1:4" ht="16.5">
      <c r="A84" s="34" t="s">
        <v>95</v>
      </c>
      <c r="B84" s="49" t="s">
        <v>138</v>
      </c>
      <c r="C84" s="100" t="s">
        <v>288</v>
      </c>
      <c r="D84" s="82" t="s">
        <v>82</v>
      </c>
    </row>
    <row r="85" spans="1:4" ht="16.5">
      <c r="A85" s="34" t="s">
        <v>98</v>
      </c>
      <c r="B85" s="49" t="s">
        <v>197</v>
      </c>
      <c r="C85" s="101" t="s">
        <v>311</v>
      </c>
      <c r="D85" s="82" t="s">
        <v>82</v>
      </c>
    </row>
    <row r="86" spans="1:4" ht="16.5">
      <c r="A86" s="34" t="s">
        <v>96</v>
      </c>
      <c r="B86" s="49" t="s">
        <v>139</v>
      </c>
      <c r="C86" s="96" t="s">
        <v>289</v>
      </c>
      <c r="D86" s="82" t="s">
        <v>80</v>
      </c>
    </row>
    <row r="87" spans="1:4" ht="49.5">
      <c r="A87" s="34" t="s">
        <v>96</v>
      </c>
      <c r="B87" s="52" t="s">
        <v>188</v>
      </c>
      <c r="C87" s="1" t="s">
        <v>312</v>
      </c>
      <c r="D87" s="82" t="s">
        <v>85</v>
      </c>
    </row>
    <row r="88" spans="1:4" ht="16.5">
      <c r="A88" s="119" t="s">
        <v>96</v>
      </c>
      <c r="B88" s="127" t="s">
        <v>373</v>
      </c>
      <c r="C88" s="133" t="s">
        <v>374</v>
      </c>
      <c r="D88" s="131" t="s">
        <v>85</v>
      </c>
    </row>
    <row r="89" spans="1:4" ht="16.5">
      <c r="A89" s="34" t="s">
        <v>97</v>
      </c>
      <c r="B89" s="52" t="s">
        <v>189</v>
      </c>
      <c r="C89" s="92" t="s">
        <v>313</v>
      </c>
      <c r="D89" s="82" t="s">
        <v>80</v>
      </c>
    </row>
    <row r="90" spans="1:4" ht="16.5">
      <c r="A90" s="34" t="s">
        <v>96</v>
      </c>
      <c r="B90" s="49" t="s">
        <v>140</v>
      </c>
      <c r="C90" s="92"/>
      <c r="D90" s="82" t="s">
        <v>83</v>
      </c>
    </row>
    <row r="91" spans="1:4" ht="16.5">
      <c r="A91" s="119" t="s">
        <v>96</v>
      </c>
      <c r="B91" s="127" t="s">
        <v>141</v>
      </c>
      <c r="C91" s="130" t="s">
        <v>314</v>
      </c>
      <c r="D91" s="131" t="s">
        <v>85</v>
      </c>
    </row>
    <row r="92" spans="1:4" ht="16.5">
      <c r="A92" s="119" t="s">
        <v>96</v>
      </c>
      <c r="B92" s="127" t="s">
        <v>372</v>
      </c>
      <c r="C92" s="130" t="s">
        <v>314</v>
      </c>
      <c r="D92" s="131" t="s">
        <v>85</v>
      </c>
    </row>
    <row r="93" spans="1:4" ht="16.5">
      <c r="A93" s="34" t="s">
        <v>96</v>
      </c>
      <c r="B93" s="49" t="s">
        <v>142</v>
      </c>
      <c r="C93" s="102" t="s">
        <v>290</v>
      </c>
      <c r="D93" s="82" t="s">
        <v>203</v>
      </c>
    </row>
    <row r="94" spans="1:4" ht="16.5">
      <c r="A94" s="34" t="s">
        <v>96</v>
      </c>
      <c r="B94" s="49" t="s">
        <v>143</v>
      </c>
      <c r="C94" s="102" t="s">
        <v>291</v>
      </c>
      <c r="D94" s="82" t="s">
        <v>85</v>
      </c>
    </row>
    <row r="95" spans="1:4" ht="16.5">
      <c r="A95" s="34" t="s">
        <v>96</v>
      </c>
      <c r="B95" s="146" t="s">
        <v>398</v>
      </c>
      <c r="C95" s="103"/>
      <c r="D95" s="82" t="s">
        <v>85</v>
      </c>
    </row>
    <row r="96" spans="1:4" ht="16.5">
      <c r="A96" s="34" t="s">
        <v>96</v>
      </c>
      <c r="B96" s="49" t="s">
        <v>144</v>
      </c>
      <c r="C96" s="101" t="s">
        <v>292</v>
      </c>
      <c r="D96" s="82" t="s">
        <v>79</v>
      </c>
    </row>
    <row r="97" spans="1:4" ht="33">
      <c r="A97" s="34" t="s">
        <v>96</v>
      </c>
      <c r="B97" s="49" t="s">
        <v>145</v>
      </c>
      <c r="C97" s="96" t="s">
        <v>293</v>
      </c>
      <c r="D97" s="82" t="s">
        <v>203</v>
      </c>
    </row>
    <row r="98" spans="1:4" ht="16.5">
      <c r="A98" s="34" t="s">
        <v>96</v>
      </c>
      <c r="B98" s="52" t="s">
        <v>146</v>
      </c>
      <c r="C98" s="102"/>
      <c r="D98" s="82" t="s">
        <v>80</v>
      </c>
    </row>
    <row r="99" spans="1:4" ht="16.5">
      <c r="A99" s="34" t="s">
        <v>96</v>
      </c>
      <c r="B99" s="49" t="s">
        <v>147</v>
      </c>
      <c r="C99" s="103" t="s">
        <v>294</v>
      </c>
      <c r="D99" s="45" t="s">
        <v>201</v>
      </c>
    </row>
    <row r="100" spans="1:4" ht="16.5">
      <c r="A100" s="34" t="s">
        <v>96</v>
      </c>
      <c r="B100" s="52" t="s">
        <v>148</v>
      </c>
      <c r="C100" s="96" t="s">
        <v>295</v>
      </c>
      <c r="D100" s="82" t="s">
        <v>203</v>
      </c>
    </row>
    <row r="101" spans="1:4" ht="16.5">
      <c r="A101" s="34" t="s">
        <v>96</v>
      </c>
      <c r="B101" s="52" t="s">
        <v>453</v>
      </c>
      <c r="C101" s="96" t="s">
        <v>395</v>
      </c>
      <c r="D101" s="82" t="s">
        <v>203</v>
      </c>
    </row>
    <row r="102" spans="1:4" ht="16.5">
      <c r="A102" s="34" t="s">
        <v>96</v>
      </c>
      <c r="B102" s="49" t="s">
        <v>149</v>
      </c>
      <c r="C102" s="96" t="s">
        <v>296</v>
      </c>
      <c r="D102" s="82" t="s">
        <v>203</v>
      </c>
    </row>
    <row r="103" spans="1:4" ht="16.5">
      <c r="A103" s="34" t="s">
        <v>96</v>
      </c>
      <c r="B103" s="49" t="s">
        <v>150</v>
      </c>
      <c r="C103" s="96" t="s">
        <v>290</v>
      </c>
      <c r="D103" s="82" t="s">
        <v>203</v>
      </c>
    </row>
    <row r="104" spans="1:4" ht="16.5">
      <c r="A104" s="34" t="s">
        <v>96</v>
      </c>
      <c r="B104" s="49" t="s">
        <v>151</v>
      </c>
      <c r="C104" s="96" t="s">
        <v>297</v>
      </c>
      <c r="D104" s="82" t="s">
        <v>203</v>
      </c>
    </row>
    <row r="105" spans="1:4" ht="16.5">
      <c r="A105" s="34" t="s">
        <v>96</v>
      </c>
      <c r="B105" s="49" t="s">
        <v>152</v>
      </c>
      <c r="C105" s="96" t="s">
        <v>298</v>
      </c>
      <c r="D105" s="82" t="s">
        <v>203</v>
      </c>
    </row>
    <row r="106" spans="1:4" ht="16.5">
      <c r="A106" s="34" t="s">
        <v>96</v>
      </c>
      <c r="B106" s="49" t="s">
        <v>153</v>
      </c>
      <c r="C106" s="96" t="s">
        <v>299</v>
      </c>
      <c r="D106" s="82" t="s">
        <v>203</v>
      </c>
    </row>
    <row r="107" spans="1:4" ht="16.5">
      <c r="A107" s="34" t="s">
        <v>96</v>
      </c>
      <c r="B107" s="49" t="s">
        <v>154</v>
      </c>
      <c r="C107" s="103" t="s">
        <v>300</v>
      </c>
      <c r="D107" s="82" t="s">
        <v>79</v>
      </c>
    </row>
    <row r="108" spans="1:4" ht="16.5">
      <c r="A108" s="34" t="s">
        <v>96</v>
      </c>
      <c r="B108" s="49" t="s">
        <v>155</v>
      </c>
      <c r="C108" s="96" t="s">
        <v>301</v>
      </c>
      <c r="D108" s="82" t="s">
        <v>203</v>
      </c>
    </row>
    <row r="109" spans="1:4" ht="16.5">
      <c r="A109" s="34" t="s">
        <v>96</v>
      </c>
      <c r="B109" s="49" t="s">
        <v>156</v>
      </c>
      <c r="C109" s="96" t="s">
        <v>302</v>
      </c>
      <c r="D109" s="82" t="s">
        <v>203</v>
      </c>
    </row>
    <row r="110" spans="1:4" ht="16.5">
      <c r="A110" s="34" t="s">
        <v>96</v>
      </c>
      <c r="B110" s="49" t="s">
        <v>157</v>
      </c>
      <c r="C110" s="103" t="s">
        <v>303</v>
      </c>
      <c r="D110" s="82" t="s">
        <v>80</v>
      </c>
    </row>
    <row r="111" spans="1:4" ht="16.5">
      <c r="A111" s="34" t="s">
        <v>96</v>
      </c>
      <c r="B111" s="49" t="s">
        <v>190</v>
      </c>
      <c r="C111" s="96" t="s">
        <v>304</v>
      </c>
      <c r="D111" s="82" t="s">
        <v>203</v>
      </c>
    </row>
    <row r="112" spans="1:4" ht="16.5">
      <c r="A112" s="34" t="s">
        <v>96</v>
      </c>
      <c r="B112" s="49" t="s">
        <v>158</v>
      </c>
      <c r="C112" s="103" t="s">
        <v>305</v>
      </c>
      <c r="D112" s="45" t="s">
        <v>201</v>
      </c>
    </row>
    <row r="113" spans="1:4" ht="16.5">
      <c r="A113" s="34" t="s">
        <v>96</v>
      </c>
      <c r="B113" s="49" t="s">
        <v>191</v>
      </c>
      <c r="C113" s="96"/>
      <c r="D113" s="45" t="s">
        <v>201</v>
      </c>
    </row>
    <row r="114" spans="1:4" ht="16.5">
      <c r="A114" s="119" t="s">
        <v>96</v>
      </c>
      <c r="B114" s="127" t="s">
        <v>442</v>
      </c>
      <c r="C114" s="130"/>
      <c r="D114" s="126" t="s">
        <v>203</v>
      </c>
    </row>
    <row r="115" spans="1:4" ht="16.5">
      <c r="A115" s="34" t="s">
        <v>96</v>
      </c>
      <c r="B115" s="49" t="s">
        <v>198</v>
      </c>
      <c r="C115" s="103" t="s">
        <v>315</v>
      </c>
      <c r="D115" s="82" t="s">
        <v>202</v>
      </c>
    </row>
    <row r="116" spans="1:4" ht="16.5">
      <c r="A116" s="119" t="s">
        <v>96</v>
      </c>
      <c r="B116" s="134" t="s">
        <v>342</v>
      </c>
      <c r="C116" s="134" t="s">
        <v>316</v>
      </c>
      <c r="D116" s="131" t="s">
        <v>79</v>
      </c>
    </row>
    <row r="117" spans="1:4" ht="16.5">
      <c r="A117" s="119" t="s">
        <v>96</v>
      </c>
      <c r="B117" s="134" t="s">
        <v>343</v>
      </c>
      <c r="C117" s="134" t="s">
        <v>316</v>
      </c>
      <c r="D117" s="131" t="s">
        <v>79</v>
      </c>
    </row>
    <row r="118" spans="1:4" ht="33">
      <c r="A118" s="34" t="s">
        <v>96</v>
      </c>
      <c r="B118" s="53" t="s">
        <v>159</v>
      </c>
      <c r="C118" s="96" t="s">
        <v>317</v>
      </c>
      <c r="D118" s="82" t="s">
        <v>80</v>
      </c>
    </row>
    <row r="119" spans="1:4" ht="16.5">
      <c r="A119" s="34" t="s">
        <v>96</v>
      </c>
      <c r="B119" s="52" t="s">
        <v>199</v>
      </c>
      <c r="C119" s="103"/>
      <c r="D119" s="45" t="s">
        <v>201</v>
      </c>
    </row>
    <row r="120" spans="1:4" ht="16.5">
      <c r="A120" s="34" t="s">
        <v>96</v>
      </c>
      <c r="B120" s="49" t="s">
        <v>160</v>
      </c>
      <c r="C120" s="96" t="s">
        <v>318</v>
      </c>
      <c r="D120" s="82" t="s">
        <v>85</v>
      </c>
    </row>
    <row r="121" spans="1:4" ht="33">
      <c r="A121" s="34" t="s">
        <v>96</v>
      </c>
      <c r="B121" s="49" t="s">
        <v>161</v>
      </c>
      <c r="C121" s="102" t="s">
        <v>306</v>
      </c>
      <c r="D121" s="82" t="s">
        <v>80</v>
      </c>
    </row>
    <row r="122" spans="1:4" ht="16.5">
      <c r="A122" s="34" t="s">
        <v>96</v>
      </c>
      <c r="B122" s="49" t="s">
        <v>192</v>
      </c>
      <c r="C122" s="101" t="s">
        <v>328</v>
      </c>
      <c r="D122" s="45" t="s">
        <v>440</v>
      </c>
    </row>
    <row r="123" spans="1:4" ht="16.5">
      <c r="A123" s="119" t="s">
        <v>96</v>
      </c>
      <c r="B123" s="127" t="s">
        <v>445</v>
      </c>
      <c r="C123" s="189" t="s">
        <v>624</v>
      </c>
      <c r="D123" s="131" t="s">
        <v>80</v>
      </c>
    </row>
    <row r="124" spans="1:4" ht="16.5">
      <c r="A124" s="34" t="s">
        <v>96</v>
      </c>
      <c r="B124" s="49" t="s">
        <v>162</v>
      </c>
      <c r="C124" s="96"/>
      <c r="D124" s="82" t="s">
        <v>85</v>
      </c>
    </row>
    <row r="125" spans="1:4" ht="16.5">
      <c r="A125" s="34" t="s">
        <v>96</v>
      </c>
      <c r="B125" s="49" t="s">
        <v>163</v>
      </c>
      <c r="C125" s="96" t="s">
        <v>328</v>
      </c>
      <c r="D125" s="45" t="s">
        <v>441</v>
      </c>
    </row>
    <row r="126" spans="1:4" ht="16.5">
      <c r="A126" s="119" t="s">
        <v>96</v>
      </c>
      <c r="B126" s="127" t="s">
        <v>443</v>
      </c>
      <c r="C126" s="189" t="s">
        <v>624</v>
      </c>
      <c r="D126" s="131" t="s">
        <v>202</v>
      </c>
    </row>
    <row r="127" spans="1:4" ht="16.5">
      <c r="A127" s="34" t="s">
        <v>96</v>
      </c>
      <c r="B127" s="49" t="s">
        <v>164</v>
      </c>
      <c r="C127" s="96" t="s">
        <v>328</v>
      </c>
      <c r="D127" s="82" t="s">
        <v>202</v>
      </c>
    </row>
    <row r="128" spans="1:4" ht="16.5">
      <c r="A128" s="119" t="s">
        <v>96</v>
      </c>
      <c r="B128" s="127" t="s">
        <v>444</v>
      </c>
      <c r="C128" s="130" t="s">
        <v>328</v>
      </c>
      <c r="D128" s="131" t="s">
        <v>202</v>
      </c>
    </row>
    <row r="129" spans="1:4" ht="33">
      <c r="A129" s="34" t="s">
        <v>96</v>
      </c>
      <c r="B129" s="49" t="s">
        <v>193</v>
      </c>
      <c r="C129" s="102" t="s">
        <v>319</v>
      </c>
      <c r="D129" s="82" t="s">
        <v>202</v>
      </c>
    </row>
    <row r="130" spans="1:4" ht="16.5">
      <c r="A130" s="34" t="s">
        <v>96</v>
      </c>
      <c r="B130" s="52" t="s">
        <v>194</v>
      </c>
      <c r="C130" s="102" t="s">
        <v>307</v>
      </c>
      <c r="D130" s="82" t="s">
        <v>85</v>
      </c>
    </row>
    <row r="131" spans="1:4" ht="16.5">
      <c r="A131" s="34" t="s">
        <v>96</v>
      </c>
      <c r="B131" s="52" t="s">
        <v>432</v>
      </c>
      <c r="C131" s="20" t="s">
        <v>451</v>
      </c>
      <c r="D131" s="82" t="s">
        <v>85</v>
      </c>
    </row>
    <row r="132" spans="1:4" ht="16.5">
      <c r="A132" s="34" t="s">
        <v>96</v>
      </c>
      <c r="B132" s="49" t="s">
        <v>200</v>
      </c>
      <c r="C132" s="96" t="s">
        <v>308</v>
      </c>
      <c r="D132" s="45" t="s">
        <v>201</v>
      </c>
    </row>
    <row r="133" spans="1:4" ht="16.5">
      <c r="A133" s="34" t="s">
        <v>96</v>
      </c>
      <c r="B133" s="49" t="s">
        <v>165</v>
      </c>
      <c r="C133" s="101" t="s">
        <v>309</v>
      </c>
      <c r="D133" s="82" t="s">
        <v>80</v>
      </c>
    </row>
    <row r="134" spans="1:4" ht="16.5">
      <c r="A134" s="34" t="s">
        <v>96</v>
      </c>
      <c r="B134" s="49" t="s">
        <v>166</v>
      </c>
      <c r="C134" s="96"/>
      <c r="D134" s="82" t="s">
        <v>80</v>
      </c>
    </row>
    <row r="135" spans="1:4" ht="16.5">
      <c r="A135" s="34" t="s">
        <v>96</v>
      </c>
      <c r="B135" s="49" t="s">
        <v>195</v>
      </c>
      <c r="C135" s="103" t="s">
        <v>329</v>
      </c>
      <c r="D135" s="82" t="s">
        <v>85</v>
      </c>
    </row>
    <row r="136" spans="1:4" ht="33">
      <c r="A136" s="34" t="s">
        <v>96</v>
      </c>
      <c r="B136" s="49" t="s">
        <v>167</v>
      </c>
      <c r="C136" s="96" t="s">
        <v>310</v>
      </c>
      <c r="D136" s="82" t="s">
        <v>85</v>
      </c>
    </row>
    <row r="137" spans="1:4" ht="16.5">
      <c r="A137" s="34" t="s">
        <v>96</v>
      </c>
      <c r="B137" s="52" t="s">
        <v>196</v>
      </c>
      <c r="C137" s="102" t="s">
        <v>320</v>
      </c>
      <c r="D137" s="82" t="s">
        <v>80</v>
      </c>
    </row>
    <row r="138" spans="1:4" ht="16.5">
      <c r="A138" s="34" t="s">
        <v>96</v>
      </c>
      <c r="B138" s="52" t="s">
        <v>175</v>
      </c>
      <c r="C138" s="102" t="s">
        <v>321</v>
      </c>
      <c r="D138" s="82" t="s">
        <v>202</v>
      </c>
    </row>
    <row r="139" spans="1:4" ht="16.5">
      <c r="A139" s="34" t="s">
        <v>96</v>
      </c>
      <c r="B139" s="49" t="s">
        <v>168</v>
      </c>
      <c r="C139" s="96"/>
      <c r="D139" s="82" t="s">
        <v>202</v>
      </c>
    </row>
    <row r="140" spans="1:4" ht="49.5">
      <c r="A140" s="34" t="s">
        <v>96</v>
      </c>
      <c r="B140" s="49" t="s">
        <v>169</v>
      </c>
      <c r="C140" s="101" t="s">
        <v>322</v>
      </c>
      <c r="D140" s="82" t="s">
        <v>84</v>
      </c>
    </row>
    <row r="141" spans="1:4" ht="16.5">
      <c r="A141" s="34" t="s">
        <v>96</v>
      </c>
      <c r="B141" s="49" t="s">
        <v>170</v>
      </c>
      <c r="C141" s="96"/>
      <c r="D141" s="82" t="s">
        <v>80</v>
      </c>
    </row>
    <row r="142" spans="1:4" ht="49.5">
      <c r="A142" s="34" t="s">
        <v>96</v>
      </c>
      <c r="B142" s="52" t="s">
        <v>176</v>
      </c>
      <c r="C142" s="1" t="s">
        <v>323</v>
      </c>
      <c r="D142" s="82" t="s">
        <v>79</v>
      </c>
    </row>
    <row r="143" spans="1:4" ht="16.5">
      <c r="A143" s="34" t="s">
        <v>96</v>
      </c>
      <c r="B143" s="52" t="s">
        <v>177</v>
      </c>
      <c r="C143" s="93" t="s">
        <v>324</v>
      </c>
      <c r="D143" s="45" t="s">
        <v>201</v>
      </c>
    </row>
    <row r="144" spans="1:4" ht="16.5">
      <c r="A144" s="34" t="s">
        <v>96</v>
      </c>
      <c r="B144" s="49" t="s">
        <v>171</v>
      </c>
      <c r="C144" s="40"/>
      <c r="D144" s="82" t="s">
        <v>82</v>
      </c>
    </row>
    <row r="145" spans="1:4" ht="16.5">
      <c r="A145" s="34" t="s">
        <v>96</v>
      </c>
      <c r="B145" s="49" t="s">
        <v>172</v>
      </c>
      <c r="C145" s="93"/>
      <c r="D145" s="82" t="s">
        <v>202</v>
      </c>
    </row>
    <row r="146" spans="1:4" ht="16.5">
      <c r="A146" s="34" t="s">
        <v>96</v>
      </c>
      <c r="B146" s="49" t="s">
        <v>173</v>
      </c>
      <c r="C146" s="104"/>
      <c r="D146" s="82" t="s">
        <v>203</v>
      </c>
    </row>
    <row r="147" spans="1:4" ht="33">
      <c r="A147" s="36" t="s">
        <v>97</v>
      </c>
      <c r="B147" s="36" t="s">
        <v>178</v>
      </c>
      <c r="C147" s="94" t="s">
        <v>325</v>
      </c>
      <c r="D147" s="82" t="s">
        <v>202</v>
      </c>
    </row>
    <row r="148" spans="1:4" ht="16.5">
      <c r="A148" s="109" t="s">
        <v>97</v>
      </c>
      <c r="B148" s="145" t="s">
        <v>360</v>
      </c>
      <c r="C148" s="192"/>
      <c r="D148" s="156" t="s">
        <v>79</v>
      </c>
    </row>
    <row r="149" spans="1:4" ht="16.5">
      <c r="A149" s="109" t="s">
        <v>96</v>
      </c>
      <c r="B149" s="145" t="s">
        <v>361</v>
      </c>
      <c r="C149" s="192"/>
      <c r="D149" s="156" t="s">
        <v>79</v>
      </c>
    </row>
    <row r="150" spans="1:4" ht="16.5">
      <c r="A150" s="109" t="s">
        <v>96</v>
      </c>
      <c r="B150" s="145" t="s">
        <v>424</v>
      </c>
      <c r="C150" s="113" t="s">
        <v>427</v>
      </c>
      <c r="D150" s="156" t="s">
        <v>389</v>
      </c>
    </row>
    <row r="151" spans="1:4" ht="33">
      <c r="A151" s="109" t="s">
        <v>97</v>
      </c>
      <c r="B151" s="109" t="s">
        <v>179</v>
      </c>
      <c r="C151" s="190" t="s">
        <v>326</v>
      </c>
      <c r="D151" s="156" t="s">
        <v>84</v>
      </c>
    </row>
    <row r="152" spans="1:4" ht="16.5">
      <c r="A152" s="109" t="s">
        <v>97</v>
      </c>
      <c r="B152" s="109" t="s">
        <v>180</v>
      </c>
      <c r="C152" s="191" t="s">
        <v>327</v>
      </c>
      <c r="D152" s="156" t="s">
        <v>84</v>
      </c>
    </row>
    <row r="153" spans="1:4" ht="16.5">
      <c r="A153" s="109" t="s">
        <v>97</v>
      </c>
      <c r="B153" s="109" t="s">
        <v>181</v>
      </c>
      <c r="C153" s="161"/>
      <c r="D153" s="156" t="s">
        <v>79</v>
      </c>
    </row>
    <row r="154" spans="1:4" ht="16.5">
      <c r="A154" s="109" t="s">
        <v>97</v>
      </c>
      <c r="B154" s="109" t="s">
        <v>413</v>
      </c>
      <c r="C154" s="151"/>
      <c r="D154" s="156" t="s">
        <v>79</v>
      </c>
    </row>
    <row r="155" spans="1:4" ht="16.5">
      <c r="A155" s="109" t="s">
        <v>97</v>
      </c>
      <c r="B155" s="109" t="s">
        <v>174</v>
      </c>
      <c r="C155" s="161"/>
      <c r="D155" s="156" t="s">
        <v>79</v>
      </c>
    </row>
    <row r="156" spans="1:4" ht="16.5">
      <c r="A156" s="109" t="s">
        <v>97</v>
      </c>
      <c r="B156" s="146" t="s">
        <v>182</v>
      </c>
      <c r="C156" s="161"/>
      <c r="D156" s="156" t="s">
        <v>390</v>
      </c>
    </row>
    <row r="157" spans="1:4" ht="16.5">
      <c r="A157" s="109" t="s">
        <v>96</v>
      </c>
      <c r="B157" s="109" t="s">
        <v>449</v>
      </c>
      <c r="C157" s="161" t="s">
        <v>626</v>
      </c>
      <c r="D157" s="156" t="s">
        <v>86</v>
      </c>
    </row>
  </sheetData>
  <autoFilter ref="A1:D156" xr:uid="{00000000-0009-0000-0000-000002000000}"/>
  <phoneticPr fontId="1" type="noConversion"/>
  <conditionalFormatting sqref="B148">
    <cfRule type="duplicateValues" dxfId="6" priority="8"/>
  </conditionalFormatting>
  <conditionalFormatting sqref="B149">
    <cfRule type="duplicateValues" dxfId="5" priority="7"/>
  </conditionalFormatting>
  <conditionalFormatting sqref="B95">
    <cfRule type="duplicateValues" dxfId="4" priority="6"/>
  </conditionalFormatting>
  <conditionalFormatting sqref="B101">
    <cfRule type="duplicateValues" dxfId="3" priority="5"/>
  </conditionalFormatting>
  <conditionalFormatting sqref="B131">
    <cfRule type="duplicateValues" dxfId="2" priority="4"/>
  </conditionalFormatting>
  <conditionalFormatting sqref="B150">
    <cfRule type="duplicateValues" dxfId="1" priority="2"/>
  </conditionalFormatting>
  <conditionalFormatting sqref="B157">
    <cfRule type="duplicateValues" dxfId="0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203"/>
  <sheetViews>
    <sheetView workbookViewId="0">
      <selection activeCell="B2" sqref="B2:I7"/>
    </sheetView>
  </sheetViews>
  <sheetFormatPr defaultColWidth="8.75" defaultRowHeight="13.5"/>
  <cols>
    <col min="1" max="1" width="1.75" customWidth="1"/>
    <col min="2" max="2" width="4.375" customWidth="1"/>
    <col min="3" max="3" width="6.25" customWidth="1"/>
    <col min="4" max="4" width="11.5" customWidth="1"/>
    <col min="5" max="5" width="55.375" customWidth="1"/>
    <col min="6" max="6" width="50.875" customWidth="1"/>
    <col min="7" max="7" width="30.5" customWidth="1"/>
    <col min="8" max="27" width="12.875" customWidth="1"/>
  </cols>
  <sheetData>
    <row r="1" spans="1:27" ht="16.5">
      <c r="A1" s="37"/>
      <c r="B1" s="38"/>
      <c r="C1" s="38"/>
      <c r="D1" s="38"/>
      <c r="E1" s="38"/>
      <c r="F1" s="38"/>
      <c r="G1" s="38"/>
      <c r="H1" s="38"/>
      <c r="I1" s="3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</row>
    <row r="2" spans="1:27" ht="16.5">
      <c r="A2" s="37"/>
      <c r="B2" s="39" t="s">
        <v>99</v>
      </c>
      <c r="C2" s="39" t="s">
        <v>100</v>
      </c>
      <c r="D2" s="39" t="s">
        <v>101</v>
      </c>
      <c r="E2" s="39" t="s">
        <v>102</v>
      </c>
      <c r="F2" s="39" t="s">
        <v>103</v>
      </c>
      <c r="G2" s="39" t="s">
        <v>104</v>
      </c>
      <c r="H2" s="39" t="s">
        <v>105</v>
      </c>
      <c r="I2" s="39" t="s">
        <v>106</v>
      </c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127.5">
      <c r="A3" s="37"/>
      <c r="B3" s="40">
        <v>1</v>
      </c>
      <c r="C3" s="41" t="s">
        <v>107</v>
      </c>
      <c r="D3" s="42">
        <v>44193</v>
      </c>
      <c r="E3" s="43" t="s">
        <v>108</v>
      </c>
      <c r="F3" s="43" t="s">
        <v>109</v>
      </c>
      <c r="G3" s="43" t="s">
        <v>110</v>
      </c>
      <c r="H3" s="40">
        <v>0.6</v>
      </c>
      <c r="I3" s="40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38.25">
      <c r="A4" s="37"/>
      <c r="B4" s="40">
        <v>2</v>
      </c>
      <c r="C4" s="41" t="s">
        <v>111</v>
      </c>
      <c r="D4" s="42">
        <v>44195</v>
      </c>
      <c r="E4" s="43" t="s">
        <v>112</v>
      </c>
      <c r="F4" s="43" t="s">
        <v>113</v>
      </c>
      <c r="G4" s="43" t="s">
        <v>114</v>
      </c>
      <c r="H4" s="41">
        <v>0.15</v>
      </c>
      <c r="I4" s="40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27" ht="127.5">
      <c r="A5" s="37"/>
      <c r="B5" s="40">
        <v>3</v>
      </c>
      <c r="C5" s="41" t="s">
        <v>107</v>
      </c>
      <c r="D5" s="42">
        <v>44200</v>
      </c>
      <c r="E5" s="43" t="s">
        <v>115</v>
      </c>
      <c r="F5" s="43" t="s">
        <v>116</v>
      </c>
      <c r="G5" s="43" t="s">
        <v>117</v>
      </c>
      <c r="H5" s="40">
        <v>-2.1</v>
      </c>
      <c r="I5" s="40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</row>
    <row r="6" spans="1:27" ht="38.25">
      <c r="A6" s="37"/>
      <c r="B6" s="40">
        <v>4</v>
      </c>
      <c r="C6" s="41" t="s">
        <v>118</v>
      </c>
      <c r="D6" s="42">
        <v>44203</v>
      </c>
      <c r="E6" s="43" t="s">
        <v>119</v>
      </c>
      <c r="F6" s="44" t="s">
        <v>120</v>
      </c>
      <c r="G6" s="41" t="s">
        <v>121</v>
      </c>
      <c r="H6" s="40">
        <v>0</v>
      </c>
      <c r="I6" s="40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</row>
    <row r="7" spans="1:27" ht="25.5">
      <c r="A7" s="37"/>
      <c r="B7" s="40">
        <v>5</v>
      </c>
      <c r="C7" s="41" t="s">
        <v>111</v>
      </c>
      <c r="D7" s="42">
        <v>44204</v>
      </c>
      <c r="E7" s="43" t="s">
        <v>122</v>
      </c>
      <c r="F7" s="43" t="s">
        <v>123</v>
      </c>
      <c r="G7" s="40"/>
      <c r="H7" s="41">
        <v>0.05</v>
      </c>
      <c r="I7" s="40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</row>
    <row r="8" spans="1:27" ht="16.5">
      <c r="A8" s="37"/>
      <c r="B8" s="40"/>
      <c r="C8" s="40"/>
      <c r="D8" s="40"/>
      <c r="E8" s="40"/>
      <c r="F8" s="41">
        <v>3.4</v>
      </c>
      <c r="G8" s="40">
        <v>4.7</v>
      </c>
      <c r="H8" s="40">
        <f>F8-G8</f>
        <v>-1.3000000000000003</v>
      </c>
      <c r="I8" s="40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</row>
    <row r="9" spans="1:27" ht="16.5">
      <c r="A9" s="37"/>
      <c r="B9" s="40"/>
      <c r="C9" s="40"/>
      <c r="D9" s="40"/>
      <c r="E9" s="40"/>
      <c r="F9" s="40"/>
      <c r="G9" s="40"/>
      <c r="H9" s="40"/>
      <c r="I9" s="40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</row>
    <row r="10" spans="1:27" ht="16.5">
      <c r="A10" s="37"/>
      <c r="B10" s="40"/>
      <c r="C10" s="40"/>
      <c r="D10" s="40"/>
      <c r="E10" s="40"/>
      <c r="F10" s="40"/>
      <c r="G10" s="40"/>
      <c r="H10" s="40"/>
      <c r="I10" s="40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</row>
    <row r="11" spans="1:27" ht="16.5">
      <c r="A11" s="37"/>
      <c r="B11" s="40"/>
      <c r="C11" s="40"/>
      <c r="D11" s="40"/>
      <c r="E11" s="40"/>
      <c r="F11" s="40"/>
      <c r="G11" s="40"/>
      <c r="H11" s="40"/>
      <c r="I11" s="40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spans="1:27" ht="16.5">
      <c r="A12" s="37"/>
      <c r="B12" s="40"/>
      <c r="C12" s="40"/>
      <c r="D12" s="40"/>
      <c r="E12" s="40"/>
      <c r="F12" s="40"/>
      <c r="G12" s="40"/>
      <c r="H12" s="40"/>
      <c r="I12" s="40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</row>
    <row r="13" spans="1:27" ht="16.5">
      <c r="A13" s="37"/>
      <c r="B13" s="40"/>
      <c r="C13" s="40"/>
      <c r="D13" s="40"/>
      <c r="E13" s="40"/>
      <c r="F13" s="40"/>
      <c r="G13" s="40"/>
      <c r="H13" s="40"/>
      <c r="I13" s="40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</row>
    <row r="14" spans="1:27" ht="16.5">
      <c r="A14" s="37"/>
      <c r="B14" s="40"/>
      <c r="C14" s="40"/>
      <c r="D14" s="40"/>
      <c r="E14" s="40"/>
      <c r="F14" s="40"/>
      <c r="G14" s="40"/>
      <c r="H14" s="40"/>
      <c r="I14" s="40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ht="16.5">
      <c r="A15" s="37"/>
      <c r="B15" s="40"/>
      <c r="C15" s="40"/>
      <c r="D15" s="40"/>
      <c r="E15" s="40"/>
      <c r="F15" s="40"/>
      <c r="G15" s="40"/>
      <c r="H15" s="40"/>
      <c r="I15" s="40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ht="16.5">
      <c r="A16" s="37"/>
      <c r="B16" s="40"/>
      <c r="C16" s="40"/>
      <c r="D16" s="40"/>
      <c r="E16" s="40"/>
      <c r="F16" s="40"/>
      <c r="G16" s="40"/>
      <c r="H16" s="40"/>
      <c r="I16" s="40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ht="16.5">
      <c r="A17" s="37"/>
      <c r="B17" s="40"/>
      <c r="C17" s="40"/>
      <c r="D17" s="40"/>
      <c r="E17" s="40"/>
      <c r="F17" s="40"/>
      <c r="G17" s="40"/>
      <c r="H17" s="40"/>
      <c r="I17" s="40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ht="16.5">
      <c r="A18" s="37"/>
      <c r="B18" s="40"/>
      <c r="C18" s="40"/>
      <c r="D18" s="40"/>
      <c r="E18" s="40"/>
      <c r="F18" s="40"/>
      <c r="G18" s="40"/>
      <c r="H18" s="40"/>
      <c r="I18" s="40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ht="16.5">
      <c r="A19" s="37"/>
      <c r="B19" s="40"/>
      <c r="C19" s="40"/>
      <c r="D19" s="40"/>
      <c r="E19" s="40"/>
      <c r="F19" s="40"/>
      <c r="G19" s="40"/>
      <c r="H19" s="40"/>
      <c r="I19" s="40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 ht="16.5">
      <c r="A20" s="37"/>
      <c r="B20" s="40"/>
      <c r="C20" s="40"/>
      <c r="D20" s="40"/>
      <c r="E20" s="40"/>
      <c r="F20" s="40"/>
      <c r="G20" s="40"/>
      <c r="H20" s="40"/>
      <c r="I20" s="40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</row>
    <row r="21" spans="1:27" ht="16.5">
      <c r="A21" s="37"/>
      <c r="B21" s="40"/>
      <c r="C21" s="40"/>
      <c r="D21" s="40"/>
      <c r="E21" s="40"/>
      <c r="F21" s="40"/>
      <c r="G21" s="40"/>
      <c r="H21" s="40"/>
      <c r="I21" s="40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</row>
    <row r="22" spans="1:27" ht="16.5">
      <c r="A22" s="37"/>
      <c r="B22" s="40"/>
      <c r="C22" s="40"/>
      <c r="D22" s="40"/>
      <c r="E22" s="40"/>
      <c r="F22" s="40"/>
      <c r="G22" s="40"/>
      <c r="H22" s="40"/>
      <c r="I22" s="40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</row>
    <row r="23" spans="1:27" ht="16.5">
      <c r="A23" s="37"/>
      <c r="B23" s="40"/>
      <c r="C23" s="40"/>
      <c r="D23" s="40"/>
      <c r="E23" s="40"/>
      <c r="F23" s="40"/>
      <c r="G23" s="40"/>
      <c r="H23" s="40"/>
      <c r="I23" s="40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</row>
    <row r="24" spans="1:27" ht="16.5">
      <c r="A24" s="37"/>
      <c r="B24" s="40"/>
      <c r="C24" s="40"/>
      <c r="D24" s="40"/>
      <c r="E24" s="40"/>
      <c r="F24" s="40"/>
      <c r="G24" s="40"/>
      <c r="H24" s="40"/>
      <c r="I24" s="40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7" ht="16.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</row>
    <row r="26" spans="1:27" ht="16.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ht="16.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ht="16.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 ht="16.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ht="16.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ht="16.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ht="16.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ht="16.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ht="16.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 ht="16.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</row>
    <row r="36" spans="1:27" ht="16.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</row>
    <row r="37" spans="1:27" ht="16.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ht="16.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ht="16.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 ht="16.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</row>
    <row r="41" spans="1:27" ht="16.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</row>
    <row r="42" spans="1:27" ht="16.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7"/>
    </row>
    <row r="43" spans="1:27" ht="16.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7"/>
    </row>
    <row r="44" spans="1:27" ht="16.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</row>
    <row r="45" spans="1:27" ht="16.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  <c r="AA45" s="37"/>
    </row>
    <row r="46" spans="1:27" ht="16.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</row>
    <row r="47" spans="1:27" ht="16.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</row>
    <row r="48" spans="1:27" ht="16.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</row>
    <row r="49" spans="1:27" ht="16.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</row>
    <row r="50" spans="1:27" ht="16.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</row>
    <row r="51" spans="1:27" ht="16.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</row>
    <row r="52" spans="1:27" ht="16.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</row>
    <row r="53" spans="1:27" ht="16.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</row>
    <row r="54" spans="1:27" ht="16.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</row>
    <row r="55" spans="1:27" ht="16.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</row>
    <row r="56" spans="1:27" ht="16.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</row>
    <row r="57" spans="1:27" ht="16.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</row>
    <row r="58" spans="1:27" ht="16.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</row>
    <row r="59" spans="1:27" ht="16.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</row>
    <row r="60" spans="1:27" ht="16.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</row>
    <row r="61" spans="1:27" ht="16.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</row>
    <row r="62" spans="1:27" ht="16.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</row>
    <row r="63" spans="1:27" ht="16.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</row>
    <row r="64" spans="1:27" ht="16.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</row>
    <row r="65" spans="1:27" ht="16.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</row>
    <row r="66" spans="1:27" ht="16.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</row>
    <row r="67" spans="1:27" ht="16.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</row>
    <row r="68" spans="1:27" ht="16.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</row>
    <row r="69" spans="1:27" ht="16.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</row>
    <row r="70" spans="1:27" ht="16.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</row>
    <row r="71" spans="1:27" ht="16.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</row>
    <row r="72" spans="1:27" ht="16.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</row>
    <row r="73" spans="1:27" ht="16.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ht="16.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 ht="16.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</row>
    <row r="76" spans="1:27" ht="16.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ht="16.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ht="16.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16.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</row>
    <row r="80" spans="1:27" ht="16.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</row>
    <row r="81" spans="1:27" ht="16.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</row>
    <row r="82" spans="1:27" ht="16.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</row>
    <row r="83" spans="1:27" ht="16.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</row>
    <row r="84" spans="1:27" ht="16.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</row>
    <row r="85" spans="1:27" ht="16.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</row>
    <row r="86" spans="1:27" ht="16.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</row>
    <row r="87" spans="1:27" ht="16.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</row>
    <row r="88" spans="1:27" ht="16.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</row>
    <row r="89" spans="1:27" ht="16.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</row>
    <row r="90" spans="1:27" ht="16.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</row>
    <row r="91" spans="1:27" ht="16.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</row>
    <row r="92" spans="1:27" ht="16.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</row>
    <row r="93" spans="1:27" ht="16.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</row>
    <row r="94" spans="1:27" ht="16.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</row>
    <row r="95" spans="1:27" ht="16.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</row>
    <row r="96" spans="1:27" ht="16.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</row>
    <row r="97" spans="1:27" ht="16.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</row>
    <row r="98" spans="1:27" ht="16.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</row>
    <row r="99" spans="1:27" ht="16.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</row>
    <row r="100" spans="1:27" ht="16.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</row>
    <row r="101" spans="1:27" ht="16.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</row>
    <row r="102" spans="1:27" ht="16.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</row>
    <row r="103" spans="1:27" ht="16.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</row>
    <row r="104" spans="1:27" ht="16.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</row>
    <row r="105" spans="1:27" ht="16.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ht="16.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ht="16.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ht="16.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ht="16.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ht="16.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ht="16.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 ht="16.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</row>
    <row r="113" spans="1:27" ht="16.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</row>
    <row r="114" spans="1:27" ht="16.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</row>
    <row r="115" spans="1:27" ht="16.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</row>
    <row r="116" spans="1:27" ht="16.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</row>
    <row r="117" spans="1:27" ht="16.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</row>
    <row r="118" spans="1:27" ht="16.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</row>
    <row r="119" spans="1:27" ht="16.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</row>
    <row r="120" spans="1:27" ht="16.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</row>
    <row r="121" spans="1:27" ht="16.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</row>
    <row r="122" spans="1:27" ht="16.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</row>
    <row r="123" spans="1:27" ht="16.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</row>
    <row r="124" spans="1:27" ht="16.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</row>
    <row r="125" spans="1:27" ht="16.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</row>
    <row r="126" spans="1:27" ht="16.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</row>
    <row r="127" spans="1:27" ht="16.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</row>
    <row r="128" spans="1:27" ht="16.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</row>
    <row r="129" spans="1:27" ht="16.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</row>
    <row r="130" spans="1:27" ht="16.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</row>
    <row r="131" spans="1:27" ht="16.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</row>
    <row r="132" spans="1:27" ht="16.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</row>
    <row r="133" spans="1:27" ht="16.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</row>
    <row r="134" spans="1:27" ht="16.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</row>
    <row r="135" spans="1:27" ht="16.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</row>
    <row r="136" spans="1:27" ht="16.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</row>
    <row r="137" spans="1:27" ht="16.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</row>
    <row r="138" spans="1:27" ht="16.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</row>
    <row r="139" spans="1:27" ht="16.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</row>
    <row r="140" spans="1:27" ht="16.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</row>
    <row r="141" spans="1:27" ht="16.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</row>
    <row r="142" spans="1:27" ht="16.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</row>
    <row r="143" spans="1:27" ht="16.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</row>
    <row r="144" spans="1:27" ht="16.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</row>
    <row r="145" spans="1:27" ht="16.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</row>
    <row r="146" spans="1:27" ht="16.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</row>
    <row r="147" spans="1:27" ht="16.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</row>
    <row r="148" spans="1:27" ht="16.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</row>
    <row r="149" spans="1:27" ht="16.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</row>
    <row r="150" spans="1:27" ht="16.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</row>
    <row r="151" spans="1:27" ht="16.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</row>
    <row r="152" spans="1:27" ht="16.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</row>
    <row r="153" spans="1:27" ht="16.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</row>
    <row r="154" spans="1:27" ht="16.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</row>
    <row r="155" spans="1:27" ht="16.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</row>
    <row r="156" spans="1:27" ht="16.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</row>
    <row r="157" spans="1:27" ht="16.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</row>
    <row r="158" spans="1:27" ht="16.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</row>
    <row r="159" spans="1:27" ht="16.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</row>
    <row r="160" spans="1:27" ht="16.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</row>
    <row r="161" spans="1:27" ht="16.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</row>
    <row r="162" spans="1:27" ht="16.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</row>
    <row r="163" spans="1:27" ht="16.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</row>
    <row r="164" spans="1:27" ht="16.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</row>
    <row r="165" spans="1:27" ht="16.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</row>
    <row r="166" spans="1:27" ht="16.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</row>
    <row r="167" spans="1:27" ht="16.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</row>
    <row r="168" spans="1:27" ht="16.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</row>
    <row r="169" spans="1:27" ht="16.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</row>
    <row r="170" spans="1:27" ht="16.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</row>
    <row r="171" spans="1:27" ht="16.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</row>
    <row r="172" spans="1:27" ht="16.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</row>
    <row r="173" spans="1:27" ht="16.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</row>
    <row r="174" spans="1:27" ht="16.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</row>
    <row r="175" spans="1:27" ht="16.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</row>
    <row r="176" spans="1:27" ht="16.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</row>
    <row r="177" spans="1:27" ht="16.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</row>
    <row r="178" spans="1:27" ht="16.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</row>
    <row r="179" spans="1:27" ht="16.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</row>
    <row r="180" spans="1:27" ht="16.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</row>
    <row r="181" spans="1:27" ht="16.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</row>
    <row r="182" spans="1:27" ht="16.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</row>
    <row r="183" spans="1:27" ht="16.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</row>
    <row r="184" spans="1:27" ht="16.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</row>
    <row r="185" spans="1:27" ht="16.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</row>
    <row r="186" spans="1:27" ht="16.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</row>
    <row r="187" spans="1:27" ht="16.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</row>
    <row r="188" spans="1:27" ht="16.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</row>
    <row r="189" spans="1:27" ht="16.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</row>
    <row r="190" spans="1:27" ht="16.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</row>
    <row r="191" spans="1:27" ht="16.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</row>
    <row r="192" spans="1:27" ht="16.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</row>
    <row r="193" spans="1:27" ht="16.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</row>
    <row r="194" spans="1:27" ht="16.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</row>
    <row r="195" spans="1:27" ht="16.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</row>
    <row r="196" spans="1:27" ht="16.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</row>
    <row r="197" spans="1:27" ht="16.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</row>
    <row r="198" spans="1:27" ht="16.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</row>
    <row r="199" spans="1:27" ht="16.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</row>
    <row r="200" spans="1:27" ht="16.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</row>
    <row r="201" spans="1:27" ht="16.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</row>
    <row r="202" spans="1:27" ht="16.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</row>
    <row r="203" spans="1:27" ht="16.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修订履历</vt:lpstr>
      <vt:lpstr>静态统计0110</vt:lpstr>
      <vt:lpstr>实时统计</vt:lpstr>
      <vt:lpstr>项目计划</vt:lpstr>
      <vt:lpstr>项目范围补充说明</vt:lpstr>
      <vt:lpstr>产品组修订履历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zhulina</dc:creator>
  <cp:lastModifiedBy>唐军敏</cp:lastModifiedBy>
  <dcterms:created xsi:type="dcterms:W3CDTF">2021-01-08T03:29:04Z</dcterms:created>
  <dcterms:modified xsi:type="dcterms:W3CDTF">2021-01-23T12:42:04Z</dcterms:modified>
</cp:coreProperties>
</file>