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新一代交易平台\本币新一代\ODM需求小组\新做市性能\"/>
    </mc:Choice>
  </mc:AlternateContent>
  <xr:revisionPtr revIDLastSave="0" documentId="13_ncr:1_{32254487-AA4D-4D2E-A72D-733C63446148}" xr6:coauthVersionLast="46" xr6:coauthVersionMax="46" xr10:uidLastSave="{00000000-0000-0000-0000-000000000000}"/>
  <bookViews>
    <workbookView xWindow="17" yWindow="17" windowWidth="16440" windowHeight="8640" xr2:uid="{6DC89FC2-FA6C-47CA-84DB-2D211404264E}"/>
  </bookViews>
  <sheets>
    <sheet name="新合规做市影响评估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E29" i="1"/>
  <c r="F29" i="1"/>
  <c r="G29" i="1"/>
  <c r="H29" i="1"/>
  <c r="I29" i="1"/>
  <c r="C29" i="1"/>
  <c r="D27" i="1"/>
  <c r="E27" i="1"/>
  <c r="F27" i="1"/>
  <c r="G27" i="1"/>
  <c r="H27" i="1"/>
  <c r="I27" i="1"/>
  <c r="C27" i="1"/>
  <c r="D25" i="1"/>
  <c r="E25" i="1"/>
  <c r="F25" i="1"/>
  <c r="G25" i="1"/>
  <c r="H25" i="1"/>
  <c r="I25" i="1"/>
  <c r="C25" i="1"/>
  <c r="E23" i="1"/>
  <c r="F23" i="1"/>
  <c r="G23" i="1"/>
  <c r="H23" i="1"/>
  <c r="I23" i="1"/>
  <c r="D23" i="1"/>
  <c r="C23" i="1"/>
  <c r="E21" i="1"/>
  <c r="F21" i="1"/>
  <c r="G21" i="1"/>
  <c r="H21" i="1"/>
  <c r="I21" i="1"/>
  <c r="D21" i="1"/>
  <c r="C21" i="1"/>
  <c r="I40" i="1"/>
  <c r="I41" i="1"/>
  <c r="I42" i="1"/>
  <c r="I43" i="1"/>
  <c r="I44" i="1"/>
  <c r="I46" i="1"/>
  <c r="I53" i="1"/>
  <c r="I58" i="1"/>
  <c r="I38" i="1"/>
  <c r="I39" i="1"/>
  <c r="I37" i="1"/>
  <c r="I66" i="1"/>
  <c r="G52" i="1"/>
  <c r="G51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3" i="1"/>
  <c r="G54" i="1"/>
  <c r="G55" i="1"/>
  <c r="G56" i="1"/>
  <c r="G57" i="1"/>
  <c r="G58" i="1"/>
  <c r="G60" i="1"/>
  <c r="G61" i="1"/>
  <c r="G34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D12" authorId="0" shapeId="0" xr:uid="{DA7E1F43-B722-4CE4-8822-208537F308A7}">
      <text>
        <r>
          <rPr>
            <b/>
            <sz val="9"/>
            <color indexed="81"/>
            <rFont val="宋体"/>
            <charset val="134"/>
          </rPr>
          <t>Windows 用户:</t>
        </r>
        <r>
          <rPr>
            <sz val="9"/>
            <color indexed="81"/>
            <rFont val="宋体"/>
            <charset val="134"/>
          </rPr>
          <t xml:space="preserve">
7价机构报到1000笔以上
</t>
        </r>
      </text>
    </comment>
    <comment ref="D15" authorId="0" shapeId="0" xr:uid="{C33E3529-CA92-4788-937D-7F0234B47996}">
      <text>
        <r>
          <rPr>
            <b/>
            <sz val="9"/>
            <color indexed="81"/>
            <rFont val="宋体"/>
            <charset val="134"/>
          </rPr>
          <t xml:space="preserve">7家机构报价超一万
</t>
        </r>
      </text>
    </comment>
    <comment ref="D17" authorId="0" shapeId="0" xr:uid="{F4F61691-F340-4C04-AFEA-E2BEB1A85E46}">
      <text>
        <r>
          <rPr>
            <b/>
            <sz val="9"/>
            <color indexed="81"/>
            <rFont val="宋体"/>
            <charset val="134"/>
          </rPr>
          <t>Windows 用户:</t>
        </r>
        <r>
          <rPr>
            <sz val="9"/>
            <color indexed="81"/>
            <rFont val="宋体"/>
            <charset val="134"/>
          </rPr>
          <t xml:space="preserve">
19家撤销超过500笔，其中7家超过1000笔</t>
        </r>
      </text>
    </comment>
    <comment ref="E65" authorId="0" shapeId="0" xr:uid="{C559D1FF-08CB-4F34-8A54-281713FE5A3A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真实：139，240</t>
        </r>
      </text>
    </comment>
    <comment ref="E66" authorId="0" shapeId="0" xr:uid="{EA7DAD70-0F8A-411C-8BB6-70E118E0746D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真实：139，240</t>
        </r>
      </text>
    </comment>
  </commentList>
</comments>
</file>

<file path=xl/sharedStrings.xml><?xml version="1.0" encoding="utf-8"?>
<sst xmlns="http://schemas.openxmlformats.org/spreadsheetml/2006/main" count="143" uniqueCount="109">
  <si>
    <t>计算项</t>
  </si>
  <si>
    <t>每秒切片计算量峰值</t>
    <phoneticPr fontId="3" type="noConversion"/>
  </si>
  <si>
    <t>单个订阅数推送次数</t>
    <phoneticPr fontId="3" type="noConversion"/>
  </si>
  <si>
    <t>做市行情</t>
  </si>
  <si>
    <t>做市最优报价行情</t>
    <phoneticPr fontId="3" type="noConversion"/>
  </si>
  <si>
    <t>做市商机构数</t>
    <phoneticPr fontId="2" type="noConversion"/>
  </si>
  <si>
    <t>最高值（单日）</t>
    <phoneticPr fontId="2" type="noConversion"/>
  </si>
  <si>
    <t>平均值（单日）</t>
    <phoneticPr fontId="2" type="noConversion"/>
  </si>
  <si>
    <t>机构数（预期）</t>
    <phoneticPr fontId="2" type="noConversion"/>
  </si>
  <si>
    <t>平均值（上线后预期值）</t>
    <phoneticPr fontId="2" type="noConversion"/>
  </si>
  <si>
    <t>操作频率</t>
    <phoneticPr fontId="2" type="noConversion"/>
  </si>
  <si>
    <t>操作时间段</t>
    <phoneticPr fontId="2" type="noConversion"/>
  </si>
  <si>
    <t>N/A</t>
    <phoneticPr fontId="2" type="noConversion"/>
  </si>
  <si>
    <t>类别</t>
    <phoneticPr fontId="2" type="noConversion"/>
  </si>
  <si>
    <t>机构数/债券数</t>
    <phoneticPr fontId="2" type="noConversion"/>
  </si>
  <si>
    <t>开盘+30分钟前报价量</t>
    <phoneticPr fontId="2" type="noConversion"/>
  </si>
  <si>
    <t>124笔</t>
    <phoneticPr fontId="2" type="noConversion"/>
  </si>
  <si>
    <t>877笔</t>
    <phoneticPr fontId="2" type="noConversion"/>
  </si>
  <si>
    <t>最高值（上线后预期值）</t>
    <phoneticPr fontId="2" type="noConversion"/>
  </si>
  <si>
    <t>1000笔</t>
    <phoneticPr fontId="2" type="noConversion"/>
  </si>
  <si>
    <t>600笔</t>
    <phoneticPr fontId="2" type="noConversion"/>
  </si>
  <si>
    <t>开市-收盘</t>
    <phoneticPr fontId="2" type="noConversion"/>
  </si>
  <si>
    <t>债券类型及适用债券数量</t>
    <phoneticPr fontId="2" type="noConversion"/>
  </si>
  <si>
    <t>28中债券类型</t>
    <phoneticPr fontId="2" type="noConversion"/>
  </si>
  <si>
    <t>70只（单个债券类型）</t>
    <phoneticPr fontId="2" type="noConversion"/>
  </si>
  <si>
    <t>19456只（单个债券类型）</t>
    <phoneticPr fontId="2" type="noConversion"/>
  </si>
  <si>
    <t>做市报价总量</t>
    <phoneticPr fontId="2" type="noConversion"/>
  </si>
  <si>
    <t>83价做市商</t>
    <phoneticPr fontId="2" type="noConversion"/>
  </si>
  <si>
    <t>21200笔（单家做市商）</t>
    <phoneticPr fontId="2" type="noConversion"/>
  </si>
  <si>
    <t>360（单价做市商）</t>
    <phoneticPr fontId="2" type="noConversion"/>
  </si>
  <si>
    <t>22000笔</t>
    <phoneticPr fontId="2" type="noConversion"/>
  </si>
  <si>
    <t>2000笔</t>
    <phoneticPr fontId="2" type="noConversion"/>
  </si>
  <si>
    <t>修改报价总量</t>
    <phoneticPr fontId="2" type="noConversion"/>
  </si>
  <si>
    <t>400笔</t>
    <phoneticPr fontId="2" type="noConversion"/>
  </si>
  <si>
    <t>80笔</t>
    <phoneticPr fontId="2" type="noConversion"/>
  </si>
  <si>
    <t>4次/分</t>
    <phoneticPr fontId="2" type="noConversion"/>
  </si>
  <si>
    <t>上午8:30至9:30； 下午15:00至16:00</t>
    <phoneticPr fontId="2" type="noConversion"/>
  </si>
  <si>
    <t>撤销做市报价</t>
    <phoneticPr fontId="2" type="noConversion"/>
  </si>
  <si>
    <t>200笔</t>
    <phoneticPr fontId="2" type="noConversion"/>
  </si>
  <si>
    <t>40笔</t>
    <phoneticPr fontId="2" type="noConversion"/>
  </si>
  <si>
    <t>420家</t>
    <phoneticPr fontId="2" type="noConversion"/>
  </si>
  <si>
    <t>2次/分</t>
    <phoneticPr fontId="2" type="noConversion"/>
  </si>
  <si>
    <t>新做市合规-性能数据表一</t>
    <phoneticPr fontId="2" type="noConversion"/>
  </si>
  <si>
    <t>新做市合规-性能数据表二</t>
    <phoneticPr fontId="2" type="noConversion"/>
  </si>
  <si>
    <t>债券类型</t>
    <phoneticPr fontId="2" type="noConversion"/>
  </si>
  <si>
    <t>债券数量（最高值）</t>
    <phoneticPr fontId="2" type="noConversion"/>
  </si>
  <si>
    <t>债券数量（平均值）</t>
    <phoneticPr fontId="2" type="noConversion"/>
  </si>
  <si>
    <t>资产支持证券</t>
  </si>
  <si>
    <t>资产支持票据</t>
  </si>
  <si>
    <t>资产管理公司金融债</t>
  </si>
  <si>
    <t>中期票据</t>
  </si>
  <si>
    <t>政府支持机构债券</t>
  </si>
  <si>
    <t>政策性金融债</t>
  </si>
  <si>
    <t>证券公司债</t>
  </si>
  <si>
    <t>证券公司短期融资券</t>
  </si>
  <si>
    <t>项目收益债券</t>
  </si>
  <si>
    <t>无固定期限资本债券</t>
  </si>
  <si>
    <t>外国主权政府人民币债券</t>
  </si>
  <si>
    <t>外国地方政府人民币债券</t>
  </si>
  <si>
    <t>同业存单</t>
  </si>
  <si>
    <t>商业银行普通金融债</t>
  </si>
  <si>
    <t>汽车金融公司金融债</t>
  </si>
  <si>
    <t>企业债</t>
  </si>
  <si>
    <t>其他金融债</t>
  </si>
  <si>
    <t>绿色债务融资工具</t>
  </si>
  <si>
    <t>金融租赁公司金融债</t>
  </si>
  <si>
    <t>国债</t>
  </si>
  <si>
    <t>国际开发机构债</t>
  </si>
  <si>
    <t>二级资本工具</t>
  </si>
  <si>
    <t>短期融资券</t>
  </si>
  <si>
    <t>定向工具</t>
  </si>
  <si>
    <t>地方政府债</t>
  </si>
  <si>
    <t>次级债</t>
  </si>
  <si>
    <t>超短期融资券</t>
  </si>
  <si>
    <t>保险公司资本补充债</t>
  </si>
  <si>
    <t>4月1日生产值</t>
    <phoneticPr fontId="2" type="noConversion"/>
  </si>
  <si>
    <t>总量</t>
    <phoneticPr fontId="2" type="noConversion"/>
  </si>
  <si>
    <t>28种债券类型</t>
    <phoneticPr fontId="2" type="noConversion"/>
  </si>
  <si>
    <t>4月1日生产值报价量</t>
    <phoneticPr fontId="2" type="noConversion"/>
  </si>
  <si>
    <t>4月1日生产债券数量</t>
    <phoneticPr fontId="2" type="noConversion"/>
  </si>
  <si>
    <t>每个债券对应报价笔数均值</t>
    <phoneticPr fontId="2" type="noConversion"/>
  </si>
  <si>
    <t>计算总量
1. 档位行情=Σ(订阅数*有效时间切片数*债券只数*买卖方向*档位数）;
2.最优行情=Σ(有效切片时间数*买卖方向*债券个数）</t>
    <phoneticPr fontId="3" type="noConversion"/>
  </si>
  <si>
    <t>计算总量
1. 单个订阅交易账户=Σ(有效时间切片数*债券只数*买卖方向*档位数）;</t>
    <phoneticPr fontId="3" type="noConversion"/>
  </si>
  <si>
    <r>
      <rPr>
        <b/>
        <sz val="9"/>
        <color rgb="FF000000"/>
        <rFont val="宋体"/>
        <family val="3"/>
        <charset val="134"/>
      </rPr>
      <t>推送总次数
1.私有行情=订阅数*（有效时间切片数-未发生行情变化的次数）</t>
    </r>
    <r>
      <rPr>
        <sz val="9"/>
        <color indexed="8"/>
        <rFont val="宋体"/>
        <family val="3"/>
        <charset val="134"/>
      </rPr>
      <t xml:space="preserve">
</t>
    </r>
    <r>
      <rPr>
        <b/>
        <sz val="9"/>
        <color rgb="FF000000"/>
        <rFont val="宋体"/>
        <family val="3"/>
        <charset val="134"/>
      </rPr>
      <t>2.公有行情=有效时间切片数-未发生行情变化的次数</t>
    </r>
    <phoneticPr fontId="3" type="noConversion"/>
  </si>
  <si>
    <t>32990；（撤销 26436；有效 4271；过期：2283）</t>
    <phoneticPr fontId="2" type="noConversion"/>
  </si>
  <si>
    <t>全天</t>
    <phoneticPr fontId="2" type="noConversion"/>
  </si>
  <si>
    <t>上线前预估值</t>
    <phoneticPr fontId="2" type="noConversion"/>
  </si>
  <si>
    <t>32990笔</t>
    <phoneticPr fontId="2" type="noConversion"/>
  </si>
  <si>
    <t>397(单家）</t>
    <phoneticPr fontId="2" type="noConversion"/>
  </si>
  <si>
    <t>4206（东北证券)</t>
    <phoneticPr fontId="2" type="noConversion"/>
  </si>
  <si>
    <t>40654（东北证券）</t>
    <phoneticPr fontId="2" type="noConversion"/>
  </si>
  <si>
    <t>220572；（撤销 211772/96%；有效 5111；过期：3687）</t>
    <phoneticPr fontId="2" type="noConversion"/>
  </si>
  <si>
    <t>新做市合规-行情计算量表三</t>
    <phoneticPr fontId="2" type="noConversion"/>
  </si>
  <si>
    <t>撤销量</t>
    <phoneticPr fontId="2" type="noConversion"/>
  </si>
  <si>
    <t>55（摩根大通）</t>
    <phoneticPr fontId="2" type="noConversion"/>
  </si>
  <si>
    <t>东北证券</t>
    <phoneticPr fontId="2" type="noConversion"/>
  </si>
  <si>
    <t>招商证券</t>
    <phoneticPr fontId="2" type="noConversion"/>
  </si>
  <si>
    <t>平安银行</t>
    <phoneticPr fontId="2" type="noConversion"/>
  </si>
  <si>
    <t>华泰证券</t>
    <phoneticPr fontId="2" type="noConversion"/>
  </si>
  <si>
    <t>广发证券</t>
    <phoneticPr fontId="2" type="noConversion"/>
  </si>
  <si>
    <t>郑州银行</t>
    <phoneticPr fontId="2" type="noConversion"/>
  </si>
  <si>
    <t>机构撤销报价量</t>
    <phoneticPr fontId="2" type="noConversion"/>
  </si>
  <si>
    <t>报撤占比</t>
    <phoneticPr fontId="2" type="noConversion"/>
  </si>
  <si>
    <t>徽商银行</t>
    <phoneticPr fontId="2" type="noConversion"/>
  </si>
  <si>
    <r>
      <t xml:space="preserve">特点：
1.报价总量持续上升，头部机构采取避市策略，导致做市报价撤销量激增
</t>
    </r>
    <r>
      <rPr>
        <sz val="9"/>
        <rFont val="宋体"/>
        <family val="3"/>
        <charset val="134"/>
      </rPr>
      <t>a) 报价机构的行为:每秒报撤笔数均值为10笔（所有券）拱北证券每秒撤销5只券；但是报撤总量比居高</t>
    </r>
    <r>
      <rPr>
        <sz val="9"/>
        <color theme="1"/>
        <rFont val="宋体"/>
        <family val="3"/>
        <charset val="134"/>
      </rPr>
      <t xml:space="preserve">
b）报价和撤销集中在活跃债券类型（政经和国债），行情波动快
业务策略：
1.采取报撤比例监控，实时限流，如报撤比列不超过XX%，达到预警，触发限流</t>
    </r>
    <phoneticPr fontId="2" type="noConversion"/>
  </si>
  <si>
    <t>报价进入最优</t>
    <phoneticPr fontId="2" type="noConversion"/>
  </si>
  <si>
    <t>报价进入前五档</t>
    <phoneticPr fontId="2" type="noConversion"/>
  </si>
  <si>
    <t>报价进入前十档</t>
    <phoneticPr fontId="2" type="noConversion"/>
  </si>
  <si>
    <t>报价进入前三十档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</si>
</sst>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_ * #,##0_ ;_ * \-#,##0_ ;_ * &quot;-&quot;??_ ;_ @_ "/>
    <numFmt numFmtId="177" formatCode="#,##0_ "/>
    <numFmt numFmtId="178" formatCode="0.0000"/>
    <numFmt numFmtId="179" formatCode="0.000"/>
  </numFmts>
  <fonts count="1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1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9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6" fillId="0" borderId="0" xfId="0" applyFont="1" applyBorder="1" applyAlignment="1">
      <alignment vertical="center" wrapText="1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0" borderId="1" xfId="0" applyFont="1" applyFill="1" applyBorder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2" borderId="0" xfId="0" applyFont="1" applyFill="1" applyBorder="1">
      <alignment vertical="center"/>
    </xf>
    <xf numFmtId="0" fontId="6" fillId="2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left" vertical="center"/>
    </xf>
    <xf numFmtId="0" fontId="6" fillId="3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0" fontId="7" fillId="4" borderId="1" xfId="0" applyFont="1" applyFill="1" applyBorder="1">
      <alignment vertical="center"/>
    </xf>
    <xf numFmtId="176" fontId="7" fillId="4" borderId="1" xfId="1" applyNumberFormat="1" applyFont="1" applyFill="1" applyBorder="1">
      <alignment vertical="center"/>
    </xf>
    <xf numFmtId="177" fontId="9" fillId="4" borderId="1" xfId="0" applyNumberFormat="1" applyFont="1" applyFill="1" applyBorder="1">
      <alignment vertical="center"/>
    </xf>
    <xf numFmtId="177" fontId="9" fillId="0" borderId="1" xfId="0" applyNumberFormat="1" applyFont="1" applyBorder="1">
      <alignment vertical="center"/>
    </xf>
    <xf numFmtId="0" fontId="7" fillId="5" borderId="1" xfId="0" applyFont="1" applyFill="1" applyBorder="1">
      <alignment vertical="center"/>
    </xf>
    <xf numFmtId="176" fontId="7" fillId="5" borderId="1" xfId="1" applyNumberFormat="1" applyFont="1" applyFill="1" applyBorder="1">
      <alignment vertical="center"/>
    </xf>
    <xf numFmtId="177" fontId="9" fillId="5" borderId="1" xfId="0" applyNumberFormat="1" applyFont="1" applyFill="1" applyBorder="1">
      <alignment vertical="center"/>
    </xf>
    <xf numFmtId="0" fontId="10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/>
    </xf>
    <xf numFmtId="176" fontId="15" fillId="5" borderId="1" xfId="1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1" fontId="6" fillId="2" borderId="1" xfId="0" applyNumberFormat="1" applyFont="1" applyFill="1" applyBorder="1">
      <alignment vertical="center"/>
    </xf>
    <xf numFmtId="1" fontId="6" fillId="3" borderId="1" xfId="0" applyNumberFormat="1" applyFont="1" applyFill="1" applyBorder="1">
      <alignment vertical="center"/>
    </xf>
    <xf numFmtId="1" fontId="6" fillId="0" borderId="1" xfId="0" applyNumberFormat="1" applyFont="1" applyFill="1" applyBorder="1">
      <alignment vertical="center"/>
    </xf>
    <xf numFmtId="1" fontId="6" fillId="3" borderId="1" xfId="0" applyNumberFormat="1" applyFont="1" applyFill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" fontId="6" fillId="2" borderId="0" xfId="0" applyNumberFormat="1" applyFont="1" applyFill="1">
      <alignment vertical="center"/>
    </xf>
    <xf numFmtId="1" fontId="6" fillId="3" borderId="0" xfId="0" applyNumberFormat="1" applyFont="1" applyFill="1">
      <alignment vertical="center"/>
    </xf>
    <xf numFmtId="178" fontId="6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6" borderId="0" xfId="0" applyFont="1" applyFill="1" applyBorder="1" applyAlignment="1">
      <alignment horizontal="left" vertical="top"/>
    </xf>
    <xf numFmtId="0" fontId="6" fillId="6" borderId="0" xfId="0" applyFont="1" applyFill="1" applyAlignment="1">
      <alignment horizontal="left" vertical="center"/>
    </xf>
    <xf numFmtId="178" fontId="6" fillId="6" borderId="0" xfId="0" applyNumberFormat="1" applyFont="1" applyFill="1">
      <alignment vertical="center"/>
    </xf>
    <xf numFmtId="0" fontId="14" fillId="3" borderId="0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178" fontId="14" fillId="3" borderId="0" xfId="0" applyNumberFormat="1" applyFont="1" applyFill="1">
      <alignment vertical="center"/>
    </xf>
    <xf numFmtId="0" fontId="6" fillId="3" borderId="0" xfId="0" applyFont="1" applyFill="1" applyBorder="1" applyAlignment="1">
      <alignment horizontal="left" vertical="top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>
      <alignment vertical="center"/>
    </xf>
    <xf numFmtId="178" fontId="6" fillId="3" borderId="0" xfId="0" applyNumberFormat="1" applyFont="1" applyFill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F875-7561-41EE-B608-A065124F1EC3}">
  <dimension ref="A1:L69"/>
  <sheetViews>
    <sheetView tabSelected="1" topLeftCell="A10" zoomScale="86" zoomScaleNormal="86" workbookViewId="0">
      <selection activeCell="M28" sqref="M28"/>
    </sheetView>
  </sheetViews>
  <sheetFormatPr defaultRowHeight="11.6" x14ac:dyDescent="0.35"/>
  <cols>
    <col min="1" max="1" width="9.140625" style="3"/>
    <col min="2" max="2" width="12.85546875" style="3" customWidth="1"/>
    <col min="3" max="3" width="15.140625" style="3" customWidth="1"/>
    <col min="4" max="4" width="21.92578125" style="3" customWidth="1"/>
    <col min="5" max="5" width="16.28515625" style="3" customWidth="1"/>
    <col min="6" max="7" width="18.0703125" style="3" customWidth="1"/>
    <col min="8" max="8" width="16.7109375" style="3" customWidth="1"/>
    <col min="9" max="9" width="12.42578125" style="3" customWidth="1"/>
    <col min="10" max="10" width="28.35546875" style="3" customWidth="1"/>
    <col min="11" max="16384" width="9.140625" style="3"/>
  </cols>
  <sheetData>
    <row r="1" spans="1:12" ht="14.15" customHeight="1" x14ac:dyDescent="0.35">
      <c r="A1" s="56" t="s">
        <v>42</v>
      </c>
      <c r="B1" s="56"/>
      <c r="C1" s="56"/>
      <c r="D1" s="2"/>
      <c r="E1" s="2"/>
      <c r="F1" s="2"/>
      <c r="G1" s="2"/>
      <c r="H1" s="2"/>
      <c r="I1" s="2"/>
      <c r="J1" s="2"/>
    </row>
    <row r="2" spans="1:12" x14ac:dyDescent="0.35">
      <c r="A2" s="57" t="s">
        <v>86</v>
      </c>
      <c r="B2" s="4" t="s">
        <v>13</v>
      </c>
      <c r="C2" s="4" t="s">
        <v>14</v>
      </c>
      <c r="D2" s="4" t="s">
        <v>6</v>
      </c>
      <c r="E2" s="4" t="s">
        <v>7</v>
      </c>
      <c r="F2" s="4" t="s">
        <v>8</v>
      </c>
      <c r="G2" s="4" t="s">
        <v>18</v>
      </c>
      <c r="H2" s="4" t="s">
        <v>9</v>
      </c>
      <c r="I2" s="4" t="s">
        <v>10</v>
      </c>
      <c r="J2" s="4" t="s">
        <v>11</v>
      </c>
      <c r="K2" s="5"/>
      <c r="L2" s="5"/>
    </row>
    <row r="3" spans="1:12" x14ac:dyDescent="0.35">
      <c r="A3" s="57"/>
      <c r="B3" s="4" t="s">
        <v>5</v>
      </c>
      <c r="C3" s="8">
        <v>83</v>
      </c>
      <c r="D3" s="8" t="s">
        <v>12</v>
      </c>
      <c r="E3" s="8" t="s">
        <v>12</v>
      </c>
      <c r="F3" s="8">
        <v>420</v>
      </c>
      <c r="G3" s="8" t="s">
        <v>12</v>
      </c>
      <c r="H3" s="8" t="s">
        <v>12</v>
      </c>
      <c r="I3" s="8" t="s">
        <v>12</v>
      </c>
      <c r="J3" s="8" t="s">
        <v>12</v>
      </c>
      <c r="K3" s="5"/>
      <c r="L3" s="5"/>
    </row>
    <row r="4" spans="1:12" ht="23.15" x14ac:dyDescent="0.35">
      <c r="A4" s="57"/>
      <c r="B4" s="6" t="s">
        <v>15</v>
      </c>
      <c r="C4" s="8">
        <v>83</v>
      </c>
      <c r="D4" s="8" t="s">
        <v>17</v>
      </c>
      <c r="E4" s="8" t="s">
        <v>16</v>
      </c>
      <c r="F4" s="40">
        <v>420</v>
      </c>
      <c r="G4" s="8" t="s">
        <v>19</v>
      </c>
      <c r="H4" s="8" t="s">
        <v>20</v>
      </c>
      <c r="I4" s="8"/>
      <c r="J4" s="8" t="s">
        <v>21</v>
      </c>
      <c r="K4" s="5"/>
      <c r="L4" s="5"/>
    </row>
    <row r="5" spans="1:12" x14ac:dyDescent="0.35">
      <c r="A5" s="57"/>
      <c r="B5" s="4" t="s">
        <v>22</v>
      </c>
      <c r="C5" s="8" t="s">
        <v>23</v>
      </c>
      <c r="D5" s="9" t="s">
        <v>25</v>
      </c>
      <c r="E5" s="8" t="s">
        <v>24</v>
      </c>
      <c r="F5" s="8" t="s">
        <v>23</v>
      </c>
      <c r="G5" s="8" t="s">
        <v>12</v>
      </c>
      <c r="H5" s="8" t="s">
        <v>12</v>
      </c>
      <c r="I5" s="8"/>
      <c r="J5" s="8" t="s">
        <v>21</v>
      </c>
      <c r="K5" s="5"/>
      <c r="L5" s="5"/>
    </row>
    <row r="6" spans="1:12" x14ac:dyDescent="0.35">
      <c r="A6" s="57"/>
      <c r="B6" s="4" t="s">
        <v>26</v>
      </c>
      <c r="C6" s="8" t="s">
        <v>27</v>
      </c>
      <c r="D6" s="38" t="s">
        <v>28</v>
      </c>
      <c r="E6" s="38" t="s">
        <v>29</v>
      </c>
      <c r="F6" s="8" t="s">
        <v>30</v>
      </c>
      <c r="G6" s="8" t="s">
        <v>31</v>
      </c>
      <c r="H6" s="8"/>
      <c r="I6" s="8"/>
      <c r="J6" s="8" t="s">
        <v>21</v>
      </c>
      <c r="K6" s="5"/>
      <c r="L6" s="5"/>
    </row>
    <row r="7" spans="1:12" x14ac:dyDescent="0.35">
      <c r="A7" s="57"/>
      <c r="B7" s="4" t="s">
        <v>32</v>
      </c>
      <c r="C7" s="8" t="s">
        <v>27</v>
      </c>
      <c r="D7" s="8" t="s">
        <v>33</v>
      </c>
      <c r="E7" s="8" t="s">
        <v>34</v>
      </c>
      <c r="F7" s="8">
        <v>420</v>
      </c>
      <c r="G7" s="8" t="s">
        <v>12</v>
      </c>
      <c r="H7" s="8" t="s">
        <v>12</v>
      </c>
      <c r="I7" s="8" t="s">
        <v>35</v>
      </c>
      <c r="J7" s="8" t="s">
        <v>36</v>
      </c>
      <c r="K7" s="5"/>
      <c r="L7" s="5"/>
    </row>
    <row r="8" spans="1:12" x14ac:dyDescent="0.35">
      <c r="A8" s="57"/>
      <c r="B8" s="4" t="s">
        <v>37</v>
      </c>
      <c r="C8" s="8" t="s">
        <v>27</v>
      </c>
      <c r="D8" s="8" t="s">
        <v>38</v>
      </c>
      <c r="E8" s="8" t="s">
        <v>39</v>
      </c>
      <c r="F8" s="8" t="s">
        <v>40</v>
      </c>
      <c r="G8" s="8"/>
      <c r="H8" s="8"/>
      <c r="I8" s="8" t="s">
        <v>41</v>
      </c>
      <c r="J8" s="8" t="s">
        <v>36</v>
      </c>
      <c r="K8" s="5"/>
      <c r="L8" s="5"/>
    </row>
    <row r="9" spans="1:12" x14ac:dyDescent="0.35">
      <c r="B9" s="10" t="s">
        <v>75</v>
      </c>
      <c r="C9" s="11"/>
      <c r="D9" s="11"/>
      <c r="E9" s="11"/>
      <c r="F9" s="11"/>
      <c r="G9" s="11"/>
      <c r="H9" s="11"/>
      <c r="I9" s="11"/>
      <c r="J9" s="11"/>
      <c r="K9" s="12"/>
      <c r="L9" s="12"/>
    </row>
    <row r="10" spans="1:12" x14ac:dyDescent="0.35">
      <c r="A10" s="57" t="s">
        <v>75</v>
      </c>
      <c r="B10" s="4" t="s">
        <v>13</v>
      </c>
      <c r="C10" s="4" t="s">
        <v>14</v>
      </c>
      <c r="D10" s="4" t="s">
        <v>6</v>
      </c>
      <c r="E10" s="4" t="s">
        <v>7</v>
      </c>
      <c r="F10" s="11" t="s">
        <v>76</v>
      </c>
      <c r="G10" s="52" t="s">
        <v>104</v>
      </c>
      <c r="H10" s="53"/>
      <c r="I10" s="53"/>
      <c r="J10" s="53"/>
      <c r="K10" s="12"/>
      <c r="L10" s="12"/>
    </row>
    <row r="11" spans="1:12" x14ac:dyDescent="0.35">
      <c r="A11" s="57"/>
      <c r="B11" s="4" t="s">
        <v>5</v>
      </c>
      <c r="C11" s="8">
        <v>83</v>
      </c>
      <c r="D11" s="8" t="s">
        <v>12</v>
      </c>
      <c r="E11" s="8" t="s">
        <v>12</v>
      </c>
      <c r="F11" s="11"/>
      <c r="G11" s="53"/>
      <c r="H11" s="53"/>
      <c r="I11" s="53"/>
      <c r="J11" s="53"/>
      <c r="K11" s="12"/>
      <c r="L11" s="12"/>
    </row>
    <row r="12" spans="1:12" ht="23.15" x14ac:dyDescent="0.35">
      <c r="A12" s="57"/>
      <c r="B12" s="6" t="s">
        <v>15</v>
      </c>
      <c r="C12" s="8">
        <v>83</v>
      </c>
      <c r="D12" s="33" t="s">
        <v>89</v>
      </c>
      <c r="E12" s="33" t="s">
        <v>88</v>
      </c>
      <c r="F12" s="11" t="s">
        <v>87</v>
      </c>
      <c r="G12" s="53"/>
      <c r="H12" s="53"/>
      <c r="I12" s="53"/>
      <c r="J12" s="53"/>
      <c r="K12" s="12"/>
      <c r="L12" s="12"/>
    </row>
    <row r="13" spans="1:12" ht="23.15" x14ac:dyDescent="0.35">
      <c r="A13" s="57"/>
      <c r="B13" s="6" t="s">
        <v>15</v>
      </c>
      <c r="C13" s="8" t="s">
        <v>77</v>
      </c>
      <c r="D13" s="37" t="s">
        <v>84</v>
      </c>
      <c r="E13" s="8"/>
      <c r="F13" s="11"/>
      <c r="G13" s="53"/>
      <c r="H13" s="53"/>
      <c r="I13" s="53"/>
      <c r="J13" s="53"/>
      <c r="K13" s="12"/>
      <c r="L13" s="12"/>
    </row>
    <row r="14" spans="1:12" ht="23.15" x14ac:dyDescent="0.35">
      <c r="A14" s="57"/>
      <c r="B14" s="6" t="s">
        <v>85</v>
      </c>
      <c r="C14" s="8" t="s">
        <v>77</v>
      </c>
      <c r="D14" s="37" t="s">
        <v>91</v>
      </c>
      <c r="E14" s="8"/>
      <c r="F14" s="11">
        <v>220572</v>
      </c>
      <c r="G14" s="53"/>
      <c r="H14" s="53"/>
      <c r="I14" s="53"/>
      <c r="J14" s="53"/>
      <c r="K14" s="12"/>
      <c r="L14" s="12"/>
    </row>
    <row r="15" spans="1:12" x14ac:dyDescent="0.35">
      <c r="A15" s="57"/>
      <c r="B15" s="4" t="s">
        <v>26</v>
      </c>
      <c r="C15" s="8" t="s">
        <v>27</v>
      </c>
      <c r="D15" s="33"/>
      <c r="E15" s="33">
        <v>4161</v>
      </c>
      <c r="F15" s="11"/>
      <c r="G15" s="53"/>
      <c r="H15" s="53"/>
      <c r="I15" s="53"/>
      <c r="J15" s="53"/>
      <c r="K15" s="12"/>
      <c r="L15" s="12"/>
    </row>
    <row r="16" spans="1:12" x14ac:dyDescent="0.35">
      <c r="A16" s="57"/>
      <c r="B16" s="4" t="s">
        <v>32</v>
      </c>
      <c r="C16" s="8" t="s">
        <v>27</v>
      </c>
      <c r="D16" s="45" t="s">
        <v>94</v>
      </c>
      <c r="E16" s="3">
        <v>17</v>
      </c>
      <c r="F16" s="45">
        <v>170</v>
      </c>
      <c r="G16" s="53"/>
      <c r="H16" s="53"/>
      <c r="I16" s="53"/>
      <c r="J16" s="53"/>
      <c r="K16" s="12"/>
      <c r="L16" s="12"/>
    </row>
    <row r="17" spans="1:12" x14ac:dyDescent="0.35">
      <c r="A17" s="57"/>
      <c r="B17" s="4" t="s">
        <v>37</v>
      </c>
      <c r="C17" s="8" t="s">
        <v>27</v>
      </c>
      <c r="D17" s="33" t="s">
        <v>90</v>
      </c>
      <c r="E17" s="33">
        <v>2551</v>
      </c>
      <c r="F17" s="11">
        <v>211772</v>
      </c>
      <c r="G17" s="53"/>
      <c r="H17" s="53"/>
      <c r="I17" s="53"/>
      <c r="J17" s="53"/>
      <c r="K17" s="12"/>
      <c r="L17" s="12"/>
    </row>
    <row r="18" spans="1:12" x14ac:dyDescent="0.35">
      <c r="A18" s="35"/>
      <c r="B18" s="54" t="s">
        <v>101</v>
      </c>
      <c r="C18" s="61" t="s">
        <v>95</v>
      </c>
      <c r="D18" s="15" t="s">
        <v>103</v>
      </c>
      <c r="E18" s="15" t="s">
        <v>96</v>
      </c>
      <c r="F18" s="58" t="s">
        <v>97</v>
      </c>
      <c r="G18" s="36" t="s">
        <v>98</v>
      </c>
      <c r="H18" s="64" t="s">
        <v>99</v>
      </c>
      <c r="I18" s="64" t="s">
        <v>100</v>
      </c>
      <c r="K18" s="12"/>
      <c r="L18" s="12"/>
    </row>
    <row r="19" spans="1:12" x14ac:dyDescent="0.35">
      <c r="A19" s="35"/>
      <c r="B19" s="55"/>
      <c r="C19" s="61">
        <v>40750</v>
      </c>
      <c r="D19" s="15">
        <v>22172</v>
      </c>
      <c r="E19" s="15">
        <v>21593</v>
      </c>
      <c r="F19" s="58">
        <v>17481</v>
      </c>
      <c r="G19" s="36">
        <v>16898</v>
      </c>
      <c r="H19" s="64">
        <v>16586</v>
      </c>
      <c r="I19" s="64">
        <v>14643</v>
      </c>
      <c r="K19" s="12"/>
      <c r="L19" s="12"/>
    </row>
    <row r="20" spans="1:12" x14ac:dyDescent="0.35">
      <c r="A20" s="35"/>
      <c r="B20" s="55"/>
      <c r="C20" s="62">
        <v>40654</v>
      </c>
      <c r="D20" s="46">
        <v>21932</v>
      </c>
      <c r="E20" s="46">
        <v>21444</v>
      </c>
      <c r="F20" s="59">
        <v>17462</v>
      </c>
      <c r="G20" s="46">
        <v>16884</v>
      </c>
      <c r="H20" s="65">
        <v>16422</v>
      </c>
      <c r="I20" s="65">
        <v>14480</v>
      </c>
      <c r="K20" s="12"/>
      <c r="L20" s="12"/>
    </row>
    <row r="21" spans="1:12" x14ac:dyDescent="0.35">
      <c r="B21" s="55"/>
      <c r="C21" s="63">
        <f>C20/C19</f>
        <v>0.99764417177914111</v>
      </c>
      <c r="D21" s="49">
        <f>D20/D19</f>
        <v>0.98917553671297132</v>
      </c>
      <c r="E21" s="49">
        <f>E20/E19</f>
        <v>0.99309961561617188</v>
      </c>
      <c r="F21" s="60">
        <f>F20/F19</f>
        <v>0.99891310565757108</v>
      </c>
      <c r="G21" s="49">
        <f>G20/G19</f>
        <v>0.9991714995857498</v>
      </c>
      <c r="H21" s="66">
        <f>H20/H19</f>
        <v>0.99011214277101167</v>
      </c>
      <c r="I21" s="67">
        <f>I20/I19</f>
        <v>0.98886840128388986</v>
      </c>
    </row>
    <row r="22" spans="1:12" x14ac:dyDescent="0.35">
      <c r="B22" s="51" t="s">
        <v>105</v>
      </c>
      <c r="C22" s="63">
        <v>47</v>
      </c>
      <c r="D22" s="49">
        <v>231</v>
      </c>
      <c r="E22" s="49">
        <v>411</v>
      </c>
      <c r="F22" s="60">
        <v>5137</v>
      </c>
      <c r="G22" s="49">
        <v>440</v>
      </c>
      <c r="H22" s="66">
        <v>147</v>
      </c>
      <c r="I22" s="67">
        <v>50</v>
      </c>
    </row>
    <row r="23" spans="1:12" x14ac:dyDescent="0.35">
      <c r="B23" s="51"/>
      <c r="C23" s="63">
        <f>C22/C20</f>
        <v>1.1560978009543957E-3</v>
      </c>
      <c r="D23" s="49">
        <f>D22/D20</f>
        <v>1.0532555170527085E-2</v>
      </c>
      <c r="E23" s="49">
        <f t="shared" ref="E23:I23" si="0">E22/E20</f>
        <v>1.9166200335758252E-2</v>
      </c>
      <c r="F23" s="60">
        <f t="shared" si="0"/>
        <v>0.29418165158630166</v>
      </c>
      <c r="G23" s="49">
        <f t="shared" si="0"/>
        <v>2.6060175313906656E-2</v>
      </c>
      <c r="H23" s="67">
        <f t="shared" si="0"/>
        <v>8.9514066496163679E-3</v>
      </c>
      <c r="I23" s="67">
        <f>I22/I20</f>
        <v>3.453038674033149E-3</v>
      </c>
    </row>
    <row r="24" spans="1:12" x14ac:dyDescent="0.35">
      <c r="B24" s="51" t="s">
        <v>106</v>
      </c>
      <c r="C24" s="63">
        <v>81</v>
      </c>
      <c r="D24" s="49">
        <v>758</v>
      </c>
      <c r="E24" s="49">
        <v>1573</v>
      </c>
      <c r="F24" s="60">
        <v>9120</v>
      </c>
      <c r="G24" s="49">
        <v>1863</v>
      </c>
      <c r="H24" s="66">
        <v>351</v>
      </c>
      <c r="I24" s="67">
        <v>137</v>
      </c>
    </row>
    <row r="25" spans="1:12" x14ac:dyDescent="0.35">
      <c r="B25" s="51"/>
      <c r="C25" s="63">
        <f>C24/C20</f>
        <v>1.9924238697299158E-3</v>
      </c>
      <c r="D25" s="49">
        <f t="shared" ref="D25:I25" si="1">D24/D20</f>
        <v>3.4561371511946014E-2</v>
      </c>
      <c r="E25" s="49">
        <f t="shared" si="1"/>
        <v>7.3353851893303484E-2</v>
      </c>
      <c r="F25" s="60">
        <f t="shared" si="1"/>
        <v>0.52227694422173865</v>
      </c>
      <c r="G25" s="49">
        <f t="shared" si="1"/>
        <v>0.11034115138592751</v>
      </c>
      <c r="H25" s="67">
        <f t="shared" si="1"/>
        <v>2.1373766898063574E-2</v>
      </c>
      <c r="I25" s="67">
        <f>I24/I20</f>
        <v>9.4613259668508282E-3</v>
      </c>
    </row>
    <row r="26" spans="1:12" x14ac:dyDescent="0.35">
      <c r="B26" s="51" t="s">
        <v>107</v>
      </c>
      <c r="C26" s="63">
        <v>288</v>
      </c>
      <c r="D26" s="49">
        <v>1609</v>
      </c>
      <c r="E26" s="49">
        <v>2487</v>
      </c>
      <c r="F26" s="60">
        <v>10845</v>
      </c>
      <c r="G26" s="49">
        <v>3416</v>
      </c>
      <c r="H26" s="66">
        <v>523</v>
      </c>
      <c r="I26" s="67">
        <v>219</v>
      </c>
    </row>
    <row r="27" spans="1:12" x14ac:dyDescent="0.35">
      <c r="B27" s="51"/>
      <c r="C27" s="63">
        <f>C26/C20</f>
        <v>7.0841737590397009E-3</v>
      </c>
      <c r="D27" s="49">
        <f t="shared" ref="D27:I27" si="2">D26/D20</f>
        <v>7.3363122378260079E-2</v>
      </c>
      <c r="E27" s="49">
        <f t="shared" si="2"/>
        <v>0.11597649692221601</v>
      </c>
      <c r="F27" s="60">
        <f t="shared" si="2"/>
        <v>0.62106287939525828</v>
      </c>
      <c r="G27" s="49">
        <f t="shared" si="2"/>
        <v>0.20232172470978441</v>
      </c>
      <c r="H27" s="67">
        <f t="shared" si="2"/>
        <v>3.184752161734259E-2</v>
      </c>
      <c r="I27" s="67">
        <f>I26/I20</f>
        <v>1.5124309392265193E-2</v>
      </c>
    </row>
    <row r="28" spans="1:12" x14ac:dyDescent="0.35">
      <c r="B28" s="51" t="s">
        <v>108</v>
      </c>
      <c r="C28" s="63">
        <v>2639</v>
      </c>
      <c r="D28" s="49">
        <v>3460</v>
      </c>
      <c r="E28" s="49">
        <v>4314</v>
      </c>
      <c r="F28" s="60">
        <v>13178</v>
      </c>
      <c r="G28" s="49">
        <v>5598</v>
      </c>
      <c r="H28" s="67">
        <v>1166</v>
      </c>
      <c r="I28" s="67">
        <v>522</v>
      </c>
    </row>
    <row r="29" spans="1:12" x14ac:dyDescent="0.35">
      <c r="B29" s="51"/>
      <c r="C29" s="63">
        <f>C28/C20</f>
        <v>6.4913661632311701E-2</v>
      </c>
      <c r="D29" s="49">
        <f t="shared" ref="D29:I29" si="3">D28/D20</f>
        <v>0.15776035017326281</v>
      </c>
      <c r="E29" s="49">
        <f t="shared" si="3"/>
        <v>0.20117515388919976</v>
      </c>
      <c r="F29" s="60">
        <f t="shared" si="3"/>
        <v>0.75466727751689378</v>
      </c>
      <c r="G29" s="49">
        <f t="shared" si="3"/>
        <v>0.33155650319829422</v>
      </c>
      <c r="H29" s="67">
        <f t="shared" si="3"/>
        <v>7.1002313969065881E-2</v>
      </c>
      <c r="I29" s="67">
        <f>I28/I20</f>
        <v>3.6049723756906078E-2</v>
      </c>
    </row>
    <row r="30" spans="1:12" x14ac:dyDescent="0.35">
      <c r="B30" s="51"/>
      <c r="C30" s="49"/>
      <c r="D30" s="49"/>
      <c r="E30" s="49"/>
      <c r="F30" s="49"/>
      <c r="G30" s="49"/>
      <c r="H30" s="49"/>
      <c r="I30" s="49"/>
    </row>
    <row r="31" spans="1:12" x14ac:dyDescent="0.35">
      <c r="B31" s="34"/>
      <c r="C31" s="46"/>
      <c r="D31" s="46"/>
      <c r="E31" s="46"/>
      <c r="F31" s="46"/>
      <c r="G31" s="46"/>
      <c r="H31" s="46"/>
      <c r="I31" s="46"/>
    </row>
    <row r="32" spans="1:12" ht="14.15" customHeight="1" x14ac:dyDescent="0.35">
      <c r="A32" s="31" t="s">
        <v>43</v>
      </c>
      <c r="B32" s="32"/>
      <c r="C32" s="32"/>
      <c r="D32" s="2"/>
      <c r="E32" s="2"/>
      <c r="F32" s="2"/>
      <c r="G32" s="2"/>
      <c r="H32" s="2"/>
      <c r="I32" s="2"/>
      <c r="J32" s="2"/>
    </row>
    <row r="33" spans="2:10" x14ac:dyDescent="0.35">
      <c r="B33" s="4" t="s">
        <v>44</v>
      </c>
      <c r="C33" s="4" t="s">
        <v>45</v>
      </c>
      <c r="D33" s="4" t="s">
        <v>46</v>
      </c>
      <c r="E33" s="5" t="s">
        <v>79</v>
      </c>
      <c r="F33" s="4" t="s">
        <v>78</v>
      </c>
      <c r="G33" s="4" t="s">
        <v>80</v>
      </c>
      <c r="H33" s="4" t="s">
        <v>93</v>
      </c>
      <c r="I33" s="2" t="s">
        <v>102</v>
      </c>
      <c r="J33" s="2"/>
    </row>
    <row r="34" spans="2:10" x14ac:dyDescent="0.35">
      <c r="B34" s="6" t="s">
        <v>47</v>
      </c>
      <c r="C34" s="13">
        <v>12</v>
      </c>
      <c r="D34" s="6">
        <v>3</v>
      </c>
      <c r="E34" s="5">
        <v>13</v>
      </c>
      <c r="F34" s="4">
        <v>14</v>
      </c>
      <c r="G34" s="41">
        <f>F34/E34</f>
        <v>1.0769230769230769</v>
      </c>
      <c r="H34" s="4"/>
      <c r="I34" s="2"/>
      <c r="J34" s="2"/>
    </row>
    <row r="35" spans="2:10" x14ac:dyDescent="0.35">
      <c r="B35" s="6" t="s">
        <v>48</v>
      </c>
      <c r="C35" s="13">
        <v>8</v>
      </c>
      <c r="D35" s="6">
        <v>5</v>
      </c>
      <c r="E35" s="5">
        <v>3</v>
      </c>
      <c r="F35" s="4">
        <v>4</v>
      </c>
      <c r="G35" s="41">
        <f t="shared" ref="G35:G61" si="4">F35/E35</f>
        <v>1.3333333333333333</v>
      </c>
      <c r="H35" s="4"/>
      <c r="I35" s="2"/>
      <c r="J35" s="2"/>
    </row>
    <row r="36" spans="2:10" ht="23.15" x14ac:dyDescent="0.35">
      <c r="B36" s="6" t="s">
        <v>49</v>
      </c>
      <c r="C36" s="13">
        <v>6</v>
      </c>
      <c r="D36" s="6">
        <v>2</v>
      </c>
      <c r="E36" s="5">
        <v>3</v>
      </c>
      <c r="F36" s="4">
        <v>5</v>
      </c>
      <c r="G36" s="41">
        <f t="shared" si="4"/>
        <v>1.6666666666666667</v>
      </c>
      <c r="H36" s="4"/>
      <c r="I36" s="2"/>
      <c r="J36" s="2"/>
    </row>
    <row r="37" spans="2:10" x14ac:dyDescent="0.35">
      <c r="B37" s="6" t="s">
        <v>50</v>
      </c>
      <c r="C37" s="13">
        <v>727</v>
      </c>
      <c r="D37" s="6">
        <v>33</v>
      </c>
      <c r="E37" s="5">
        <v>612</v>
      </c>
      <c r="F37" s="4">
        <v>2233</v>
      </c>
      <c r="G37" s="41">
        <f t="shared" si="4"/>
        <v>3.6486928104575163</v>
      </c>
      <c r="H37" s="4">
        <v>927</v>
      </c>
      <c r="I37" s="47">
        <f>(H37/F37)*100</f>
        <v>41.513658755038065</v>
      </c>
      <c r="J37" s="2"/>
    </row>
    <row r="38" spans="2:10" x14ac:dyDescent="0.35">
      <c r="B38" s="6" t="s">
        <v>51</v>
      </c>
      <c r="C38" s="13">
        <v>217</v>
      </c>
      <c r="D38" s="6">
        <v>16</v>
      </c>
      <c r="E38" s="5">
        <v>152</v>
      </c>
      <c r="F38" s="4">
        <v>675</v>
      </c>
      <c r="G38" s="41">
        <f t="shared" si="4"/>
        <v>4.4407894736842106</v>
      </c>
      <c r="H38" s="4">
        <v>278</v>
      </c>
      <c r="I38" s="47">
        <f t="shared" ref="I38:I58" si="5">(H38/F38)*100</f>
        <v>41.185185185185183</v>
      </c>
      <c r="J38" s="2"/>
    </row>
    <row r="39" spans="2:10" x14ac:dyDescent="0.35">
      <c r="B39" s="14" t="s">
        <v>52</v>
      </c>
      <c r="C39" s="14">
        <v>19456</v>
      </c>
      <c r="D39" s="14">
        <v>229</v>
      </c>
      <c r="E39" s="16">
        <v>221</v>
      </c>
      <c r="F39" s="16">
        <v>155385</v>
      </c>
      <c r="G39" s="42">
        <f t="shared" si="4"/>
        <v>703.09954751131227</v>
      </c>
      <c r="H39" s="16">
        <v>153063</v>
      </c>
      <c r="I39" s="48">
        <f t="shared" si="5"/>
        <v>98.505647263249358</v>
      </c>
      <c r="J39" s="2"/>
    </row>
    <row r="40" spans="2:10" x14ac:dyDescent="0.35">
      <c r="B40" s="6" t="s">
        <v>53</v>
      </c>
      <c r="C40" s="13">
        <v>2</v>
      </c>
      <c r="D40" s="6">
        <v>1</v>
      </c>
      <c r="E40" s="5">
        <v>9</v>
      </c>
      <c r="F40" s="4">
        <v>18</v>
      </c>
      <c r="G40" s="41">
        <f t="shared" si="4"/>
        <v>2</v>
      </c>
      <c r="H40" s="4"/>
      <c r="I40" s="47">
        <f t="shared" si="5"/>
        <v>0</v>
      </c>
      <c r="J40" s="2"/>
    </row>
    <row r="41" spans="2:10" ht="23.15" x14ac:dyDescent="0.35">
      <c r="B41" s="6" t="s">
        <v>54</v>
      </c>
      <c r="C41" s="13">
        <v>10</v>
      </c>
      <c r="D41" s="6">
        <v>2</v>
      </c>
      <c r="E41" s="5">
        <v>8</v>
      </c>
      <c r="F41" s="4">
        <v>8</v>
      </c>
      <c r="G41" s="41">
        <f t="shared" si="4"/>
        <v>1</v>
      </c>
      <c r="H41" s="4"/>
      <c r="I41" s="47">
        <f t="shared" si="5"/>
        <v>0</v>
      </c>
      <c r="J41" s="2"/>
    </row>
    <row r="42" spans="2:10" x14ac:dyDescent="0.35">
      <c r="B42" s="6" t="s">
        <v>55</v>
      </c>
      <c r="C42" s="13">
        <v>2</v>
      </c>
      <c r="D42" s="6">
        <v>1</v>
      </c>
      <c r="E42" s="5">
        <v>3</v>
      </c>
      <c r="F42" s="4">
        <v>3</v>
      </c>
      <c r="G42" s="41">
        <f t="shared" si="4"/>
        <v>1</v>
      </c>
      <c r="H42" s="4"/>
      <c r="I42" s="47">
        <f t="shared" si="5"/>
        <v>0</v>
      </c>
      <c r="J42" s="2"/>
    </row>
    <row r="43" spans="2:10" ht="23.15" x14ac:dyDescent="0.35">
      <c r="B43" s="6" t="s">
        <v>56</v>
      </c>
      <c r="C43" s="13">
        <v>4</v>
      </c>
      <c r="D43" s="6">
        <v>1</v>
      </c>
      <c r="E43" s="5">
        <v>5</v>
      </c>
      <c r="F43" s="4">
        <v>5</v>
      </c>
      <c r="G43" s="41">
        <f t="shared" si="4"/>
        <v>1</v>
      </c>
      <c r="H43" s="4"/>
      <c r="I43" s="47">
        <f t="shared" si="5"/>
        <v>0</v>
      </c>
      <c r="J43" s="2"/>
    </row>
    <row r="44" spans="2:10" ht="23.15" x14ac:dyDescent="0.35">
      <c r="B44" s="6" t="s">
        <v>57</v>
      </c>
      <c r="C44" s="13">
        <v>1</v>
      </c>
      <c r="D44" s="6">
        <v>1</v>
      </c>
      <c r="E44" s="5">
        <v>1</v>
      </c>
      <c r="F44" s="4">
        <v>1</v>
      </c>
      <c r="G44" s="41">
        <f t="shared" si="4"/>
        <v>1</v>
      </c>
      <c r="H44" s="4"/>
      <c r="I44" s="47">
        <f t="shared" si="5"/>
        <v>0</v>
      </c>
      <c r="J44" s="2"/>
    </row>
    <row r="45" spans="2:10" ht="23.15" x14ac:dyDescent="0.35">
      <c r="B45" s="6" t="s">
        <v>58</v>
      </c>
      <c r="C45" s="13">
        <v>1</v>
      </c>
      <c r="D45" s="6">
        <v>1</v>
      </c>
      <c r="E45" s="5"/>
      <c r="F45" s="5"/>
      <c r="G45" s="41"/>
      <c r="H45" s="4"/>
      <c r="I45" s="47"/>
      <c r="J45" s="2"/>
    </row>
    <row r="46" spans="2:10" x14ac:dyDescent="0.35">
      <c r="B46" s="6" t="s">
        <v>59</v>
      </c>
      <c r="C46" s="13">
        <v>5233</v>
      </c>
      <c r="D46" s="6">
        <v>44</v>
      </c>
      <c r="E46" s="5">
        <v>973</v>
      </c>
      <c r="F46" s="4">
        <v>3510</v>
      </c>
      <c r="G46" s="41">
        <f t="shared" si="4"/>
        <v>3.6073997944501541</v>
      </c>
      <c r="H46" s="4">
        <v>1877</v>
      </c>
      <c r="I46" s="47">
        <f t="shared" si="5"/>
        <v>53.47578347578348</v>
      </c>
      <c r="J46" s="2"/>
    </row>
    <row r="47" spans="2:10" ht="23.15" x14ac:dyDescent="0.35">
      <c r="B47" s="6" t="s">
        <v>60</v>
      </c>
      <c r="C47" s="13">
        <v>94</v>
      </c>
      <c r="D47" s="6">
        <v>8</v>
      </c>
      <c r="E47" s="5">
        <v>97</v>
      </c>
      <c r="F47" s="4">
        <v>420</v>
      </c>
      <c r="G47" s="41">
        <f t="shared" si="4"/>
        <v>4.3298969072164946</v>
      </c>
      <c r="H47" s="4"/>
      <c r="I47" s="47"/>
      <c r="J47" s="2"/>
    </row>
    <row r="48" spans="2:10" ht="23.15" x14ac:dyDescent="0.35">
      <c r="B48" s="6" t="s">
        <v>61</v>
      </c>
      <c r="C48" s="13">
        <v>3</v>
      </c>
      <c r="D48" s="6">
        <v>1</v>
      </c>
      <c r="E48" s="5">
        <v>1</v>
      </c>
      <c r="F48" s="4">
        <v>1</v>
      </c>
      <c r="G48" s="41">
        <f t="shared" si="4"/>
        <v>1</v>
      </c>
      <c r="H48" s="4"/>
      <c r="I48" s="47"/>
      <c r="J48" s="2"/>
    </row>
    <row r="49" spans="1:10" x14ac:dyDescent="0.35">
      <c r="B49" s="6" t="s">
        <v>62</v>
      </c>
      <c r="C49" s="13">
        <v>69</v>
      </c>
      <c r="D49" s="6">
        <v>4</v>
      </c>
      <c r="E49" s="5">
        <v>130</v>
      </c>
      <c r="F49" s="4">
        <v>192</v>
      </c>
      <c r="G49" s="41">
        <f t="shared" si="4"/>
        <v>1.476923076923077</v>
      </c>
      <c r="H49" s="4"/>
      <c r="I49" s="47"/>
      <c r="J49" s="2"/>
    </row>
    <row r="50" spans="1:10" x14ac:dyDescent="0.35">
      <c r="B50" s="6" t="s">
        <v>63</v>
      </c>
      <c r="C50" s="13">
        <v>4</v>
      </c>
      <c r="D50" s="6">
        <v>1</v>
      </c>
      <c r="E50" s="5">
        <v>1</v>
      </c>
      <c r="F50" s="4">
        <v>3</v>
      </c>
      <c r="G50" s="41">
        <f t="shared" si="4"/>
        <v>3</v>
      </c>
      <c r="H50" s="4"/>
      <c r="I50" s="47"/>
      <c r="J50" s="2"/>
    </row>
    <row r="51" spans="1:10" s="17" customFormat="1" x14ac:dyDescent="0.35">
      <c r="B51" s="13" t="s">
        <v>64</v>
      </c>
      <c r="C51" s="13">
        <v>18</v>
      </c>
      <c r="D51" s="13">
        <v>2</v>
      </c>
      <c r="E51" s="7">
        <v>18</v>
      </c>
      <c r="F51" s="7">
        <v>72</v>
      </c>
      <c r="G51" s="43">
        <f t="shared" si="4"/>
        <v>4</v>
      </c>
      <c r="H51" s="7"/>
      <c r="I51" s="47"/>
    </row>
    <row r="52" spans="1:10" s="17" customFormat="1" ht="23.15" x14ac:dyDescent="0.35">
      <c r="B52" s="13" t="s">
        <v>65</v>
      </c>
      <c r="C52" s="13">
        <v>12</v>
      </c>
      <c r="D52" s="13">
        <v>2</v>
      </c>
      <c r="E52" s="7">
        <v>10</v>
      </c>
      <c r="F52" s="7">
        <v>16</v>
      </c>
      <c r="G52" s="43">
        <f t="shared" si="4"/>
        <v>1.6</v>
      </c>
      <c r="H52" s="7"/>
      <c r="I52" s="47"/>
    </row>
    <row r="53" spans="1:10" x14ac:dyDescent="0.35">
      <c r="B53" s="14" t="s">
        <v>66</v>
      </c>
      <c r="C53" s="14">
        <v>4837</v>
      </c>
      <c r="D53" s="14">
        <v>70</v>
      </c>
      <c r="E53" s="14">
        <v>155</v>
      </c>
      <c r="F53" s="14">
        <v>55851</v>
      </c>
      <c r="G53" s="44">
        <f t="shared" si="4"/>
        <v>360.3290322580645</v>
      </c>
      <c r="H53" s="16">
        <v>54594</v>
      </c>
      <c r="I53" s="48">
        <f t="shared" si="5"/>
        <v>97.749368856421555</v>
      </c>
      <c r="J53" s="2"/>
    </row>
    <row r="54" spans="1:10" x14ac:dyDescent="0.35">
      <c r="B54" s="6" t="s">
        <v>67</v>
      </c>
      <c r="C54" s="13">
        <v>2</v>
      </c>
      <c r="D54" s="6">
        <v>1</v>
      </c>
      <c r="E54" s="5">
        <v>1</v>
      </c>
      <c r="F54" s="4">
        <v>1</v>
      </c>
      <c r="G54" s="41">
        <f t="shared" si="4"/>
        <v>1</v>
      </c>
      <c r="H54" s="4"/>
      <c r="I54" s="47"/>
      <c r="J54" s="2"/>
    </row>
    <row r="55" spans="1:10" x14ac:dyDescent="0.35">
      <c r="B55" s="6" t="s">
        <v>68</v>
      </c>
      <c r="C55" s="13">
        <v>14</v>
      </c>
      <c r="D55" s="6">
        <v>2</v>
      </c>
      <c r="E55" s="5">
        <v>21</v>
      </c>
      <c r="F55" s="4">
        <v>27</v>
      </c>
      <c r="G55" s="41">
        <f t="shared" si="4"/>
        <v>1.2857142857142858</v>
      </c>
      <c r="H55" s="4"/>
      <c r="I55" s="47"/>
      <c r="J55" s="2"/>
    </row>
    <row r="56" spans="1:10" x14ac:dyDescent="0.35">
      <c r="B56" s="6" t="s">
        <v>69</v>
      </c>
      <c r="C56" s="13">
        <v>111</v>
      </c>
      <c r="D56" s="6">
        <v>3</v>
      </c>
      <c r="E56" s="5">
        <v>20</v>
      </c>
      <c r="F56" s="4">
        <v>34</v>
      </c>
      <c r="G56" s="41">
        <f t="shared" si="4"/>
        <v>1.7</v>
      </c>
      <c r="H56" s="4"/>
      <c r="I56" s="47"/>
      <c r="J56" s="2"/>
    </row>
    <row r="57" spans="1:10" x14ac:dyDescent="0.35">
      <c r="B57" s="6" t="s">
        <v>70</v>
      </c>
      <c r="C57" s="13">
        <v>41</v>
      </c>
      <c r="D57" s="6">
        <v>4</v>
      </c>
      <c r="E57" s="5">
        <v>25</v>
      </c>
      <c r="F57" s="4">
        <v>28</v>
      </c>
      <c r="G57" s="41">
        <f t="shared" si="4"/>
        <v>1.1200000000000001</v>
      </c>
      <c r="H57" s="4"/>
      <c r="I57" s="47"/>
      <c r="J57" s="2"/>
    </row>
    <row r="58" spans="1:10" x14ac:dyDescent="0.35">
      <c r="B58" s="6" t="s">
        <v>71</v>
      </c>
      <c r="C58" s="13">
        <v>1145</v>
      </c>
      <c r="D58" s="6">
        <v>35</v>
      </c>
      <c r="E58" s="5">
        <v>1408</v>
      </c>
      <c r="F58" s="4">
        <v>1933</v>
      </c>
      <c r="G58" s="41">
        <f t="shared" si="4"/>
        <v>1.3728693181818181</v>
      </c>
      <c r="H58" s="4">
        <v>614</v>
      </c>
      <c r="I58" s="47">
        <f t="shared" si="5"/>
        <v>31.764097258147956</v>
      </c>
      <c r="J58" s="2"/>
    </row>
    <row r="59" spans="1:10" x14ac:dyDescent="0.35">
      <c r="B59" s="6" t="s">
        <v>72</v>
      </c>
      <c r="C59" s="13">
        <v>3</v>
      </c>
      <c r="D59" s="6">
        <v>3</v>
      </c>
      <c r="E59" s="5"/>
      <c r="F59" s="4"/>
      <c r="G59" s="41"/>
      <c r="H59" s="4"/>
      <c r="I59" s="47"/>
      <c r="J59" s="2"/>
    </row>
    <row r="60" spans="1:10" x14ac:dyDescent="0.35">
      <c r="B60" s="6" t="s">
        <v>73</v>
      </c>
      <c r="C60" s="13">
        <v>221</v>
      </c>
      <c r="D60" s="6">
        <v>7</v>
      </c>
      <c r="E60" s="5">
        <v>107</v>
      </c>
      <c r="F60" s="4">
        <v>132</v>
      </c>
      <c r="G60" s="41">
        <f t="shared" si="4"/>
        <v>1.233644859813084</v>
      </c>
      <c r="H60" s="4"/>
      <c r="I60" s="47"/>
      <c r="J60" s="2"/>
    </row>
    <row r="61" spans="1:10" ht="23.15" x14ac:dyDescent="0.35">
      <c r="B61" s="6" t="s">
        <v>74</v>
      </c>
      <c r="C61" s="13">
        <v>4</v>
      </c>
      <c r="D61" s="6">
        <v>4</v>
      </c>
      <c r="E61" s="5">
        <v>1</v>
      </c>
      <c r="F61" s="4">
        <v>1</v>
      </c>
      <c r="G61" s="4">
        <f t="shared" si="4"/>
        <v>1</v>
      </c>
      <c r="H61" s="4"/>
      <c r="I61" s="47"/>
      <c r="J61" s="2"/>
    </row>
    <row r="62" spans="1:10" ht="14.15" customHeight="1" x14ac:dyDescent="0.35">
      <c r="B62" s="32"/>
      <c r="C62" s="32"/>
      <c r="D62" s="2"/>
      <c r="E62" s="2"/>
      <c r="F62" s="2"/>
      <c r="G62" s="2"/>
      <c r="H62" s="2"/>
      <c r="I62" s="2"/>
      <c r="J62" s="2"/>
    </row>
    <row r="63" spans="1:10" x14ac:dyDescent="0.35">
      <c r="A63" s="31" t="s">
        <v>92</v>
      </c>
      <c r="B63" s="1"/>
      <c r="C63" s="1"/>
      <c r="D63" s="1"/>
    </row>
    <row r="64" spans="1:10" ht="79.75" customHeight="1" x14ac:dyDescent="0.35">
      <c r="B64" s="18" t="s">
        <v>0</v>
      </c>
      <c r="C64" s="19" t="s">
        <v>81</v>
      </c>
      <c r="D64" s="19" t="s">
        <v>82</v>
      </c>
      <c r="E64" s="20"/>
      <c r="F64" s="19" t="s">
        <v>1</v>
      </c>
      <c r="G64" s="21" t="s">
        <v>83</v>
      </c>
      <c r="H64" s="22" t="s">
        <v>2</v>
      </c>
      <c r="I64" s="23"/>
    </row>
    <row r="65" spans="2:9" x14ac:dyDescent="0.35">
      <c r="B65" s="24" t="s">
        <v>3</v>
      </c>
      <c r="C65" s="25">
        <v>463567</v>
      </c>
      <c r="D65" s="25">
        <v>463567</v>
      </c>
      <c r="E65" s="26">
        <f>G83*1*G86*2*5</f>
        <v>0</v>
      </c>
      <c r="F65" s="25">
        <v>3346</v>
      </c>
      <c r="G65" s="25">
        <v>4361</v>
      </c>
      <c r="H65" s="25">
        <v>4361</v>
      </c>
      <c r="I65" s="27"/>
    </row>
    <row r="66" spans="2:9" x14ac:dyDescent="0.35">
      <c r="B66" s="28" t="s">
        <v>3</v>
      </c>
      <c r="C66" s="29"/>
      <c r="D66" s="29"/>
      <c r="E66" s="30"/>
      <c r="F66" s="29"/>
      <c r="G66" s="29"/>
      <c r="H66" s="39">
        <v>22664</v>
      </c>
      <c r="I66" s="50">
        <f>(H66-H65)/H65*100%</f>
        <v>4.1969731712909883</v>
      </c>
    </row>
    <row r="67" spans="2:9" x14ac:dyDescent="0.35">
      <c r="B67" s="24" t="s">
        <v>4</v>
      </c>
      <c r="C67" s="25">
        <v>16162</v>
      </c>
      <c r="D67" s="25">
        <v>16162</v>
      </c>
      <c r="E67" s="26"/>
      <c r="F67" s="25">
        <v>136</v>
      </c>
      <c r="G67" s="25">
        <v>2676</v>
      </c>
      <c r="H67" s="25">
        <v>2676</v>
      </c>
      <c r="I67" s="27"/>
    </row>
    <row r="68" spans="2:9" x14ac:dyDescent="0.35">
      <c r="B68" s="28" t="s">
        <v>4</v>
      </c>
      <c r="C68" s="29"/>
      <c r="D68" s="29"/>
      <c r="E68" s="30"/>
      <c r="F68" s="29"/>
      <c r="G68" s="29"/>
      <c r="H68" s="29">
        <v>1584</v>
      </c>
      <c r="I68" s="27"/>
    </row>
    <row r="69" spans="2:9" x14ac:dyDescent="0.35">
      <c r="I69" s="27"/>
    </row>
  </sheetData>
  <mergeCells count="5">
    <mergeCell ref="G10:J17"/>
    <mergeCell ref="B18:B21"/>
    <mergeCell ref="A1:C1"/>
    <mergeCell ref="A2:A8"/>
    <mergeCell ref="A10:A17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4018-B677-4575-A118-BBD0E7F2DC78}">
  <dimension ref="A1"/>
  <sheetViews>
    <sheetView workbookViewId="0"/>
  </sheetViews>
  <sheetFormatPr defaultRowHeight="14.15" x14ac:dyDescent="0.3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新合规做市影响评估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2021-04-01T05:26:51Z</dcterms:created>
  <dcterms:modified xsi:type="dcterms:W3CDTF">2021-05-17T08:02:26Z</dcterms:modified>
</cp:coreProperties>
</file>