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ianysus\Desktop\UofT Data Anlytics Bootcamp\Crowdfunding Analysis\Module 1 - Excel\Module 1 Challenge\"/>
    </mc:Choice>
  </mc:AlternateContent>
  <xr:revisionPtr revIDLastSave="0" documentId="13_ncr:1_{2F7BDE84-AEC0-4A20-ADA9-A848E3A347F0}" xr6:coauthVersionLast="45" xr6:coauthVersionMax="45" xr10:uidLastSave="{00000000-0000-0000-0000-000000000000}"/>
  <bookViews>
    <workbookView xWindow="18165" yWindow="5610" windowWidth="18900" windowHeight="10980" tabRatio="886" firstSheet="1" activeTab="3" xr2:uid="{00000000-000D-0000-FFFF-FFFF00000000}"/>
  </bookViews>
  <sheets>
    <sheet name="Outcomes Based on Launch Date" sheetId="5" r:id="rId1"/>
    <sheet name="Outcomes Based on Goals" sheetId="12" r:id="rId2"/>
    <sheet name="Campaign Length by % Funded" sheetId="14" r:id="rId3"/>
    <sheet name="Kickstarter" sheetId="1" r:id="rId4"/>
  </sheets>
  <definedNames>
    <definedName name="_xlnm._FilterDatabase" localSheetId="3" hidden="1">Kickstarter!$A$1:$S$4115</definedName>
  </definedNames>
  <calcPr calcId="191029"/>
  <pivotCaches>
    <pivotCache cacheId="10" r:id="rId5"/>
    <pivotCache cacheId="2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13" i="12" l="1"/>
  <c r="G13" i="12" s="1"/>
  <c r="E12" i="12"/>
  <c r="F12" i="12" s="1"/>
  <c r="E11" i="12"/>
  <c r="H11" i="12" s="1"/>
  <c r="E10" i="12"/>
  <c r="G10" i="12" s="1"/>
  <c r="E9" i="12"/>
  <c r="G9" i="12" s="1"/>
  <c r="E8" i="12"/>
  <c r="G8" i="12" s="1"/>
  <c r="E7" i="12"/>
  <c r="H7" i="12" s="1"/>
  <c r="E6" i="12"/>
  <c r="G6" i="12" s="1"/>
  <c r="E5" i="12"/>
  <c r="G5" i="12" s="1"/>
  <c r="E4" i="12"/>
  <c r="H4" i="12" s="1"/>
  <c r="E3" i="12"/>
  <c r="F3" i="12" s="1"/>
  <c r="E2" i="12"/>
  <c r="G2" i="12" s="1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S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2" i="12" l="1"/>
  <c r="F11" i="12"/>
  <c r="F5" i="12"/>
  <c r="F8" i="12"/>
  <c r="G11" i="12"/>
  <c r="H2" i="12"/>
  <c r="H10" i="12"/>
  <c r="F9" i="12"/>
  <c r="F2" i="12"/>
  <c r="H8" i="12"/>
  <c r="F7" i="12"/>
  <c r="F13" i="12"/>
  <c r="G7" i="12"/>
  <c r="F6" i="12"/>
  <c r="H13" i="12"/>
  <c r="H5" i="12"/>
  <c r="H9" i="12"/>
  <c r="G12" i="12"/>
  <c r="H3" i="12"/>
  <c r="F4" i="12"/>
  <c r="F10" i="12"/>
  <c r="G3" i="12"/>
  <c r="H6" i="12"/>
  <c r="G4" i="12"/>
</calcChain>
</file>

<file path=xl/sharedStrings.xml><?xml version="1.0" encoding="utf-8"?>
<sst xmlns="http://schemas.openxmlformats.org/spreadsheetml/2006/main" count="28871" uniqueCount="8360">
  <si>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</si>
  <si>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</si>
  <si>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</si>
  <si>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</si>
  <si>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</si>
  <si>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</si>
  <si>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</si>
  <si>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</si>
  <si>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</si>
  <si>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</si>
  <si>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</si>
  <si>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</si>
  <si>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</si>
  <si>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</si>
  <si>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</si>
  <si>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</si>
  <si>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</si>
  <si>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</si>
  <si>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</si>
  <si>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</si>
  <si>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</si>
  <si>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</si>
  <si>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</si>
  <si>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</si>
  <si>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</si>
  <si>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</si>
  <si>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</si>
  <si>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</si>
  <si>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</si>
  <si>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</si>
  <si>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</si>
  <si>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</si>
  <si>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</si>
  <si>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</si>
  <si>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</si>
  <si>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</si>
  <si>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</si>
  <si>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</si>
  <si>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</si>
  <si>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</si>
  <si>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</si>
  <si>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</si>
  <si>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</si>
  <si>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</si>
  <si>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</si>
  <si>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</si>
  <si>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</si>
  <si>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</si>
  <si>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</si>
  <si>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</si>
  <si>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</si>
  <si>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</si>
  <si>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</si>
  <si>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</si>
  <si>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</si>
  <si>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</si>
  <si>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</si>
  <si>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</si>
  <si>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</si>
  <si>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</si>
  <si>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</si>
  <si>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</si>
  <si>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</si>
  <si>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</si>
  <si>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</si>
  <si>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</si>
  <si>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</si>
  <si>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</si>
  <si>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</si>
  <si>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</si>
  <si>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</si>
  <si>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</si>
  <si>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</si>
  <si>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</si>
  <si>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</si>
  <si>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</si>
  <si>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</si>
  <si>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</si>
  <si>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</si>
  <si>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</si>
  <si>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</si>
  <si>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</si>
  <si>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</si>
  <si>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</si>
  <si>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</si>
  <si>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</si>
  <si>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</si>
  <si>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</si>
  <si>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</si>
  <si>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</si>
  <si>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</si>
  <si>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</si>
  <si>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</si>
  <si>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</si>
  <si>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</si>
  <si>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</si>
  <si>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</si>
  <si>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</si>
  <si>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</si>
  <si>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</si>
  <si>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</si>
  <si>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</si>
  <si>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</si>
  <si>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</si>
  <si>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</si>
  <si>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</si>
  <si>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</si>
  <si>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</si>
  <si>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</si>
  <si>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</si>
  <si>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</si>
  <si>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</si>
  <si>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</si>
  <si>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</si>
  <si>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</si>
  <si>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</si>
  <si>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</si>
  <si>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</si>
  <si>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</si>
  <si>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</si>
  <si>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</si>
  <si>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</si>
  <si>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</si>
  <si>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</si>
  <si>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</si>
  <si>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</si>
  <si>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</si>
  <si>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</si>
  <si>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</si>
  <si>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</si>
  <si>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</si>
  <si>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</si>
  <si>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</si>
  <si>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</si>
  <si>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</si>
  <si>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</si>
  <si>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</si>
  <si>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</si>
  <si>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</si>
  <si>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</si>
  <si>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</si>
  <si>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</si>
  <si>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</si>
  <si>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</si>
  <si>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</si>
  <si>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</si>
  <si>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</si>
  <si>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</si>
  <si>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</si>
  <si>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</si>
  <si>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</si>
  <si>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</si>
  <si>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</si>
  <si>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</si>
  <si>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</si>
  <si>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</si>
  <si>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</si>
  <si>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</si>
  <si>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</si>
  <si>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</si>
  <si>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</si>
  <si>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</si>
  <si>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</si>
  <si>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</si>
  <si>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</si>
  <si>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</si>
  <si>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</si>
  <si>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</si>
  <si>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</si>
  <si>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</si>
  <si>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</si>
  <si>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</si>
  <si>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</si>
  <si>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</si>
  <si>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</si>
  <si>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</si>
  <si>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</si>
  <si>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</si>
  <si>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</si>
  <si>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</si>
  <si>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</si>
  <si>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</si>
  <si>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</si>
  <si>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</si>
  <si>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</si>
  <si>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</si>
  <si>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</si>
  <si>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</si>
  <si>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</si>
  <si>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</si>
  <si>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</si>
  <si>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</si>
  <si>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</si>
  <si>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</si>
  <si>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</si>
  <si>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</si>
  <si>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</si>
  <si>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</si>
  <si>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</si>
  <si>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</si>
  <si>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</si>
  <si>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</si>
  <si>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</si>
  <si>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</si>
  <si>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</si>
  <si>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</si>
  <si>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</si>
  <si>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</si>
  <si>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</si>
  <si>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</si>
  <si>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</si>
  <si>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</si>
  <si>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</si>
  <si>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</si>
  <si>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</si>
  <si>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</si>
  <si>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</si>
  <si>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</si>
  <si>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</si>
  <si>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</si>
  <si>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</si>
  <si>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</si>
  <si>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</si>
  <si>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</si>
  <si>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</si>
  <si>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</si>
  <si>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</si>
  <si>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</si>
  <si>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</si>
  <si>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</si>
  <si>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</si>
  <si>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</si>
  <si>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</si>
  <si>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</si>
  <si>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</si>
  <si>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</si>
  <si>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</si>
  <si>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</si>
  <si>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</si>
  <si>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</si>
  <si>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</si>
  <si>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</si>
  <si>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</si>
  <si>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</si>
  <si>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</si>
  <si>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</si>
  <si>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</si>
  <si>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</si>
  <si>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</si>
  <si>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</si>
  <si>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</si>
  <si>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</si>
  <si>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</si>
  <si>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</si>
  <si>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</si>
  <si>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</si>
  <si>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</si>
  <si>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</si>
  <si>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</si>
  <si>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</si>
  <si>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</si>
  <si>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</si>
  <si>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</si>
  <si>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</si>
  <si>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</si>
  <si>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</si>
  <si>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</si>
  <si>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</si>
  <si>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</si>
  <si>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</si>
  <si>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</si>
  <si>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</si>
  <si>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</si>
  <si>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</si>
  <si>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</si>
  <si>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</si>
  <si>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</si>
  <si>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</si>
  <si>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</si>
  <si>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</si>
  <si>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</si>
  <si>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</si>
  <si>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</si>
  <si>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</si>
  <si>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</si>
  <si>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</si>
  <si>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</si>
  <si>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</si>
  <si>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</si>
  <si>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</si>
  <si>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</si>
  <si>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</si>
  <si>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</si>
  <si>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</si>
  <si>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</si>
  <si>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</si>
  <si>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</si>
  <si>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</si>
  <si>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</si>
  <si>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</si>
  <si>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</si>
  <si>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</si>
  <si>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</si>
  <si>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</si>
  <si>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</si>
  <si>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</si>
  <si>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</si>
  <si>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</si>
  <si>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</si>
  <si>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</si>
  <si>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</si>
  <si>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</si>
  <si>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</si>
  <si>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</si>
  <si>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</si>
  <si>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</si>
  <si>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</si>
  <si>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</si>
  <si>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</si>
  <si>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</si>
  <si>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</si>
  <si>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</si>
  <si>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</si>
  <si>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</si>
  <si>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</si>
  <si>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</si>
  <si>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</si>
  <si>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</si>
  <si>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</si>
  <si>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</si>
  <si>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</si>
  <si>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</si>
  <si>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</si>
  <si>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</si>
  <si>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</si>
  <si>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</si>
  <si>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</si>
  <si>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</si>
  <si>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</si>
  <si>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</si>
  <si>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</si>
  <si>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</si>
  <si>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</si>
  <si>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</si>
  <si>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</si>
  <si>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</si>
  <si>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</si>
  <si>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</si>
  <si>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</si>
  <si>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</si>
  <si>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</si>
  <si>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</si>
  <si>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</si>
  <si>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</si>
  <si>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</si>
  <si>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</si>
  <si>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</si>
  <si>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</si>
  <si>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</si>
  <si>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</si>
  <si>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</si>
  <si>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</si>
  <si>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</si>
  <si>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</si>
  <si>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</si>
  <si>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</si>
  <si>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</si>
  <si>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</si>
  <si>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</si>
  <si>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</si>
  <si>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</si>
  <si>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</si>
  <si>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</si>
  <si>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</si>
  <si>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</si>
  <si>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</si>
  <si>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</si>
  <si>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</si>
  <si>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</si>
  <si>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</si>
  <si>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</si>
  <si>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</si>
  <si>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</si>
  <si>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</si>
  <si>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</si>
  <si>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</si>
  <si>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</si>
  <si>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</si>
  <si>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</si>
  <si>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</si>
  <si>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</si>
  <si>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</si>
  <si>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</si>
  <si>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</si>
  <si>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</si>
  <si>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</si>
  <si>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</si>
  <si>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</si>
  <si>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</si>
  <si>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</si>
  <si>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</si>
  <si>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</si>
  <si>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</si>
  <si>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</si>
  <si>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</si>
  <si>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</si>
  <si>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</si>
  <si>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</si>
  <si>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</si>
  <si>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</si>
  <si>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</si>
  <si>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</si>
  <si>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</si>
  <si>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</si>
  <si>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</si>
  <si>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</si>
  <si>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</si>
  <si>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</si>
  <si>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</si>
  <si>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</si>
  <si>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</si>
  <si>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</si>
  <si>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</si>
  <si>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</si>
  <si>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</si>
  <si>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</si>
  <si>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</si>
  <si>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</si>
  <si>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</si>
  <si>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</si>
  <si>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</si>
  <si>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</si>
  <si>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</si>
  <si>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</si>
  <si>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</si>
  <si>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</si>
  <si>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</si>
  <si>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</si>
  <si>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</si>
  <si>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</si>
  <si>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</si>
  <si>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</si>
  <si>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</si>
  <si>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</si>
  <si>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</si>
  <si>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</si>
  <si>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</si>
  <si>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</si>
  <si>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</si>
  <si>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</si>
  <si>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</si>
  <si>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</si>
  <si>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</si>
  <si>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</si>
  <si>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</si>
  <si>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</si>
  <si>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</si>
  <si>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</si>
  <si>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</si>
  <si>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</si>
  <si>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</si>
  <si>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</si>
  <si>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</si>
  <si>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</si>
  <si>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</si>
  <si>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</si>
  <si>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</si>
  <si>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</si>
  <si>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</si>
  <si>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</si>
  <si>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</si>
  <si>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</si>
  <si>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</si>
  <si>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</si>
  <si>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</si>
  <si>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</si>
  <si>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</si>
  <si>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</si>
  <si>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</si>
  <si>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</si>
  <si>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</si>
  <si>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</si>
  <si>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</si>
  <si>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</si>
  <si>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</si>
  <si>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</si>
  <si>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</si>
  <si>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</si>
  <si>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</si>
  <si>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</si>
  <si>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</si>
  <si>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</si>
  <si>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</si>
  <si>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</si>
  <si>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</si>
  <si>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</si>
  <si>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</si>
  <si>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</si>
  <si>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</si>
  <si>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</si>
  <si>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</si>
  <si>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</si>
  <si>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</si>
  <si>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</si>
  <si>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</si>
  <si>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</si>
  <si>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</si>
  <si>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</si>
  <si>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</si>
  <si>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</si>
  <si>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</si>
  <si>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</si>
  <si>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</si>
  <si>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</si>
  <si>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</si>
  <si>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</si>
  <si>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</si>
  <si>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</si>
  <si>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</si>
  <si>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</si>
  <si>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</si>
  <si>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</si>
  <si>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</si>
  <si>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</si>
  <si>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</si>
  <si>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</si>
  <si>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</si>
  <si>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</si>
  <si>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</si>
  <si>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</si>
  <si>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</si>
  <si>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</si>
  <si>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</si>
  <si>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</si>
  <si>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</si>
  <si>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</si>
  <si>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</si>
  <si>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</si>
  <si>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</si>
  <si>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</si>
  <si>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</si>
  <si>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</si>
  <si>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</si>
  <si>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</si>
  <si>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</si>
  <si>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</si>
  <si>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</si>
  <si>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</si>
  <si>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</si>
  <si>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</si>
  <si>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</si>
  <si>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</si>
  <si>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</si>
  <si>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</si>
  <si>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</si>
  <si>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</si>
  <si>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</si>
  <si>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</si>
  <si>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</si>
  <si>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</si>
  <si>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</si>
  <si>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</si>
  <si>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</si>
  <si>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</si>
  <si>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</si>
  <si>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</si>
  <si>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</si>
  <si>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</si>
  <si>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</si>
  <si>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</si>
  <si>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</si>
  <si>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</si>
  <si>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</si>
  <si>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</si>
  <si>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</si>
  <si>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</si>
  <si>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</si>
  <si>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</si>
  <si>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</si>
  <si>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</si>
  <si>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</si>
  <si>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</si>
  <si>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</si>
  <si>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</si>
  <si>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</si>
  <si>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</si>
  <si>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</si>
  <si>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</si>
  <si>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</si>
  <si>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</si>
  <si>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</si>
  <si>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</si>
  <si>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</si>
  <si>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</si>
  <si>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</si>
  <si>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</si>
  <si>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</si>
  <si>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</si>
  <si>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</si>
  <si>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</si>
  <si>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</si>
  <si>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</si>
  <si>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</si>
  <si>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</si>
  <si>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</si>
  <si>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</si>
  <si>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</si>
  <si>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</si>
  <si>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</si>
  <si>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</si>
  <si>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</si>
  <si>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</si>
  <si>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</si>
  <si>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</si>
  <si>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</si>
  <si>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</si>
  <si>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</si>
  <si>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</si>
  <si>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</si>
  <si>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</si>
  <si>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</si>
  <si>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</si>
  <si>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</si>
  <si>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</si>
  <si>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</si>
  <si>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</si>
  <si>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</si>
  <si>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</si>
  <si>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</si>
  <si>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</si>
  <si>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</si>
  <si>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</si>
  <si>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</si>
  <si>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</si>
  <si>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</si>
  <si>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</si>
  <si>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</si>
  <si>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</si>
  <si>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</si>
  <si>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</si>
  <si>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</si>
  <si>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</si>
  <si>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</si>
  <si>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</si>
  <si>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</si>
  <si>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</si>
  <si>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</si>
  <si>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</si>
  <si>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</si>
  <si>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</si>
  <si>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</si>
  <si>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</si>
  <si>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</si>
  <si>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</si>
  <si>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</si>
  <si>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</si>
  <si>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</si>
  <si>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</si>
  <si>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</si>
  <si>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</si>
  <si>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</si>
  <si>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</si>
  <si>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</si>
  <si>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</si>
  <si>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</si>
  <si>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</si>
  <si>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</si>
  <si>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</si>
  <si>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</si>
  <si>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</si>
  <si>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</si>
  <si>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</si>
  <si>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</si>
  <si>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</si>
  <si>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</si>
  <si>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</si>
  <si>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</si>
  <si>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</si>
  <si>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</si>
  <si>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</si>
  <si>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</si>
  <si>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</si>
  <si>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</si>
  <si>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</si>
  <si>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</si>
  <si>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</si>
  <si>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</si>
  <si>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</si>
  <si>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</si>
  <si>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</si>
  <si>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</si>
  <si>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</si>
  <si>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</si>
  <si>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</si>
  <si>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</si>
  <si>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</si>
  <si>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</si>
  <si>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</si>
  <si>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</si>
  <si>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</si>
  <si>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</si>
  <si>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</si>
  <si>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</si>
  <si>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</si>
  <si>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</si>
  <si>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</si>
  <si>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</si>
  <si>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</si>
  <si>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</si>
  <si>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</si>
  <si>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</si>
  <si>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</si>
  <si>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</si>
  <si>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</si>
  <si>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</si>
  <si>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</si>
  <si>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</si>
  <si>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</si>
  <si>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</si>
  <si>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</si>
  <si>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</si>
  <si>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</si>
  <si>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</si>
  <si>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</si>
  <si>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</si>
  <si>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</si>
  <si>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</si>
  <si>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</si>
  <si>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</si>
  <si>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</si>
  <si>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</si>
  <si>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</si>
  <si>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</si>
  <si>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</si>
  <si>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</si>
  <si>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</si>
  <si>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</si>
  <si>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</si>
  <si>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</si>
  <si>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</si>
  <si>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</si>
  <si>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</si>
  <si>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</si>
  <si>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</si>
  <si>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</si>
  <si>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</si>
  <si>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</si>
  <si>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</si>
  <si>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</si>
  <si>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</si>
  <si>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</si>
  <si>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</si>
  <si>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</si>
  <si>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</si>
  <si>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</si>
  <si>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</si>
  <si>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</si>
  <si>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</si>
  <si>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</si>
  <si>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</si>
  <si>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</si>
  <si>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</si>
  <si>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</si>
  <si>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</si>
  <si>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</si>
  <si>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</si>
  <si>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</si>
  <si>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</si>
  <si>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</si>
  <si>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</si>
  <si>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</si>
  <si>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</si>
  <si>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</si>
  <si>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</si>
  <si>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</si>
  <si>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</si>
  <si>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</si>
  <si>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</si>
  <si>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</si>
  <si>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</si>
  <si>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</si>
  <si>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</si>
  <si>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</si>
  <si>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</si>
  <si>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</si>
  <si>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</si>
  <si>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</si>
  <si>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</si>
  <si>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</si>
  <si>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</si>
  <si>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</si>
  <si>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</si>
  <si>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</si>
  <si>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</si>
  <si>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</si>
  <si>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</si>
  <si>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</si>
  <si>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</si>
  <si>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</si>
  <si>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</si>
  <si>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</si>
  <si>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</si>
  <si>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</si>
  <si>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</si>
  <si>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</si>
  <si>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</si>
  <si>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</si>
  <si>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</si>
  <si>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</si>
  <si>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</si>
  <si>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</si>
  <si>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</si>
  <si>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</si>
  <si>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</si>
  <si>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</si>
  <si>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</si>
  <si>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</si>
  <si>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</si>
  <si>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</si>
  <si>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</si>
  <si>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</si>
  <si>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</si>
  <si>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</si>
  <si>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</si>
  <si>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</si>
  <si>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</si>
  <si>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</si>
  <si>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</si>
  <si>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</si>
  <si>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</si>
  <si>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</si>
  <si>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</si>
  <si>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</si>
  <si>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</si>
  <si>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</si>
  <si>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</si>
  <si>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</si>
  <si>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</si>
  <si>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</si>
  <si>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</si>
  <si>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</si>
  <si>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</si>
  <si>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</si>
  <si>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</si>
  <si>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</si>
  <si>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</si>
  <si>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</si>
  <si>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</si>
  <si>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</si>
  <si>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</si>
  <si>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</si>
  <si>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</si>
  <si>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</si>
  <si>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</si>
  <si>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</si>
  <si>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</si>
  <si>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</si>
  <si>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</si>
  <si>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</si>
  <si>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</si>
  <si>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</si>
  <si>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</si>
  <si>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</si>
  <si>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</si>
  <si>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</si>
  <si>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</si>
  <si>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</si>
  <si>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</si>
  <si>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</si>
  <si>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</si>
  <si>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</si>
  <si>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</si>
  <si>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</si>
  <si>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</si>
  <si>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</si>
  <si>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</si>
  <si>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</si>
  <si>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</si>
  <si>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</si>
  <si>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</si>
  <si>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</si>
  <si>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</si>
  <si>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</si>
  <si>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</si>
  <si>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</si>
  <si>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</si>
  <si>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</si>
  <si>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</si>
  <si>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</si>
  <si>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</si>
  <si>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</si>
  <si>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</si>
  <si>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</si>
  <si>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</si>
  <si>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</si>
  <si>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</si>
  <si>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</si>
  <si>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</si>
  <si>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</si>
  <si>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</si>
  <si>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</si>
  <si>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</si>
  <si>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</si>
  <si>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</si>
  <si>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</si>
  <si>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</si>
  <si>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</si>
  <si>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</si>
  <si>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</si>
  <si>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</si>
  <si>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</si>
  <si>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</si>
  <si>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</si>
  <si>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</si>
  <si>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</si>
  <si>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</si>
  <si>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</si>
  <si>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</si>
  <si>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</si>
  <si>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</si>
  <si>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</si>
  <si>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</si>
  <si>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</si>
  <si>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</si>
  <si>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</si>
  <si>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</si>
  <si>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</si>
  <si>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</si>
  <si>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</si>
  <si>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</si>
  <si>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</si>
  <si>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</si>
  <si>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</si>
  <si>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</si>
  <si>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</si>
  <si>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</si>
  <si>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</si>
  <si>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</si>
  <si>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</si>
  <si>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</si>
  <si>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</si>
  <si>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</si>
  <si>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</si>
  <si>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</si>
  <si>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</si>
  <si>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</si>
  <si>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</si>
  <si>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</si>
  <si>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</si>
  <si>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</si>
  <si>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</si>
  <si>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</si>
  <si>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</si>
  <si>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</si>
  <si>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</si>
  <si>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</si>
  <si>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</si>
  <si>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</si>
  <si>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</si>
  <si>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</si>
  <si>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</si>
  <si>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</si>
  <si>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</si>
  <si>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</si>
  <si>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</si>
  <si>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</si>
  <si>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</si>
  <si>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</si>
  <si>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</si>
  <si>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</si>
  <si>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</si>
  <si>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</si>
  <si>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</si>
  <si>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</si>
  <si>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</si>
  <si>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</si>
  <si>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</si>
  <si>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</si>
  <si>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</si>
  <si>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</si>
  <si>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</si>
  <si>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</si>
  <si>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</si>
  <si>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</si>
  <si>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</si>
  <si>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</si>
  <si>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</si>
  <si>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</si>
  <si>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</si>
  <si>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</si>
  <si>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</si>
  <si>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</si>
  <si>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</si>
  <si>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</si>
  <si>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</si>
  <si>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</si>
  <si>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</si>
  <si>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</si>
  <si>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</si>
  <si>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</si>
  <si>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</si>
  <si>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</si>
  <si>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</si>
  <si>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</si>
  <si>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</si>
  <si>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</si>
  <si>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</si>
  <si>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</si>
  <si>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</si>
  <si>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</si>
  <si>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</si>
  <si>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</si>
  <si>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</si>
  <si>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</si>
  <si>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</si>
  <si>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</si>
  <si>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</si>
  <si>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</si>
  <si>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</si>
  <si>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</si>
  <si>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</si>
  <si>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</si>
  <si>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</si>
  <si>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</si>
  <si>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</si>
  <si>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</si>
  <si>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</si>
  <si>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</si>
  <si>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</si>
  <si>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</si>
  <si>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</si>
  <si>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</si>
  <si>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</si>
  <si>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</si>
  <si>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</si>
  <si>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</si>
  <si>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</si>
  <si>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</si>
  <si>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</si>
  <si>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</si>
  <si>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</si>
  <si>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</si>
  <si>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</si>
  <si>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</si>
  <si>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</si>
  <si>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</si>
  <si>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</si>
  <si>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</si>
  <si>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</si>
  <si>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</si>
  <si>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</si>
  <si>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</si>
  <si>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</si>
  <si>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</si>
  <si>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</si>
  <si>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</si>
  <si>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</si>
  <si>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</si>
  <si>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</si>
  <si>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</si>
  <si>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</si>
  <si>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</si>
  <si>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</si>
  <si>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</si>
  <si>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</si>
  <si>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</si>
  <si>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</si>
  <si>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</si>
  <si>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</si>
  <si>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</si>
  <si>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</si>
  <si>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</si>
  <si>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</si>
  <si>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</si>
  <si>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</si>
  <si>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</si>
  <si>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</si>
  <si>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</si>
  <si>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</si>
  <si>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</si>
  <si>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</si>
  <si>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</si>
  <si>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</si>
  <si>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</si>
  <si>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</si>
  <si>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</si>
  <si>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</si>
  <si>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</si>
  <si>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</si>
  <si>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</si>
  <si>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</si>
  <si>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</si>
  <si>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</si>
  <si>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</si>
  <si>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</si>
  <si>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</si>
  <si>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</si>
  <si>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</si>
  <si>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</si>
  <si>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</si>
  <si>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</si>
  <si>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</si>
  <si>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</si>
  <si>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</si>
  <si>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</si>
  <si>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</si>
  <si>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</si>
  <si>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</si>
  <si>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</si>
  <si>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</si>
  <si>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</si>
  <si>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</si>
  <si>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</si>
  <si>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</si>
  <si>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</si>
  <si>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</si>
  <si>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</si>
  <si>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</si>
  <si>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</si>
  <si>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</si>
  <si>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</si>
  <si>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</si>
  <si>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</si>
  <si>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</si>
  <si>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</si>
  <si>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</si>
  <si>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</si>
  <si>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</si>
  <si>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</si>
  <si>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</si>
  <si>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</si>
  <si>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</si>
  <si>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</si>
  <si>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</si>
  <si>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</si>
  <si>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</si>
  <si>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</si>
  <si>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</si>
  <si>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</si>
  <si>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</si>
  <si>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</si>
  <si>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</si>
  <si>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</si>
  <si>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</si>
  <si>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</si>
  <si>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</si>
  <si>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</si>
  <si>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</si>
  <si>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</si>
  <si>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</si>
  <si>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</si>
  <si>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</si>
  <si>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</si>
  <si>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</si>
  <si>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</si>
  <si>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</si>
  <si>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</si>
  <si>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</si>
  <si>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</si>
  <si>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</si>
  <si>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</si>
  <si>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</si>
  <si>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</si>
  <si>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</si>
  <si>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</si>
  <si>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</si>
  <si>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</si>
  <si>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</si>
  <si>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</si>
  <si>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</si>
  <si>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</si>
  <si>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</si>
  <si>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</si>
  <si>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</si>
  <si>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</si>
  <si>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</si>
  <si>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</si>
  <si>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</si>
  <si>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</si>
  <si>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</si>
  <si>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</si>
  <si>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</si>
  <si>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</si>
  <si>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</si>
  <si>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</si>
  <si>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</si>
  <si>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</si>
  <si>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</si>
  <si>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</si>
  <si>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</si>
  <si>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</si>
  <si>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</si>
  <si>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</si>
  <si>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</si>
  <si>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</si>
  <si>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</si>
  <si>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</si>
  <si>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</si>
  <si>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</si>
  <si>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</si>
  <si>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</si>
  <si>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</si>
  <si>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</si>
  <si>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</si>
  <si>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</si>
  <si>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</si>
  <si>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</si>
  <si>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</si>
  <si>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</si>
  <si>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</si>
  <si>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</si>
  <si>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</si>
  <si>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</si>
  <si>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</si>
  <si>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</si>
  <si>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</si>
  <si>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</si>
  <si>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</si>
  <si>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</si>
  <si>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</si>
  <si>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</si>
  <si>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</si>
  <si>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</si>
  <si>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</si>
  <si>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</si>
  <si>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</si>
  <si>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</si>
  <si>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</si>
  <si>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</si>
  <si>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</si>
  <si>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</si>
  <si>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</si>
  <si>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</si>
  <si>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</si>
  <si>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</si>
  <si>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</si>
  <si>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</si>
  <si>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</si>
  <si>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</si>
  <si>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</si>
  <si>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</si>
  <si>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</si>
  <si>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</si>
  <si>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</si>
  <si>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</si>
  <si>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</si>
  <si>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</si>
  <si>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</si>
  <si>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</si>
  <si>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</si>
  <si>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</si>
  <si>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</si>
  <si>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</si>
  <si>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</si>
  <si>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</si>
  <si>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</si>
  <si>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</si>
  <si>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</si>
  <si>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</si>
  <si>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</si>
  <si>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</si>
  <si>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</si>
  <si>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</si>
  <si>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</si>
  <si>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</si>
  <si>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</si>
  <si>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</si>
  <si>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</si>
  <si>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</si>
  <si>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</si>
  <si>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</si>
  <si>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</si>
  <si>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</si>
  <si>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</si>
  <si>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</si>
  <si>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</si>
  <si>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</si>
  <si>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</si>
  <si>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</si>
  <si>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</si>
  <si>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</si>
  <si>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</si>
  <si>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</si>
  <si>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</si>
  <si>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</si>
  <si>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</si>
  <si>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</si>
  <si>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</si>
  <si>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</si>
  <si>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</si>
  <si>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</si>
  <si>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</si>
  <si>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</si>
  <si>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</si>
  <si>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</si>
  <si>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</si>
  <si>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</si>
  <si>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</si>
  <si>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</si>
  <si>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</si>
  <si>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</si>
  <si>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</si>
  <si>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</si>
  <si>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</si>
  <si>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</si>
  <si>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</si>
  <si>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</si>
  <si>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</si>
  <si>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</si>
  <si>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</si>
  <si>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</si>
  <si>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</si>
  <si>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</si>
  <si>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</si>
  <si>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</si>
  <si>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</si>
  <si>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</si>
  <si>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</si>
  <si>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</si>
  <si>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</si>
  <si>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</si>
  <si>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</si>
  <si>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</si>
  <si>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</si>
  <si>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</si>
  <si>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</si>
  <si>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</si>
  <si>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</si>
  <si>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</si>
  <si>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</si>
  <si>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</si>
  <si>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</si>
  <si>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</si>
  <si>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</si>
  <si>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</si>
  <si>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</si>
  <si>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</si>
  <si>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</si>
  <si>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</si>
  <si>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</si>
  <si>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</si>
  <si>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</si>
  <si>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</si>
  <si>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</si>
  <si>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</si>
  <si>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</si>
  <si>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</si>
  <si>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</si>
  <si>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</si>
  <si>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</si>
  <si>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</si>
  <si>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</si>
  <si>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</si>
  <si>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</si>
  <si>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</si>
  <si>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</si>
  <si>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</si>
  <si>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</si>
  <si>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</si>
  <si>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</si>
  <si>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</si>
  <si>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</si>
  <si>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</si>
  <si>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</si>
  <si>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</si>
  <si>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</si>
  <si>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</si>
  <si>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</si>
  <si>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</si>
  <si>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</si>
  <si>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</si>
  <si>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</si>
  <si>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</si>
  <si>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</si>
  <si>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</si>
  <si>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</si>
  <si>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</si>
  <si>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</si>
  <si>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</si>
  <si>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</si>
  <si>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</si>
  <si>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</si>
  <si>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</si>
  <si>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</si>
  <si>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</si>
  <si>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</si>
  <si>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</si>
  <si>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</si>
  <si>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</si>
  <si>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</si>
  <si>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</si>
  <si>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</si>
  <si>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</si>
  <si>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</si>
  <si>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</si>
  <si>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</si>
  <si>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</si>
  <si>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</si>
  <si>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</si>
  <si>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</si>
  <si>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</si>
  <si>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</si>
  <si>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</si>
  <si>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</si>
  <si>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</si>
  <si>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</si>
  <si>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</si>
  <si>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</si>
  <si>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</si>
  <si>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</si>
  <si>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</si>
  <si>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</si>
  <si>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</si>
  <si>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</si>
  <si>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</si>
  <si>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</si>
  <si>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</si>
  <si>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</si>
  <si>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</si>
  <si>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</si>
  <si>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</si>
  <si>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</si>
  <si>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</si>
  <si>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</si>
  <si>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</si>
  <si>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</si>
  <si>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</si>
  <si>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</si>
  <si>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</si>
  <si>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</si>
  <si>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</si>
  <si>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</si>
  <si>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</si>
  <si>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</si>
  <si>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</si>
  <si>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</si>
  <si>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</si>
  <si>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</si>
  <si>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</si>
  <si>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</si>
  <si>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</si>
  <si>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</si>
  <si>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</si>
  <si>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</si>
  <si>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</si>
  <si>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</si>
  <si>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</si>
  <si>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</si>
  <si>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</si>
  <si>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</si>
  <si>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</si>
  <si>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</si>
  <si>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</si>
  <si>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</si>
  <si>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</si>
  <si>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</si>
  <si>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</si>
  <si>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</si>
  <si>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</si>
  <si>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</si>
  <si>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</si>
  <si>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</si>
  <si>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</si>
  <si>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</si>
  <si>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</si>
  <si>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</si>
  <si>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</si>
  <si>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</si>
  <si>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</si>
  <si>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</si>
  <si>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</si>
  <si>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</si>
  <si>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</si>
  <si>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</si>
  <si>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</si>
  <si>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</si>
  <si>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</si>
  <si>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</si>
  <si>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</si>
  <si>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</si>
  <si>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</si>
  <si>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</si>
  <si>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</si>
  <si>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</si>
  <si>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</si>
  <si>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</si>
  <si>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</si>
  <si>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</si>
  <si>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</si>
  <si>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</si>
  <si>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</si>
  <si>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</si>
  <si>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</si>
  <si>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</si>
  <si>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</si>
  <si>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</si>
  <si>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</si>
  <si>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</si>
  <si>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</si>
  <si>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</si>
  <si>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</si>
  <si>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</si>
  <si>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</si>
  <si>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</si>
  <si>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</si>
  <si>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</si>
  <si>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</si>
  <si>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</si>
  <si>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</si>
  <si>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</si>
  <si>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</si>
  <si>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</si>
  <si>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</si>
  <si>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</si>
  <si>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</si>
  <si>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</si>
  <si>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</si>
  <si>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</si>
  <si>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</si>
  <si>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</si>
  <si>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</si>
  <si>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</si>
  <si>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</si>
  <si>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</si>
  <si>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</si>
  <si>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</si>
  <si>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</si>
  <si>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</si>
  <si>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</si>
  <si>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</si>
  <si>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</si>
  <si>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</si>
  <si>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</si>
  <si>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</si>
  <si>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</si>
  <si>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</si>
  <si>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</si>
  <si>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</si>
  <si>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</si>
  <si>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</si>
  <si>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</si>
  <si>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</si>
  <si>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</si>
  <si>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</si>
  <si>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</si>
  <si>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</si>
  <si>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</si>
  <si>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</si>
  <si>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</si>
  <si>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</si>
  <si>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</si>
  <si>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</si>
  <si>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</si>
  <si>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</si>
  <si>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</si>
  <si>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</si>
  <si>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</si>
  <si>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</si>
  <si>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</si>
  <si>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</si>
  <si>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</si>
  <si>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</si>
  <si>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</si>
  <si>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</si>
  <si>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</si>
  <si>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</si>
  <si>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</si>
  <si>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</si>
  <si>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</si>
  <si>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</si>
  <si>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</si>
  <si>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</si>
  <si>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</si>
  <si>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</si>
  <si>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</si>
  <si>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</si>
  <si>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</si>
  <si>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</si>
  <si>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</si>
  <si>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</si>
  <si>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</si>
  <si>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</si>
  <si>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</si>
  <si>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</si>
  <si>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</si>
  <si>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</si>
  <si>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</si>
  <si>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</si>
  <si>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</si>
  <si>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</si>
  <si>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</si>
  <si>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</si>
  <si>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</si>
  <si>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</si>
  <si>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</si>
  <si>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</si>
  <si>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</si>
  <si>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</si>
  <si>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</si>
  <si>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</si>
  <si>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</si>
  <si>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</si>
  <si>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</si>
  <si>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</si>
  <si>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</si>
  <si>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</si>
  <si>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</si>
  <si>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</si>
  <si>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</si>
  <si>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</si>
  <si>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</si>
  <si>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</si>
  <si>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</si>
  <si>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</si>
  <si>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</si>
  <si>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</si>
  <si>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</si>
  <si>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</si>
  <si>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</si>
  <si>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</si>
  <si>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</si>
  <si>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</si>
  <si>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</si>
  <si>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</si>
  <si>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</si>
  <si>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</si>
  <si>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</si>
  <si>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</si>
  <si>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</si>
  <si>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</si>
  <si>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</si>
  <si>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</si>
  <si>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</si>
  <si>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</si>
  <si>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</si>
  <si>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</si>
  <si>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</si>
  <si>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</si>
  <si>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</si>
  <si>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</si>
  <si>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</si>
  <si>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</si>
  <si>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</si>
  <si>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</si>
  <si>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</si>
  <si>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</si>
  <si>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</si>
  <si>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</si>
  <si>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</si>
  <si>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</si>
  <si>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</si>
  <si>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</si>
  <si>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</si>
  <si>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</si>
  <si>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</si>
  <si>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</si>
  <si>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</si>
  <si>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</si>
  <si>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</si>
  <si>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</si>
  <si>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</si>
  <si>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</si>
  <si>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</si>
  <si>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</si>
  <si>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</si>
  <si>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</si>
  <si>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</si>
  <si>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</si>
  <si>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</si>
  <si>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</si>
  <si>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</si>
  <si>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</si>
  <si>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</si>
  <si>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</si>
  <si>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</si>
  <si>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</si>
  <si>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</si>
  <si>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</si>
  <si>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</si>
  <si>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</si>
  <si>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</si>
  <si>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</si>
  <si>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</si>
  <si>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</si>
  <si>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</si>
  <si>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</si>
  <si>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</si>
  <si>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</si>
  <si>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</si>
  <si>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</si>
  <si>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</si>
  <si>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</si>
  <si>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</si>
  <si>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</si>
  <si>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</si>
  <si>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</si>
  <si>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</si>
  <si>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</si>
  <si>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</si>
  <si>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</si>
  <si>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</si>
  <si>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</si>
  <si>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</si>
  <si>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</si>
  <si>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</si>
  <si>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</si>
  <si>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</si>
  <si>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</si>
  <si>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</si>
  <si>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</si>
  <si>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</si>
  <si>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</si>
  <si>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</si>
  <si>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</si>
  <si>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</si>
  <si>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</si>
  <si>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</si>
  <si>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</si>
  <si>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</si>
  <si>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</si>
  <si>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</si>
  <si>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</si>
  <si>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</si>
  <si>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</si>
  <si>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</si>
  <si>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</si>
  <si>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</si>
  <si>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</si>
  <si>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</si>
  <si>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</si>
  <si>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</si>
  <si>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</si>
  <si>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</si>
  <si>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</si>
  <si>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</si>
  <si>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</si>
  <si>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</si>
  <si>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</si>
  <si>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</si>
  <si>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</si>
  <si>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</si>
  <si>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</si>
  <si>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</si>
  <si>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</si>
  <si>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</si>
  <si>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</si>
  <si>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</si>
  <si>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</si>
  <si>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</si>
  <si>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</si>
  <si>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</si>
  <si>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</si>
  <si>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</si>
  <si>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</si>
  <si>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</si>
  <si>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</si>
  <si>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</si>
  <si>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</si>
  <si>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</si>
  <si>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</si>
  <si>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</si>
  <si>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</si>
  <si>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</si>
  <si>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</si>
  <si>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</si>
  <si>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</si>
  <si>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</si>
  <si>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</si>
  <si>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</si>
  <si>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</si>
  <si>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</si>
  <si>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</si>
  <si>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</si>
  <si>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</si>
  <si>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</si>
  <si>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</si>
  <si>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</si>
  <si>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</si>
  <si>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</si>
  <si>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</si>
  <si>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</si>
  <si>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</si>
  <si>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</si>
  <si>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</si>
  <si>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</si>
  <si>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</si>
  <si>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</si>
  <si>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</si>
  <si>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</si>
  <si>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</si>
  <si>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</si>
  <si>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</si>
  <si>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</si>
  <si>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</si>
  <si>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</si>
  <si>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</si>
  <si>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</si>
  <si>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</si>
  <si>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</si>
  <si>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</si>
  <si>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</si>
  <si>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</si>
  <si>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</si>
  <si>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</si>
  <si>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</si>
  <si>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</si>
  <si>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</si>
  <si>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</si>
  <si>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</si>
  <si>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</si>
  <si>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</si>
  <si>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</si>
  <si>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</si>
  <si>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</si>
  <si>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</si>
  <si>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</si>
  <si>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</si>
  <si>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</si>
  <si>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</si>
  <si>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</si>
  <si>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</si>
  <si>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</si>
  <si>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</si>
  <si>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</si>
  <si>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</si>
  <si>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</si>
  <si>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</si>
  <si>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</si>
  <si>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</si>
  <si>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</si>
  <si>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</si>
  <si>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</si>
  <si>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</si>
  <si>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</si>
  <si>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</si>
  <si>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</si>
  <si>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</si>
  <si>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</si>
  <si>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</si>
  <si>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</si>
  <si>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</si>
  <si>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</si>
  <si>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</si>
  <si>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</si>
  <si>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</si>
  <si>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</si>
  <si>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</si>
  <si>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</si>
  <si>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</si>
  <si>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</si>
  <si>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</si>
  <si>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</si>
  <si>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</si>
  <si>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</si>
  <si>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</si>
  <si>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</si>
  <si>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</si>
  <si>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</si>
  <si>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</si>
  <si>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</si>
  <si>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</si>
  <si>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</si>
  <si>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</si>
  <si>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</si>
  <si>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</si>
  <si>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</si>
  <si>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</si>
  <si>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</si>
  <si>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</si>
  <si>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</si>
  <si>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</si>
  <si>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</si>
  <si>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</si>
  <si>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</si>
  <si>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</si>
  <si>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</si>
  <si>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</si>
  <si>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</si>
  <si>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</si>
  <si>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</si>
  <si>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</si>
  <si>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</si>
  <si>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</si>
  <si>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</si>
  <si>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</si>
  <si>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</si>
  <si>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</si>
  <si>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</si>
  <si>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</si>
  <si>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</si>
  <si>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</si>
  <si>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</si>
  <si>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</si>
  <si>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</si>
  <si>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</si>
  <si>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</si>
  <si>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</si>
  <si>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</si>
  <si>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</si>
  <si>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</si>
  <si>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</si>
  <si>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</si>
  <si>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</si>
  <si>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</si>
  <si>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</si>
  <si>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</si>
  <si>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</si>
  <si>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</si>
  <si>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</si>
  <si>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</si>
  <si>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</si>
  <si>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</si>
  <si>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</si>
  <si>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</si>
  <si>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</si>
  <si>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</si>
  <si>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</si>
  <si>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</si>
  <si>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</si>
  <si>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</si>
  <si>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</si>
  <si>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</si>
  <si>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</si>
  <si>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</si>
  <si>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</si>
  <si>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</si>
  <si>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</si>
  <si>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</si>
  <si>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</si>
  <si>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</si>
  <si>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</si>
  <si>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</si>
  <si>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</si>
  <si>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</si>
  <si>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</si>
  <si>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</si>
  <si>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</si>
  <si>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</si>
  <si>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</si>
  <si>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</si>
  <si>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</si>
  <si>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</si>
  <si>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</si>
  <si>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</si>
  <si>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</si>
  <si>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</si>
  <si>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</si>
  <si>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</si>
  <si>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</si>
  <si>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</si>
  <si>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</si>
  <si>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</si>
  <si>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</si>
  <si>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</si>
  <si>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</si>
  <si>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</si>
  <si>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</si>
  <si>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</si>
  <si>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</si>
  <si>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</si>
  <si>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</si>
  <si>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</si>
  <si>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</si>
  <si>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</si>
  <si>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</si>
  <si>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</si>
  <si>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</si>
  <si>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</si>
  <si>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</si>
  <si>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</si>
  <si>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</si>
  <si>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</si>
  <si>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</si>
  <si>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</si>
  <si>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</si>
  <si>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</si>
  <si>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</si>
  <si>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</si>
  <si>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</si>
  <si>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</si>
  <si>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</si>
  <si>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</si>
  <si>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</si>
  <si>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</si>
  <si>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</si>
  <si>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</si>
  <si>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</si>
  <si>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</si>
  <si>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</si>
  <si>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</si>
  <si>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</si>
  <si>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</si>
  <si>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</si>
  <si>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</si>
  <si>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</si>
  <si>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</si>
  <si>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</si>
  <si>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</si>
  <si>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</si>
  <si>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</si>
  <si>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</si>
  <si>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</si>
  <si>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</si>
  <si>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</si>
  <si>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</si>
  <si>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</si>
  <si>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</si>
  <si>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</si>
  <si>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</si>
  <si>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</si>
  <si>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</si>
  <si>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</si>
  <si>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</si>
  <si>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</si>
  <si>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</si>
  <si>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</si>
  <si>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</si>
  <si>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</si>
  <si>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</si>
  <si>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</si>
  <si>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</si>
  <si>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</si>
  <si>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</si>
  <si>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</si>
  <si>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</si>
  <si>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</si>
  <si>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</si>
  <si>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</si>
  <si>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</si>
  <si>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</si>
  <si>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</si>
  <si>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</si>
  <si>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</si>
  <si>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</si>
  <si>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</si>
  <si>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</si>
  <si>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</si>
  <si>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</si>
  <si>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</si>
  <si>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</si>
  <si>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</si>
  <si>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</si>
  <si>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</si>
  <si>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</si>
  <si>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</si>
  <si>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</si>
  <si>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</si>
  <si>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</si>
  <si>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</si>
  <si>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</si>
  <si>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</si>
  <si>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</si>
  <si>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</si>
  <si>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</si>
  <si>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</si>
  <si>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</si>
  <si>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</si>
  <si>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</si>
  <si>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</si>
  <si>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</si>
  <si>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</si>
  <si>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</si>
  <si>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</si>
  <si>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</si>
  <si>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</si>
  <si>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</si>
  <si>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</si>
  <si>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</si>
  <si>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</si>
  <si>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</si>
  <si>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</si>
  <si>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</si>
  <si>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</si>
  <si>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</si>
  <si>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</si>
  <si>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</si>
  <si>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</si>
  <si>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</si>
  <si>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</si>
  <si>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</si>
  <si>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</si>
  <si>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</si>
  <si>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</si>
  <si>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</si>
  <si>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</si>
  <si>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</si>
  <si>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</si>
  <si>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</si>
  <si>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</si>
  <si>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</si>
  <si>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</si>
  <si>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</si>
  <si>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</si>
  <si>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</si>
  <si>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</si>
  <si>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</si>
  <si>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</si>
  <si>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</si>
  <si>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</si>
  <si>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</si>
  <si>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</si>
  <si>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</si>
  <si>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</si>
  <si>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</si>
  <si>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</si>
  <si>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</si>
  <si>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</si>
  <si>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</si>
  <si>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</si>
  <si>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</si>
  <si>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</si>
  <si>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</si>
  <si>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</si>
  <si>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</si>
  <si>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</si>
  <si>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</si>
  <si>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</si>
  <si>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</si>
  <si>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</si>
  <si>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</si>
  <si>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</si>
  <si>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</si>
  <si>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</si>
  <si>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</si>
  <si>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</si>
  <si>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</si>
  <si>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</si>
  <si>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</si>
  <si>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</si>
  <si>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</si>
  <si>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</si>
  <si>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</si>
  <si>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</si>
  <si>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</si>
  <si>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</si>
  <si>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</si>
  <si>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</si>
  <si>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</si>
  <si>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</si>
  <si>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</si>
  <si>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</si>
  <si>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</si>
  <si>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</si>
  <si>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</si>
  <si>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</si>
  <si>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</si>
  <si>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</si>
  <si>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</si>
  <si>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</si>
  <si>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</si>
  <si>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</si>
  <si>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</si>
  <si>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</si>
  <si>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</si>
  <si>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</si>
  <si>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</si>
  <si>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</si>
  <si>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</si>
  <si>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</si>
  <si>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</si>
  <si>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</si>
  <si>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</si>
  <si>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</si>
  <si>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</si>
  <si>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</si>
  <si>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</si>
  <si>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</si>
  <si>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</si>
  <si>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</si>
  <si>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</si>
  <si>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</si>
  <si>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</si>
  <si>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</si>
  <si>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</si>
  <si>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</si>
  <si>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</si>
  <si>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</si>
  <si>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</si>
  <si>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</si>
  <si>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</si>
  <si>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</si>
  <si>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</si>
  <si>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</si>
  <si>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</si>
  <si>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</si>
  <si>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</si>
  <si>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</si>
  <si>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</si>
  <si>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</si>
  <si>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</si>
  <si>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</si>
  <si>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</si>
  <si>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</si>
  <si>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</si>
  <si>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</si>
  <si>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</si>
  <si>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</si>
  <si>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</si>
  <si>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</si>
  <si>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</si>
  <si>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</si>
  <si>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</si>
  <si>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</si>
  <si>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</si>
  <si>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</si>
  <si>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</si>
  <si>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</si>
  <si>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</si>
  <si>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</si>
  <si>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</si>
  <si>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</si>
  <si>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</si>
  <si>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</si>
  <si>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</si>
  <si>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</si>
  <si>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</si>
  <si>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</si>
  <si>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</si>
  <si>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</si>
  <si>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</si>
  <si>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</si>
  <si>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</si>
  <si>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</si>
  <si>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</si>
  <si>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</si>
  <si>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</si>
  <si>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</si>
  <si>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</si>
  <si>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</si>
  <si>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</si>
  <si>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</si>
  <si>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</si>
  <si>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</si>
  <si>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</si>
  <si>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</si>
  <si>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</si>
  <si>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</si>
  <si>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</si>
  <si>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</si>
  <si>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</si>
  <si>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</si>
  <si>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</si>
  <si>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</si>
  <si>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</si>
  <si>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</si>
  <si>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</si>
  <si>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</si>
  <si>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</si>
  <si>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</si>
  <si>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</si>
  <si>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</si>
  <si>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</si>
  <si>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</si>
  <si>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</si>
  <si>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</si>
  <si>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</si>
  <si>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</si>
  <si>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</si>
  <si>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</si>
  <si>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</si>
  <si>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</si>
  <si>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</si>
  <si>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</si>
  <si>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</si>
  <si>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</si>
  <si>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</si>
  <si>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</si>
  <si>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</si>
  <si>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</si>
  <si>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</si>
  <si>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</si>
  <si>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</si>
  <si>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</si>
  <si>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</si>
  <si>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</si>
  <si>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</si>
  <si>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</si>
  <si>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</si>
  <si>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</si>
  <si>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</si>
  <si>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</si>
  <si>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</si>
  <si>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</si>
  <si>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</si>
  <si>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</si>
  <si>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</si>
  <si>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</si>
  <si>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</si>
  <si>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</si>
  <si>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</si>
  <si>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</si>
  <si>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</si>
  <si>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</si>
  <si>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</si>
  <si>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</si>
  <si>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</si>
  <si>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</si>
  <si>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</si>
  <si>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</si>
  <si>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</si>
  <si>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</si>
  <si>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</si>
  <si>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</si>
  <si>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</si>
  <si>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</si>
  <si>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</si>
  <si>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</si>
  <si>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</si>
  <si>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</si>
  <si>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</si>
  <si>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</si>
  <si>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</si>
  <si>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</si>
  <si>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</si>
  <si>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</si>
  <si>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</si>
  <si>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</si>
  <si>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</si>
  <si>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</si>
  <si>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</si>
  <si>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</si>
  <si>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</si>
  <si>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</si>
  <si>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</si>
  <si>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</si>
  <si>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</si>
  <si>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</si>
  <si>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</si>
  <si>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</si>
  <si>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</si>
  <si>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</si>
  <si>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</si>
  <si>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</si>
  <si>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</si>
  <si>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</si>
  <si>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</si>
  <si>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</si>
  <si>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</si>
  <si>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</si>
  <si>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</si>
  <si>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</si>
  <si>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</si>
  <si>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</si>
  <si>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</si>
  <si>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</si>
  <si>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</si>
  <si>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</si>
  <si>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</si>
  <si>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</si>
  <si>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</si>
  <si>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</si>
  <si>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</si>
  <si>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</si>
  <si>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</si>
  <si>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</si>
  <si>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</si>
  <si>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</si>
  <si>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</si>
  <si>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</si>
  <si>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</si>
  <si>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</si>
  <si>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</si>
  <si>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</si>
  <si>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</si>
  <si>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</si>
  <si>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</si>
  <si>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</si>
  <si>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</si>
  <si>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</si>
  <si>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</si>
  <si>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</si>
  <si>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</si>
  <si>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</si>
  <si>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</si>
  <si>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</si>
  <si>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</si>
  <si>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</si>
  <si>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</si>
  <si>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</si>
  <si>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</si>
  <si>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</si>
  <si>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</si>
  <si>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</si>
  <si>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</si>
  <si>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</si>
  <si>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</si>
  <si>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</si>
  <si>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</si>
  <si>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</si>
  <si>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</si>
  <si>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</si>
  <si>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</si>
  <si>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</si>
  <si>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</si>
  <si>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</si>
  <si>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</si>
  <si>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</si>
  <si>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</si>
  <si>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</si>
  <si>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</si>
  <si>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</si>
  <si>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</si>
  <si>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</si>
  <si>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</si>
  <si>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</si>
  <si>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</si>
  <si>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</si>
  <si>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</si>
  <si>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</si>
  <si>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</si>
  <si>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</si>
  <si>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</si>
  <si>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</si>
  <si>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</si>
  <si>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</si>
  <si>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</si>
  <si>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</si>
  <si>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</si>
  <si>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</si>
  <si>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</si>
  <si>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</si>
  <si>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</si>
  <si>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</si>
  <si>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</si>
  <si>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</si>
  <si>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</si>
  <si>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</si>
  <si>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</si>
  <si>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</si>
  <si>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</si>
  <si>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</si>
  <si>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</si>
  <si>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</si>
  <si>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</si>
  <si>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</si>
  <si>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</si>
  <si>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</si>
  <si>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</si>
  <si>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</si>
  <si>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</si>
  <si>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</si>
  <si>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</si>
  <si>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</si>
  <si>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</si>
  <si>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</si>
  <si>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</si>
  <si>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</si>
  <si>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</si>
  <si>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</si>
  <si>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</si>
  <si>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</si>
  <si>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</si>
  <si>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</si>
  <si>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</si>
  <si>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</si>
  <si>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</si>
  <si>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</si>
  <si>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</si>
  <si>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</si>
  <si>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</si>
  <si>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</si>
  <si>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</si>
  <si>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</si>
  <si>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</si>
  <si>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</si>
  <si>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</si>
  <si>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</si>
  <si>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</si>
  <si>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</si>
  <si>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</si>
  <si>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</si>
  <si>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</si>
  <si>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</si>
  <si>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</si>
  <si>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</si>
  <si>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</si>
  <si>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</si>
  <si>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</si>
  <si>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</si>
  <si>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</si>
  <si>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</si>
  <si>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</si>
  <si>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</si>
  <si>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</si>
  <si>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</si>
  <si>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</si>
  <si>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</si>
  <si>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</si>
  <si>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</si>
  <si>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</si>
  <si>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</si>
  <si>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</si>
  <si>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</si>
  <si>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</si>
  <si>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</si>
  <si>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</si>
  <si>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</si>
  <si>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</si>
  <si>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</si>
  <si>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</si>
  <si>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</si>
  <si>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</si>
  <si>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</si>
  <si>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</si>
  <si>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</si>
  <si>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</si>
  <si>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</si>
  <si>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</si>
  <si>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</si>
  <si>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</si>
  <si>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</si>
  <si>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</si>
  <si>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</si>
  <si>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</si>
  <si>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</si>
  <si>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</si>
  <si>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</si>
  <si>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</si>
  <si>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</si>
  <si>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</si>
  <si>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</si>
  <si>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</si>
  <si>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</si>
  <si>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</si>
  <si>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</si>
  <si>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</si>
  <si>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</si>
  <si>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</si>
  <si>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</si>
  <si>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</si>
  <si>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</si>
  <si>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</si>
  <si>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</si>
  <si>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</si>
  <si>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</si>
  <si>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</si>
  <si>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</si>
  <si>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</si>
  <si>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</si>
  <si>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</si>
  <si>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</si>
  <si>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</si>
  <si>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</si>
  <si>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</si>
  <si>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</si>
  <si>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</si>
  <si>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</si>
  <si>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</si>
  <si>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</si>
  <si>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</si>
  <si>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</si>
  <si>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</si>
  <si>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</si>
  <si>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</si>
  <si>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</si>
  <si>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</si>
  <si>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</si>
  <si>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</si>
  <si>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</si>
  <si>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</si>
  <si>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</si>
  <si>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</si>
  <si>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</si>
  <si>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</si>
  <si>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</si>
  <si>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</si>
  <si>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</si>
  <si>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</si>
  <si>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</si>
  <si>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</si>
  <si>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</si>
  <si>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</si>
  <si>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</si>
  <si>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</si>
  <si>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</si>
  <si>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</si>
  <si>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</si>
  <si>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</si>
  <si>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</si>
  <si>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</si>
  <si>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</si>
  <si>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</si>
  <si>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</si>
  <si>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</si>
  <si>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</si>
  <si>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</si>
  <si>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</si>
  <si>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</si>
  <si>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</si>
  <si>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</si>
  <si>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</si>
  <si>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</si>
  <si>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</si>
  <si>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</si>
  <si>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</si>
  <si>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</si>
  <si>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</si>
  <si>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</si>
  <si>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</si>
  <si>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</si>
  <si>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</si>
  <si>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</si>
  <si>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</si>
  <si>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</si>
  <si>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</si>
  <si>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</si>
  <si>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</si>
  <si>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</si>
  <si>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</si>
  <si>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</si>
  <si>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</si>
  <si>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</si>
  <si>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</si>
  <si>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</si>
  <si>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</si>
  <si>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</si>
  <si>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</si>
  <si>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</si>
  <si>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</si>
  <si>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</si>
  <si>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</si>
  <si>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</si>
  <si>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</si>
  <si>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</si>
  <si>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</si>
  <si>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</si>
  <si>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</si>
  <si>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</si>
  <si>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</si>
  <si>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</si>
  <si>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</si>
  <si>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</si>
  <si>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</si>
  <si>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</si>
  <si>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</si>
  <si>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</si>
  <si>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</si>
  <si>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</si>
  <si>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</si>
  <si>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</si>
  <si>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</si>
  <si>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</si>
  <si>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</si>
  <si>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</si>
  <si>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</si>
  <si>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</si>
  <si>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</si>
  <si>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</si>
  <si>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</si>
  <si>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</si>
  <si>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</si>
  <si>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</si>
  <si>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</si>
  <si>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</si>
  <si>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</si>
  <si>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</si>
  <si>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</si>
  <si>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</si>
  <si>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</si>
  <si>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</si>
  <si>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</si>
  <si>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</si>
  <si>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</si>
  <si>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</si>
  <si>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</si>
  <si>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</si>
  <si>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</si>
  <si>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</si>
  <si>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</si>
  <si>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</si>
  <si>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</si>
  <si>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</si>
  <si>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</si>
  <si>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</si>
  <si>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</si>
  <si>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</si>
  <si>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</si>
  <si>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</si>
  <si>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</si>
  <si>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</si>
  <si>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</si>
  <si>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</si>
  <si>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</si>
  <si>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</si>
  <si>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</si>
  <si>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</si>
  <si>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</si>
  <si>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</si>
  <si>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</si>
  <si>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</si>
  <si>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</si>
  <si>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</si>
  <si>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</si>
  <si>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</si>
  <si>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</si>
  <si>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</si>
  <si>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</si>
  <si>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</si>
  <si>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</si>
  <si>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</si>
  <si>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</si>
  <si>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</si>
  <si>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</si>
  <si>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</si>
  <si>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</si>
  <si>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</si>
  <si>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</si>
  <si>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</si>
  <si>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</si>
  <si>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</si>
  <si>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</si>
  <si>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</si>
  <si>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</si>
  <si>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</si>
  <si>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</si>
  <si>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</si>
  <si>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</si>
  <si>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</si>
  <si>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</si>
  <si>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</si>
  <si>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</si>
  <si>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</si>
  <si>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</si>
  <si>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</si>
  <si>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</si>
  <si>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</si>
  <si>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</si>
  <si>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</si>
  <si>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</si>
  <si>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</si>
  <si>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</si>
  <si>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</si>
  <si>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</si>
  <si>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</si>
  <si>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</si>
  <si>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</si>
  <si>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</si>
  <si>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</si>
  <si>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</si>
  <si>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</si>
  <si>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</si>
  <si>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</si>
  <si>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</si>
  <si>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</si>
  <si>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</si>
  <si>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</si>
  <si>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</si>
  <si>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</si>
  <si>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</si>
  <si>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</si>
  <si>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</si>
  <si>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</si>
  <si>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</si>
  <si>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</si>
  <si>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</si>
  <si>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</si>
  <si>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</si>
  <si>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</si>
  <si>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</si>
  <si>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</si>
  <si>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</si>
  <si>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</si>
  <si>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</si>
  <si>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</si>
  <si>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</si>
  <si>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</si>
  <si>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</si>
  <si>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</si>
  <si>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</si>
  <si>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</si>
  <si>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</si>
  <si>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</si>
  <si>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</si>
  <si>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</si>
  <si>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</si>
  <si>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</si>
  <si>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</si>
  <si>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</si>
  <si>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</si>
  <si>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</si>
  <si>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</si>
  <si>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</si>
  <si>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</si>
  <si>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</si>
  <si>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</si>
  <si>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</si>
  <si>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</si>
  <si>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</si>
  <si>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</si>
  <si>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</si>
  <si>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</si>
  <si>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</si>
  <si>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</si>
  <si>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</si>
  <si>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</si>
  <si>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</si>
  <si>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</si>
  <si>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</si>
  <si>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</si>
  <si>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</si>
  <si>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</si>
  <si>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</si>
  <si>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</si>
  <si>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</si>
  <si>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</si>
  <si>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</si>
  <si>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</si>
  <si>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</si>
  <si>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</si>
  <si>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</si>
  <si>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</si>
  <si>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</si>
  <si>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</si>
  <si>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</si>
  <si>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</si>
  <si>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</si>
  <si>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</si>
  <si>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</si>
  <si>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</si>
  <si>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</si>
  <si>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</si>
  <si>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</si>
  <si>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</si>
  <si>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</si>
  <si>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</si>
  <si>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</si>
  <si>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</si>
  <si>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</si>
  <si>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</si>
  <si>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</si>
  <si>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</si>
  <si>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</si>
  <si>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</si>
  <si>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</si>
  <si>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</si>
  <si>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</si>
  <si>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</si>
  <si>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</si>
  <si>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</si>
  <si>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</si>
  <si>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</si>
  <si>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</si>
  <si>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</si>
  <si>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</si>
  <si>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</si>
  <si>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</si>
  <si>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</si>
  <si>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</si>
  <si>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</si>
  <si>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</si>
  <si>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</si>
  <si>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</si>
  <si>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</si>
  <si>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</si>
  <si>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</si>
  <si>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</si>
  <si>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</si>
  <si>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</si>
  <si>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</si>
  <si>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</si>
  <si>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</si>
  <si>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</si>
  <si>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</si>
  <si>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</si>
  <si>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</si>
  <si>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</si>
  <si>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</si>
  <si>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</si>
  <si>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</si>
  <si>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</si>
  <si>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</si>
  <si>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</si>
  <si>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</si>
  <si>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</si>
  <si>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</si>
  <si>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</si>
  <si>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</si>
  <si>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</si>
  <si>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</si>
  <si>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</si>
  <si>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</si>
  <si>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</si>
  <si>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</si>
  <si>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</si>
  <si>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</si>
  <si>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</si>
  <si>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</si>
  <si>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</si>
  <si>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</si>
  <si>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</si>
  <si>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</si>
  <si>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</si>
  <si>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</si>
  <si>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</si>
  <si>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</si>
  <si>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</si>
  <si>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</si>
  <si>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</si>
  <si>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</si>
  <si>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</si>
  <si>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</si>
  <si>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</si>
  <si>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</si>
  <si>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</si>
  <si>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</si>
  <si>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</si>
  <si>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</si>
  <si>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</si>
  <si>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</si>
  <si>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</si>
  <si>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</si>
  <si>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</si>
  <si>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</si>
  <si>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</si>
  <si>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</si>
  <si>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</si>
  <si>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</si>
  <si>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</si>
  <si>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</si>
  <si>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</si>
  <si>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</si>
  <si>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</si>
  <si>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</si>
  <si>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</si>
  <si>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</si>
  <si>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</si>
  <si>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</si>
  <si>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</si>
  <si>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</si>
  <si>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</si>
  <si>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</si>
  <si>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</si>
  <si>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</si>
  <si>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</si>
  <si>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</si>
  <si>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</si>
  <si>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</si>
  <si>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</si>
  <si>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</si>
  <si>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</si>
  <si>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</si>
  <si>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</si>
  <si>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</si>
  <si>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</si>
  <si>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</si>
  <si>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</si>
  <si>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</si>
  <si>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</si>
  <si>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</si>
  <si>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</si>
  <si>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</si>
  <si>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</si>
  <si>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</si>
  <si>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</si>
  <si>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</si>
  <si>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</si>
  <si>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</si>
  <si>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</si>
  <si>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</si>
  <si>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</si>
  <si>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</si>
  <si>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</si>
  <si>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</si>
  <si>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</si>
  <si>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</si>
  <si>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</si>
  <si>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</si>
  <si>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</si>
  <si>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</si>
  <si>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</si>
  <si>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</si>
  <si>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</si>
  <si>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</si>
  <si>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</si>
  <si>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</si>
  <si>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</si>
  <si>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</si>
  <si>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</si>
  <si>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</si>
  <si>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</si>
  <si>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</si>
  <si>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</si>
  <si>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</si>
  <si>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</si>
  <si>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</si>
  <si>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</si>
  <si>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</si>
  <si>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</si>
  <si>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</si>
  <si>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</si>
  <si>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</si>
  <si>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</si>
  <si>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</si>
  <si>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</si>
  <si>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</si>
  <si>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</si>
  <si>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</si>
  <si>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</si>
  <si>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</si>
  <si>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</si>
  <si>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</si>
  <si>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</si>
  <si>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</si>
  <si>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</si>
  <si>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</si>
  <si>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</si>
  <si>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</si>
  <si>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</si>
  <si>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</si>
  <si>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</si>
  <si>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</si>
  <si>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</si>
  <si>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</si>
  <si>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</si>
  <si>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</si>
  <si>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</si>
  <si>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</si>
  <si>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</si>
  <si>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</si>
  <si>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</si>
  <si>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</si>
  <si>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</si>
  <si>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</si>
  <si>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</si>
  <si>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</si>
  <si>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</si>
  <si>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</si>
  <si>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</si>
  <si>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</si>
  <si>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</si>
  <si>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</si>
  <si>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</si>
  <si>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</si>
  <si>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</si>
  <si>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</si>
  <si>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</si>
  <si>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</si>
  <si>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</si>
  <si>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</si>
  <si>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</si>
  <si>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</si>
  <si>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</si>
  <si>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</si>
  <si>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</si>
  <si>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</si>
  <si>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</si>
  <si>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</si>
  <si>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</si>
  <si>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</si>
  <si>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</si>
  <si>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</si>
  <si>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</si>
  <si>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</si>
  <si>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</si>
  <si>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</si>
  <si>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</si>
  <si>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</si>
  <si>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</si>
  <si>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</si>
  <si>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</si>
  <si>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</si>
  <si>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</si>
  <si>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</si>
  <si>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</si>
  <si>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</si>
  <si>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</si>
  <si>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</si>
  <si>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</si>
  <si>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</si>
  <si>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</si>
  <si>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</si>
  <si>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</si>
  <si>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</si>
  <si>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</si>
  <si>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</si>
  <si>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</si>
  <si>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</si>
  <si>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</si>
  <si>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</si>
  <si>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</si>
  <si>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</si>
  <si>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</si>
  <si>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</si>
  <si>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</si>
  <si>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</si>
  <si>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</si>
  <si>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</si>
  <si>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</si>
  <si>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</si>
  <si>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</si>
  <si>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</si>
  <si>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</si>
  <si>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</si>
  <si>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</si>
  <si>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</si>
  <si>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</si>
  <si>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</si>
  <si>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</si>
  <si>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</si>
  <si>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</si>
  <si>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</si>
  <si>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</si>
  <si>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</si>
  <si>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</si>
  <si>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</si>
  <si>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</si>
  <si>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</si>
  <si>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</si>
  <si>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</si>
  <si>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</si>
  <si>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</si>
  <si>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</si>
  <si>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</si>
  <si>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</si>
  <si>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</si>
  <si>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</si>
  <si>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</si>
  <si>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</si>
  <si>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</si>
  <si>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</si>
  <si>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</si>
  <si>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</si>
  <si>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</si>
  <si>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</si>
  <si>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</si>
  <si>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</si>
  <si>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</si>
  <si>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</si>
  <si>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</si>
  <si>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</si>
  <si>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</si>
  <si>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</si>
  <si>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</si>
  <si>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</si>
  <si>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</si>
  <si>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</si>
  <si>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</si>
  <si>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</si>
  <si>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</si>
  <si>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</si>
  <si>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</si>
  <si>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</si>
  <si>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</si>
  <si>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</si>
  <si>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</si>
  <si>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</si>
  <si>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</si>
  <si>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</si>
  <si>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</si>
  <si>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</si>
  <si>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</si>
  <si>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</si>
  <si>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</si>
  <si>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</si>
  <si>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</si>
  <si>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</si>
  <si>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</si>
  <si>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</si>
  <si>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</si>
  <si>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</si>
  <si>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</si>
  <si>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</si>
  <si>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</si>
  <si>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</si>
  <si>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</si>
  <si>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</si>
  <si>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</si>
  <si>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</si>
  <si>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</si>
  <si>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</si>
  <si>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</si>
  <si>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</si>
  <si>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</si>
  <si>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</si>
  <si>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</si>
  <si>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</si>
  <si>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</si>
  <si>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</si>
  <si>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</si>
  <si>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</si>
  <si>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</si>
  <si>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</si>
  <si>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</si>
  <si>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</si>
  <si>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</si>
  <si>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</si>
  <si>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</si>
  <si>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</si>
  <si>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</si>
  <si>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</si>
  <si>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</si>
  <si>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</si>
  <si>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</si>
  <si>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</si>
  <si>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</si>
  <si>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</si>
  <si>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</si>
  <si>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</si>
  <si>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</si>
  <si>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</si>
  <si>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</si>
  <si>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</si>
  <si>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</si>
  <si>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</si>
  <si>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</si>
  <si>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</si>
  <si>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</si>
  <si>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</si>
  <si>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</si>
  <si>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</si>
  <si>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</si>
  <si>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</si>
  <si>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</si>
  <si>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</si>
  <si>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</si>
  <si>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</si>
  <si>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</si>
  <si>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</si>
  <si>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</si>
  <si>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</si>
  <si>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</si>
  <si>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</si>
  <si>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</si>
  <si>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</si>
  <si>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</si>
  <si>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</si>
  <si>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</si>
  <si>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</si>
  <si>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</si>
  <si>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</si>
  <si>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</si>
  <si>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</si>
  <si>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</si>
  <si>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</si>
  <si>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</si>
  <si>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</si>
  <si>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</si>
  <si>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</si>
  <si>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</si>
  <si>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</si>
  <si>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</si>
  <si>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</si>
  <si>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</si>
  <si>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</si>
  <si>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</si>
  <si>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</si>
  <si>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</si>
  <si>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</si>
  <si>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</si>
  <si>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</si>
  <si>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</si>
  <si>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</si>
  <si>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</si>
  <si>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</si>
  <si>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</si>
  <si>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</si>
  <si>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</si>
  <si>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</si>
  <si>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</si>
  <si>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</si>
  <si>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</si>
  <si>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</si>
  <si>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</si>
  <si>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</si>
  <si>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</si>
  <si>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</si>
  <si>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</si>
  <si>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</si>
  <si>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</si>
  <si>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</si>
  <si>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</si>
  <si>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</si>
  <si>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</si>
  <si>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</si>
  <si>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</si>
  <si>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</si>
  <si>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</si>
  <si>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</si>
  <si>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</si>
  <si>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</si>
  <si>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</si>
  <si>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</si>
  <si>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</si>
  <si>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</si>
  <si>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</si>
  <si>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</si>
  <si>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</si>
  <si>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</si>
  <si>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</si>
  <si>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</si>
  <si>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</si>
  <si>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</si>
  <si>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</si>
  <si>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</si>
  <si>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</si>
  <si>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</si>
  <si>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</si>
  <si>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</si>
  <si>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</si>
  <si>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</si>
  <si>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</si>
  <si>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</si>
  <si>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</si>
  <si>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</si>
  <si>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</si>
  <si>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</si>
  <si>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</si>
  <si>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</si>
  <si>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</si>
  <si>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</si>
  <si>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</si>
  <si>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</si>
  <si>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</si>
  <si>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</si>
  <si>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</si>
  <si>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</si>
  <si>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</si>
  <si>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</si>
  <si>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</si>
  <si>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</si>
  <si>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</si>
  <si>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</si>
  <si>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</si>
  <si>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</si>
  <si>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</si>
  <si>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</si>
  <si>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</si>
  <si>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</si>
  <si>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</si>
  <si>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</si>
  <si>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</si>
  <si>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</si>
  <si>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</si>
  <si>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</si>
  <si>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</si>
  <si>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</si>
  <si>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</si>
  <si>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</si>
  <si>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</si>
  <si>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</si>
  <si>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</si>
  <si>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</si>
  <si>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</si>
  <si>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</si>
  <si>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</si>
  <si>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</si>
  <si>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</si>
  <si>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</si>
  <si>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</si>
  <si>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</si>
  <si>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</si>
  <si>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</si>
  <si>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</si>
  <si>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</si>
  <si>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</si>
  <si>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</si>
  <si>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</si>
  <si>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</si>
  <si>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</si>
  <si>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</si>
  <si>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</si>
  <si>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</si>
  <si>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</si>
  <si>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</si>
  <si>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</si>
  <si>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</si>
  <si>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</si>
  <si>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</si>
  <si>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</si>
  <si>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</si>
  <si>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</si>
  <si>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</si>
  <si>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</si>
  <si>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</si>
  <si>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</si>
  <si>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</si>
  <si>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</si>
  <si>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</si>
  <si>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</si>
  <si>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</si>
  <si>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</si>
  <si>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</si>
  <si>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</si>
  <si>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</si>
  <si>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</si>
  <si>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</si>
  <si>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</si>
  <si>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</si>
  <si>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</si>
  <si>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</si>
  <si>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</si>
  <si>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</si>
  <si>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</si>
  <si>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</si>
  <si>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</si>
  <si>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</si>
  <si>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</si>
  <si>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</si>
  <si>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</si>
  <si>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</si>
  <si>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</si>
  <si>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</si>
  <si>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</si>
  <si>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</si>
  <si>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</si>
  <si>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</si>
  <si>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</si>
  <si>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</si>
  <si>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</si>
  <si>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</si>
  <si>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</si>
  <si>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</si>
  <si>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</si>
  <si>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</si>
  <si>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</si>
  <si>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</si>
  <si>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</si>
  <si>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</si>
  <si>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</si>
  <si>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</si>
  <si>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</si>
  <si>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</si>
  <si>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</si>
  <si>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</si>
  <si>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</si>
  <si>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</si>
  <si>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</si>
  <si>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</si>
  <si>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</si>
  <si>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</si>
  <si>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</si>
  <si>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</si>
  <si>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</si>
  <si>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</si>
  <si>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</si>
  <si>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</si>
  <si>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</si>
  <si>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</si>
  <si>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</si>
  <si>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</si>
  <si>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</si>
  <si>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</si>
  <si>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</si>
  <si>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</si>
  <si>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</si>
  <si>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</si>
  <si>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</si>
  <si>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</si>
  <si>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</si>
  <si>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</si>
  <si>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</si>
  <si>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</si>
  <si>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</si>
  <si>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</si>
  <si>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</si>
  <si>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</si>
  <si>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</si>
  <si>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</si>
  <si>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</si>
  <si>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</si>
  <si>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</si>
  <si>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</si>
  <si>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</si>
  <si>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</si>
  <si>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</si>
  <si>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</si>
  <si>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</si>
  <si>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</si>
  <si>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</si>
  <si>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</si>
  <si>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</si>
  <si>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</si>
  <si>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</si>
  <si>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</si>
  <si>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</si>
  <si>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</si>
  <si>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</si>
  <si>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</si>
  <si>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</si>
  <si>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</si>
  <si>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</si>
  <si>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</si>
  <si>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</si>
  <si>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</si>
  <si>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</si>
  <si>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</si>
  <si>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</si>
  <si>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</si>
  <si>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</si>
  <si>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</si>
  <si>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</si>
  <si>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</si>
  <si>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</si>
  <si>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</si>
  <si>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</si>
  <si>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</si>
  <si>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</si>
  <si>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</si>
  <si>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</si>
  <si>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</si>
  <si>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</si>
  <si>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</si>
  <si>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</si>
  <si>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</si>
  <si>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</si>
  <si>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</si>
  <si>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</si>
  <si>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</si>
  <si>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</si>
  <si>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</si>
  <si>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</si>
  <si>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</si>
  <si>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</si>
  <si>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</si>
  <si>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</si>
  <si>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</si>
  <si>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</si>
  <si>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</si>
  <si>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</si>
  <si>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</si>
  <si>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</si>
  <si>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</si>
  <si>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</si>
  <si>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</si>
  <si>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</si>
  <si>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</si>
  <si>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</si>
  <si>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</si>
  <si>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</si>
  <si>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</si>
  <si>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</si>
  <si>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</si>
  <si>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</si>
  <si>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</si>
  <si>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</si>
  <si>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</si>
  <si>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</si>
  <si>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</si>
  <si>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</si>
  <si>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</si>
  <si>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</si>
  <si>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</si>
  <si>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</si>
  <si>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</si>
  <si>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</si>
  <si>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</si>
  <si>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</si>
  <si>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</si>
  <si>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</si>
  <si>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</si>
  <si>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</si>
  <si>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</si>
  <si>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</si>
  <si>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</si>
  <si>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</si>
  <si>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</si>
  <si>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</si>
  <si>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</si>
  <si>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</si>
  <si>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</si>
  <si>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</si>
  <si>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</si>
  <si>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</si>
  <si>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</si>
  <si>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</si>
  <si>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</si>
  <si>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</si>
  <si>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</si>
  <si>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</si>
  <si>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</si>
  <si>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</si>
  <si>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</si>
  <si>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</si>
  <si>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</si>
  <si>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</si>
  <si>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</si>
  <si>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</si>
  <si>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</si>
  <si>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</si>
  <si>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</si>
  <si>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</si>
  <si>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</si>
  <si>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</si>
  <si>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</si>
  <si>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</si>
  <si>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</si>
  <si>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</si>
  <si>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</si>
  <si>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</si>
  <si>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</si>
  <si>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</si>
  <si>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</si>
  <si>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</si>
  <si>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</si>
  <si>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</si>
  <si>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</si>
  <si>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</si>
  <si>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</si>
  <si>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</si>
  <si>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</si>
  <si>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</si>
  <si>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</si>
  <si>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</si>
  <si>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</si>
  <si>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</si>
  <si>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</si>
  <si>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</si>
  <si>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</si>
  <si>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</si>
  <si>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</si>
  <si>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</si>
  <si>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</si>
  <si>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</si>
  <si>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</si>
  <si>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</si>
  <si>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</si>
  <si>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</si>
  <si>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</si>
  <si>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</si>
  <si>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</si>
  <si>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</si>
  <si>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</si>
  <si>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</si>
  <si>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</si>
  <si>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</si>
  <si>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</si>
  <si>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</si>
  <si>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</si>
  <si>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</si>
  <si>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</si>
  <si>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</si>
  <si>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</si>
  <si>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</si>
  <si>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</si>
  <si>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</si>
  <si>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</si>
  <si>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</si>
  <si>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</si>
  <si>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</si>
  <si>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</si>
  <si>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</si>
  <si>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</si>
  <si>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</si>
  <si>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</si>
  <si>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</si>
  <si>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</si>
  <si>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</si>
  <si>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</si>
  <si>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</si>
  <si>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</si>
  <si>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</si>
  <si>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</si>
  <si>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</si>
  <si>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</si>
  <si>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</si>
  <si>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</si>
  <si>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</si>
  <si>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</si>
  <si>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</si>
  <si>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</si>
  <si>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</si>
  <si>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</si>
  <si>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</si>
  <si>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</si>
  <si>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</si>
  <si>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</si>
  <si>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</si>
  <si>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</si>
  <si>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</si>
  <si>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</si>
  <si>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</si>
  <si>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</si>
  <si>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</si>
  <si>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</si>
  <si>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</si>
  <si>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</si>
  <si>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</si>
  <si>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</si>
  <si>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</si>
  <si>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</si>
  <si>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</si>
  <si>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</si>
  <si>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</si>
  <si>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</si>
  <si>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</si>
  <si>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</si>
  <si>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</si>
  <si>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</si>
  <si>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</si>
  <si>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</si>
  <si>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</si>
  <si>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</si>
  <si>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</si>
  <si>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</si>
  <si>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</si>
  <si>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</si>
  <si>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</si>
  <si>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</si>
  <si>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</si>
  <si>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</si>
  <si>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</si>
  <si>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</si>
  <si>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</si>
  <si>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</si>
  <si>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</si>
  <si>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</si>
  <si>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</si>
  <si>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</si>
  <si>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</si>
  <si>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</si>
  <si>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</si>
  <si>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</si>
  <si>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</si>
  <si>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</si>
  <si>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</si>
  <si>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</si>
  <si>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</si>
  <si>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</si>
  <si>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</si>
  <si>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</si>
  <si>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</si>
  <si>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</si>
  <si>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</si>
  <si>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</si>
  <si>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</si>
  <si>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</si>
  <si>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</si>
  <si>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</si>
  <si>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</si>
  <si>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</si>
  <si>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</si>
  <si>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</si>
  <si>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</si>
  <si>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</si>
  <si>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</si>
  <si>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</si>
  <si>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</si>
  <si>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</si>
  <si>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</si>
  <si>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</si>
  <si>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</si>
  <si>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</si>
  <si>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</si>
  <si>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</si>
  <si>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</si>
  <si>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</si>
  <si>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</si>
  <si>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</si>
  <si>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</si>
  <si>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</si>
  <si>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</si>
  <si>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</si>
  <si>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</si>
  <si>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</si>
  <si>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</si>
  <si>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</si>
  <si>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</si>
  <si>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</si>
  <si>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</si>
  <si>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</si>
  <si>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</si>
  <si>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</si>
  <si>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</si>
  <si>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</si>
  <si>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</si>
  <si>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</si>
  <si>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</si>
  <si>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</si>
  <si>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</si>
  <si>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</si>
  <si>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</si>
  <si>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</si>
  <si>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</si>
  <si>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</si>
  <si>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</si>
  <si>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</si>
  <si>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</si>
  <si>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</si>
  <si>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</si>
  <si>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</si>
  <si>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</si>
  <si>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</si>
  <si>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</si>
  <si>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</si>
  <si>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</si>
  <si>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</si>
  <si>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</si>
  <si>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</si>
  <si>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</si>
  <si>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</si>
  <si>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</si>
  <si>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</si>
  <si>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</si>
  <si>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</si>
  <si>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</si>
  <si>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</si>
  <si>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</si>
  <si>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</si>
  <si>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</si>
  <si>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</si>
  <si>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</si>
  <si>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</si>
  <si>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</si>
  <si>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</si>
  <si>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</si>
  <si>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</si>
  <si>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</si>
  <si>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</si>
  <si>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</si>
  <si>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</si>
  <si>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</si>
  <si>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</si>
  <si>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</si>
  <si>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</si>
  <si>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</si>
  <si>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</si>
  <si>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</si>
  <si>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</si>
  <si>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</si>
  <si>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</si>
  <si>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</si>
  <si>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</si>
  <si>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</si>
  <si>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</si>
  <si>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</si>
  <si>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</si>
  <si>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</si>
  <si>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</si>
  <si>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</si>
  <si>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</si>
  <si>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</si>
  <si>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</si>
  <si>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</si>
  <si>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</si>
  <si>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</si>
  <si>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</si>
  <si>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</si>
  <si>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</si>
  <si>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</si>
  <si>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</si>
  <si>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</si>
  <si>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</si>
  <si>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</si>
  <si>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</si>
  <si>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</si>
  <si>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</si>
  <si>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</si>
  <si>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</si>
  <si>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</si>
  <si>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</si>
  <si>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</si>
  <si>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</si>
  <si>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</si>
  <si>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</si>
  <si>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</si>
  <si>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</si>
  <si>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</si>
  <si>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</si>
  <si>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</si>
  <si>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</si>
  <si>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</si>
  <si>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</si>
  <si>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</si>
  <si>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</si>
  <si>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</si>
  <si>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</si>
  <si>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</si>
  <si>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</si>
  <si>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</si>
  <si>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</si>
  <si>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</si>
  <si>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</si>
  <si>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</si>
  <si>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</si>
  <si>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</si>
  <si>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</si>
  <si>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</si>
  <si>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</si>
  <si>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</si>
  <si>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</si>
  <si>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</si>
  <si>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</si>
  <si>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</si>
  <si>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</si>
  <si>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</si>
  <si>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</si>
  <si>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</si>
  <si>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</si>
  <si>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</si>
  <si>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</si>
  <si>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</si>
  <si>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</si>
  <si>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</si>
  <si>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</si>
  <si>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</si>
  <si>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</si>
  <si>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</si>
  <si>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</si>
  <si>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</si>
  <si>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</si>
  <si>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</si>
  <si>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</si>
  <si>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</si>
  <si>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</si>
  <si>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</si>
  <si>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</si>
  <si>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</si>
  <si>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</si>
  <si>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</si>
  <si>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</si>
  <si>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</si>
  <si>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</si>
  <si>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</si>
  <si>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</si>
  <si>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</si>
  <si>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</si>
  <si>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</si>
  <si>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</si>
  <si>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</si>
  <si>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</si>
  <si>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</si>
  <si>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</si>
  <si>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</si>
  <si>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</si>
  <si>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</si>
  <si>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</si>
  <si>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</si>
  <si>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</si>
  <si>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</si>
  <si>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</si>
  <si>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</si>
  <si>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</si>
  <si>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</si>
  <si>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</si>
  <si>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</si>
  <si>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</si>
  <si>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</si>
  <si>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</si>
  <si>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</si>
  <si>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</si>
  <si>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</si>
  <si>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</si>
  <si>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</si>
  <si>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</si>
  <si>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</si>
  <si>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</si>
  <si>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</si>
  <si>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</si>
  <si>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</si>
  <si>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</si>
  <si>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</si>
  <si>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</si>
  <si>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</si>
  <si>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</si>
  <si>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</si>
  <si>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</si>
  <si>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</si>
  <si>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</si>
  <si>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</si>
  <si>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</si>
  <si>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</si>
  <si>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</si>
  <si>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</si>
  <si>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</si>
  <si>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</si>
  <si>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</si>
  <si>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</si>
  <si>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</si>
  <si>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</si>
  <si>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</si>
  <si>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</si>
  <si>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</si>
  <si>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</si>
  <si>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</si>
  <si>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</si>
  <si>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</si>
  <si>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</si>
  <si>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</si>
  <si>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</si>
  <si>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</si>
  <si>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</si>
  <si>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</si>
  <si>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</si>
  <si>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</si>
  <si>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</si>
  <si>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</si>
  <si>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</si>
  <si>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</si>
  <si>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</si>
  <si>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</si>
  <si>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</si>
  <si>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</si>
  <si>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</si>
  <si>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</si>
  <si>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</si>
  <si>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</si>
  <si>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</si>
  <si>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</si>
  <si>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</si>
  <si>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</si>
  <si>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</si>
  <si>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</si>
  <si>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</si>
  <si>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</si>
  <si>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</si>
  <si>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</si>
  <si>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</si>
  <si>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</si>
  <si>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</si>
  <si>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</si>
  <si>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</si>
  <si>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</si>
  <si>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</si>
  <si>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</si>
  <si>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</si>
  <si>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</si>
  <si>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</si>
  <si>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</si>
  <si>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</si>
  <si>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</si>
  <si>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</si>
  <si>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</si>
  <si>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</si>
  <si>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</si>
  <si>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</si>
  <si>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</si>
  <si>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</si>
  <si>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</si>
  <si>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</si>
  <si>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</si>
  <si>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</si>
  <si>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</si>
  <si>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</si>
  <si>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</si>
  <si>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</si>
  <si>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</si>
  <si>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</si>
  <si>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</si>
  <si>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</si>
  <si>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</si>
  <si>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</si>
  <si>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</si>
  <si>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</si>
  <si>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</si>
  <si>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</si>
  <si>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</si>
  <si>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</si>
  <si>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</si>
  <si>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</si>
  <si>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</si>
  <si>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</si>
  <si>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</si>
  <si>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</si>
  <si>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</si>
  <si>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</si>
  <si>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</si>
  <si>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</si>
  <si>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</si>
  <si>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</si>
  <si>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</si>
  <si>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</si>
  <si>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</si>
  <si>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</si>
  <si>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</si>
  <si>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</si>
  <si>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</si>
  <si>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</si>
  <si>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</si>
  <si>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</si>
  <si>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</si>
  <si>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</si>
  <si>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</si>
  <si>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</si>
  <si>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</si>
  <si>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</si>
  <si>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</si>
  <si>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</si>
  <si>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</si>
  <si>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</si>
  <si>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</si>
  <si>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</si>
  <si>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</si>
  <si>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</si>
  <si>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</si>
  <si>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</si>
  <si>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</si>
  <si>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</si>
  <si>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</si>
  <si>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</si>
  <si>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</si>
  <si>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</si>
  <si>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</si>
  <si>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</si>
  <si>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</si>
  <si>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</si>
  <si>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</si>
  <si>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</si>
  <si>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</si>
  <si>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</si>
  <si>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</si>
  <si>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</si>
  <si>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</si>
  <si>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</si>
  <si>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</si>
  <si>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</si>
  <si>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</si>
  <si>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</si>
  <si>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</si>
  <si>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</si>
  <si>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</si>
  <si>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</si>
  <si>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</si>
  <si>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</si>
  <si>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</si>
  <si>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</si>
  <si>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</si>
  <si>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</si>
  <si>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</si>
  <si>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</si>
  <si>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</si>
  <si>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</si>
  <si>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</si>
  <si>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</si>
  <si>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</si>
  <si>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</si>
  <si>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</si>
  <si>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</si>
  <si>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</si>
  <si>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</si>
  <si>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</si>
  <si>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</si>
  <si>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</si>
  <si>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</si>
  <si>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</si>
  <si>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</si>
  <si>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</si>
  <si>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</si>
  <si>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</si>
  <si>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</si>
  <si>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</si>
  <si>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</si>
  <si>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</si>
  <si>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</si>
  <si>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</si>
  <si>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</si>
  <si>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</si>
  <si>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</si>
  <si>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</si>
  <si>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</si>
  <si>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</si>
  <si>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</si>
  <si>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</si>
  <si>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</si>
  <si>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</si>
  <si>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</si>
  <si>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</si>
  <si>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</si>
  <si>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</si>
  <si>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</si>
  <si>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</si>
  <si>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</si>
  <si>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</si>
  <si>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</si>
  <si>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</si>
  <si>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</si>
  <si>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</si>
  <si>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</si>
  <si>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</si>
  <si>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</si>
  <si>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</si>
  <si>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</si>
  <si>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</si>
  <si>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</si>
  <si>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</si>
  <si>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</si>
  <si>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</si>
  <si>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</si>
  <si>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</si>
  <si>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</si>
  <si>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</si>
  <si>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</si>
  <si>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</si>
  <si>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</si>
  <si>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</si>
  <si>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</si>
  <si>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</si>
  <si>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</si>
  <si>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</si>
  <si>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</si>
  <si>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</si>
  <si>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</si>
  <si>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</si>
  <si>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</si>
  <si>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</si>
  <si>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</si>
  <si>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</si>
  <si>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</si>
  <si>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</si>
  <si>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</si>
  <si>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</si>
  <si>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</si>
  <si>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</si>
  <si>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</si>
  <si>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</si>
  <si>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</si>
  <si>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</si>
  <si>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</si>
  <si>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</si>
  <si>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</si>
  <si>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</si>
  <si>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</si>
  <si>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</si>
  <si>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</si>
  <si>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</si>
  <si>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</si>
  <si>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</si>
  <si>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</si>
  <si>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</si>
  <si>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</si>
  <si>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</si>
  <si>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</si>
  <si>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</si>
  <si>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</si>
  <si>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</si>
  <si>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</si>
  <si>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</si>
  <si>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</si>
  <si>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</si>
  <si>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</si>
  <si>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</si>
  <si>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</si>
  <si>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</si>
  <si>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</si>
  <si>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</si>
  <si>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</si>
  <si>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</si>
  <si>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</si>
  <si>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</si>
  <si>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</si>
  <si>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</si>
  <si>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</si>
  <si>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</si>
  <si>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</si>
  <si>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</si>
  <si>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</si>
  <si>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</si>
  <si>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</si>
  <si>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</si>
  <si>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</si>
  <si>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</si>
  <si>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</si>
  <si>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</si>
  <si>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</si>
  <si>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</si>
  <si>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</si>
  <si>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</si>
  <si>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</si>
  <si>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</si>
  <si>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</si>
  <si>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</si>
  <si>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</si>
  <si>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</si>
  <si>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</si>
  <si>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</si>
  <si>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</si>
  <si>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</si>
  <si>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</si>
  <si>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</si>
  <si>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</si>
  <si>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</si>
  <si>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</si>
  <si>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</si>
  <si>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</si>
  <si>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</si>
  <si>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</si>
  <si>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</si>
  <si>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</si>
  <si>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</si>
  <si>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</si>
  <si>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</si>
  <si>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</si>
  <si>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</si>
  <si>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</si>
  <si>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</si>
  <si>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</si>
  <si>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</si>
  <si>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</si>
  <si>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</si>
  <si>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</si>
  <si>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</si>
  <si>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</si>
  <si>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</si>
  <si>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</si>
  <si>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</si>
  <si>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</si>
  <si>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</si>
  <si>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</si>
  <si>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</si>
  <si>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</si>
  <si>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</si>
  <si>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</si>
  <si>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</si>
  <si>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</si>
  <si>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</si>
  <si>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</si>
  <si>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</si>
  <si>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</si>
  <si>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</si>
  <si>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</si>
  <si>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</si>
  <si>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</si>
  <si>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</si>
  <si>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</si>
  <si>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</si>
  <si>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</si>
  <si>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</si>
  <si>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</si>
  <si>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</si>
  <si>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</si>
  <si>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</si>
  <si>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</si>
  <si>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</si>
  <si>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</si>
  <si>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</si>
  <si>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</si>
  <si>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</si>
  <si>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</si>
  <si>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</si>
  <si>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</si>
  <si>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</si>
  <si>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</si>
  <si>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</si>
  <si>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</si>
  <si>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</si>
  <si>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</si>
  <si>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</si>
  <si>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</si>
  <si>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</si>
  <si>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</si>
  <si>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</si>
  <si>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</si>
  <si>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</si>
  <si>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</si>
  <si>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</si>
  <si>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</si>
  <si>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</si>
  <si>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</si>
  <si>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</si>
  <si>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</si>
  <si>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</si>
  <si>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</si>
  <si>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</si>
  <si>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</si>
  <si>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</si>
  <si>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</si>
  <si>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</si>
  <si>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</si>
  <si>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</si>
  <si>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</si>
  <si>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</si>
  <si>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</si>
  <si>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</si>
  <si>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</si>
  <si>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</si>
  <si>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</si>
  <si>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</si>
  <si>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</si>
  <si>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</si>
  <si>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</si>
  <si>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</si>
  <si>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</si>
  <si>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</si>
  <si>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</si>
  <si>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</si>
  <si>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</si>
  <si>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</si>
  <si>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</si>
  <si>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</si>
  <si>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</si>
  <si>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</si>
  <si>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</si>
  <si>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</si>
  <si>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</si>
  <si>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</si>
  <si>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</si>
  <si>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</si>
  <si>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</si>
  <si>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</si>
  <si>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</si>
  <si>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</si>
  <si>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</si>
  <si>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</si>
  <si>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</si>
  <si>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</si>
  <si>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</si>
  <si>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</si>
  <si>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</si>
  <si>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</si>
  <si>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</si>
  <si>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</si>
  <si>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</si>
  <si>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</si>
  <si>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</si>
  <si>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</si>
  <si>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</si>
  <si>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</si>
  <si>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</si>
  <si>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</si>
  <si>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</si>
  <si>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</si>
  <si>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</si>
  <si>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</si>
  <si>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</si>
  <si>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</si>
  <si>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</si>
  <si>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</si>
  <si>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</si>
  <si>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</si>
  <si>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</si>
  <si>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</si>
  <si>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</si>
  <si>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</si>
  <si>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</si>
  <si>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</si>
  <si>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</si>
  <si>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</si>
  <si>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</si>
  <si>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</si>
  <si>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</si>
  <si>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</si>
  <si>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</si>
  <si>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</si>
  <si>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</si>
  <si>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</si>
  <si>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</si>
  <si>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</si>
  <si>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</si>
  <si>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</si>
  <si>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</si>
  <si>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</si>
  <si>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</si>
  <si>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</si>
  <si>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</si>
  <si>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</si>
  <si>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</si>
  <si>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</si>
  <si>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</si>
  <si>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</si>
  <si>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</si>
  <si>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</si>
  <si>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</si>
  <si>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</si>
  <si>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</si>
  <si>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</si>
  <si>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</si>
  <si>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</si>
  <si>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</si>
  <si>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</si>
  <si>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</si>
  <si>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</si>
  <si>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</si>
  <si>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</si>
  <si>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</si>
  <si>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</si>
  <si>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</si>
  <si>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</si>
  <si>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</si>
  <si>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</si>
  <si>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</si>
  <si>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</si>
  <si>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</si>
  <si>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</si>
  <si>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</si>
  <si>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</si>
  <si>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</si>
  <si>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</si>
  <si>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</si>
  <si>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</si>
  <si>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</si>
  <si>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</si>
  <si>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</si>
  <si>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</si>
  <si>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</si>
  <si>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</si>
  <si>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</si>
  <si>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</si>
  <si>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</si>
  <si>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</si>
  <si>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</si>
  <si>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</si>
  <si>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</si>
  <si>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</si>
  <si>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</si>
  <si>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</si>
  <si>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</si>
  <si>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</si>
  <si>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</si>
  <si>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</si>
  <si>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</si>
  <si>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</si>
  <si>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</si>
  <si>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</si>
  <si>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</si>
  <si>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</si>
  <si>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</si>
  <si>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</si>
  <si>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</si>
  <si>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</si>
  <si>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</si>
  <si>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</si>
  <si>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</si>
  <si>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</si>
  <si>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</si>
  <si>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</si>
  <si>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</si>
  <si>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</si>
  <si>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</si>
  <si>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</si>
  <si>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</si>
  <si>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</si>
  <si>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</si>
  <si>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</si>
  <si>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</si>
  <si>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</si>
  <si>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</si>
  <si>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</si>
  <si>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</si>
  <si>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</si>
  <si>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</si>
  <si>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</si>
  <si>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</si>
  <si>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</si>
  <si>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</si>
  <si>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</si>
  <si>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</si>
  <si>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</si>
  <si>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</si>
  <si>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</si>
  <si>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</si>
  <si>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</si>
  <si>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</si>
  <si>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</si>
  <si>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</si>
  <si>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</si>
  <si>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</si>
  <si>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</si>
  <si>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</si>
  <si>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</si>
  <si>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</si>
  <si>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</si>
  <si>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</si>
  <si>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</si>
  <si>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</si>
  <si>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</si>
  <si>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</si>
  <si>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</si>
  <si>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</si>
  <si>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</si>
  <si>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</si>
  <si>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</si>
  <si>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</si>
  <si>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</si>
  <si>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</si>
  <si>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</si>
  <si>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</si>
  <si>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</si>
  <si>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</si>
  <si>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</si>
  <si>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</si>
  <si>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</si>
  <si>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</si>
  <si>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</si>
  <si>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</si>
  <si>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</si>
  <si>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</si>
  <si>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</si>
  <si>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</si>
  <si>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</si>
  <si>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</si>
  <si>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</si>
  <si>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</si>
  <si>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</si>
  <si>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</si>
  <si>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</si>
  <si>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</si>
  <si>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</si>
  <si>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</si>
  <si>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</si>
  <si>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</si>
  <si>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</si>
  <si>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</si>
  <si>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</si>
  <si>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</si>
  <si>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</si>
  <si>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</si>
  <si>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</si>
  <si>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</si>
  <si>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</si>
  <si>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</si>
  <si>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</si>
  <si>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</si>
  <si>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</si>
  <si>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</si>
  <si>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</si>
  <si>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</si>
  <si>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</si>
  <si>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</si>
  <si>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</si>
  <si>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</si>
  <si>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</si>
  <si>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</si>
  <si>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</si>
  <si>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</si>
  <si>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</si>
  <si>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</si>
  <si>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</si>
  <si>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</si>
  <si>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</si>
  <si>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</si>
  <si>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</si>
  <si>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</si>
  <si>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</si>
  <si>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</si>
  <si>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</si>
  <si>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</si>
  <si>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</si>
  <si>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</si>
  <si>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</si>
  <si>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</si>
  <si>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</si>
  <si>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</si>
  <si>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</si>
  <si>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</si>
  <si>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</si>
  <si>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</si>
  <si>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</si>
  <si>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</si>
  <si>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</si>
  <si>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</si>
  <si>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</si>
  <si>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</si>
  <si>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</si>
  <si>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</si>
  <si>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</si>
  <si>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</si>
  <si>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</si>
  <si>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</si>
  <si>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</si>
  <si>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</si>
  <si>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</si>
  <si>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</si>
  <si>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</si>
  <si>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</si>
  <si>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</si>
  <si>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</si>
  <si>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</si>
  <si>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</si>
  <si>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</si>
  <si>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</si>
  <si>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</si>
  <si>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</si>
  <si>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</si>
  <si>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</si>
  <si>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</si>
  <si>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</si>
  <si>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</si>
  <si>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</si>
  <si>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</si>
  <si>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</si>
  <si>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</si>
  <si>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</si>
  <si>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</si>
  <si>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</si>
  <si>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</si>
  <si>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</si>
  <si>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</si>
  <si>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</si>
  <si>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</si>
  <si>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</si>
  <si>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</si>
  <si>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</si>
  <si>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</si>
  <si>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</si>
  <si>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</si>
  <si>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</si>
  <si>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</si>
  <si>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</si>
  <si>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</si>
  <si>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</si>
  <si>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</si>
  <si>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</si>
  <si>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</si>
  <si>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</si>
  <si>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</si>
  <si>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</si>
  <si>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</si>
  <si>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</si>
  <si>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</si>
  <si>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</si>
  <si>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</si>
  <si>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</si>
  <si>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</si>
  <si>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</si>
  <si>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</si>
  <si>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</si>
  <si>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</si>
  <si>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</si>
  <si>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</si>
  <si>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</si>
  <si>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</si>
  <si>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</si>
  <si>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</si>
  <si>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</si>
  <si>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</si>
  <si>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</si>
  <si>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</si>
  <si>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</si>
  <si>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</si>
  <si>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</si>
  <si>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</si>
  <si>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</si>
  <si>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</si>
  <si>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</si>
  <si>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</si>
  <si>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</si>
  <si>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</si>
  <si>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</si>
  <si>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</si>
  <si>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</si>
  <si>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</si>
  <si>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</si>
  <si>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</si>
  <si>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</si>
  <si>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</si>
  <si>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</si>
  <si>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</si>
  <si>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</si>
  <si>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</si>
  <si>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</si>
  <si>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</si>
  <si>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</si>
  <si>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</si>
  <si>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</si>
  <si>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</si>
  <si>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</si>
  <si>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</si>
  <si>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</si>
  <si>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</si>
  <si>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</si>
  <si>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</si>
  <si>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</si>
  <si>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</si>
  <si>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</si>
  <si>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</si>
  <si>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</si>
  <si>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</si>
  <si>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</si>
  <si>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</si>
  <si>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</si>
  <si>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</si>
  <si>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</si>
  <si>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</si>
  <si>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</si>
  <si>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</si>
  <si>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</si>
  <si>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</si>
  <si>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</si>
  <si>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</si>
  <si>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</si>
  <si>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</si>
  <si>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</si>
  <si>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</si>
  <si>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</si>
  <si>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</si>
  <si>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</si>
  <si>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</si>
  <si>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</si>
  <si>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</si>
  <si>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</si>
  <si>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</si>
  <si>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</si>
  <si>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</si>
  <si>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</si>
  <si>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</si>
  <si>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</si>
  <si>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</si>
  <si>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</si>
  <si>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</si>
  <si>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</si>
  <si>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</si>
  <si>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</si>
  <si>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</si>
  <si>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</si>
  <si>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</si>
  <si>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</si>
  <si>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</si>
  <si>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</si>
  <si>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</si>
  <si>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</si>
  <si>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</si>
  <si>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</si>
  <si>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</si>
  <si>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</si>
  <si>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</si>
  <si>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</si>
  <si>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</si>
  <si>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</si>
  <si>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</si>
  <si>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</si>
  <si>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</si>
  <si>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</si>
  <si>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</si>
  <si>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</si>
  <si>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</si>
  <si>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</si>
  <si>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</si>
  <si>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</si>
  <si>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</si>
  <si>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</si>
  <si>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</si>
  <si>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</si>
  <si>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</si>
  <si>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</si>
  <si>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</si>
  <si>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</si>
  <si>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</si>
  <si>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</si>
  <si>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</si>
  <si>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</si>
  <si>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</si>
  <si>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</si>
  <si>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</si>
  <si>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</si>
  <si>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</si>
  <si>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</si>
  <si>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</si>
  <si>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</si>
  <si>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</si>
  <si>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</si>
  <si>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</si>
  <si>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</si>
  <si>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</si>
  <si>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</si>
  <si>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</si>
  <si>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</si>
  <si>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</si>
  <si>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</si>
  <si>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</si>
  <si>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</si>
  <si>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</si>
  <si>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</si>
  <si>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</si>
  <si>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</si>
  <si>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</si>
  <si>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</si>
  <si>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</si>
  <si>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</si>
  <si>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</si>
  <si>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</si>
  <si>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</si>
  <si>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</si>
  <si>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</si>
  <si>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</si>
  <si>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</si>
  <si>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</si>
  <si>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</si>
  <si>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</si>
  <si>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</si>
  <si>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</si>
  <si>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</si>
  <si>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</si>
  <si>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</si>
  <si>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</si>
  <si>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</si>
  <si>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</si>
  <si>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</si>
  <si>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</si>
  <si>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</si>
  <si>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</si>
  <si>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</si>
  <si>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</si>
  <si>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</si>
  <si>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</si>
  <si>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</si>
  <si>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</si>
  <si>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</si>
  <si>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</si>
  <si>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</si>
  <si>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</si>
  <si>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</si>
  <si>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</si>
  <si>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</si>
  <si>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</si>
  <si>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</si>
  <si>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</si>
  <si>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</si>
  <si>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</si>
  <si>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</si>
  <si>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</si>
  <si>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</si>
  <si>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</si>
  <si>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</si>
  <si>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</si>
  <si>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</si>
  <si>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</si>
  <si>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</si>
  <si>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</si>
  <si>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</si>
  <si>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</si>
  <si>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</si>
  <si>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</si>
  <si>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</si>
  <si>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</si>
  <si>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</si>
  <si>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</si>
  <si>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</si>
  <si>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</si>
  <si>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</si>
  <si>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</si>
  <si>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</si>
  <si>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</si>
  <si>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</si>
  <si>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</si>
  <si>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</si>
  <si>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</si>
  <si>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</si>
  <si>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</si>
  <si>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</si>
  <si>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</si>
  <si>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</si>
  <si>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</si>
  <si>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</si>
  <si>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</si>
  <si>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</si>
  <si>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</si>
  <si>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</si>
  <si>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</si>
  <si>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</si>
  <si>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</si>
  <si>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</si>
  <si>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</si>
  <si>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</si>
  <si>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</si>
  <si>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</si>
  <si>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</si>
  <si>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</si>
  <si>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</si>
  <si>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</si>
  <si>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</si>
  <si>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</si>
  <si>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</si>
  <si>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</si>
  <si>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</si>
  <si>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</si>
  <si>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</si>
  <si>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</si>
  <si>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</si>
  <si>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</si>
  <si>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</si>
  <si>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</si>
  <si>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</si>
  <si>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</si>
  <si>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</si>
  <si>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</si>
  <si>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</si>
  <si>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</si>
  <si>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</si>
  <si>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</si>
  <si>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</si>
  <si>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</si>
  <si>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</si>
  <si>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</si>
  <si>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</si>
  <si>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</si>
  <si>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</si>
  <si>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</si>
  <si>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</si>
  <si>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</si>
  <si>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</si>
  <si>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</si>
  <si>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</si>
  <si>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</si>
  <si>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</si>
  <si>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</si>
  <si>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</si>
  <si>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</si>
  <si>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</si>
  <si>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</si>
  <si>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</si>
  <si>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</si>
  <si>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</si>
  <si>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</si>
  <si>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</si>
  <si>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</si>
  <si>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</si>
  <si>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</si>
  <si>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</si>
  <si>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</si>
  <si>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</si>
  <si>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</si>
  <si>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</si>
  <si>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</si>
  <si>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</si>
  <si>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</si>
  <si>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</si>
  <si>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</si>
  <si>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</si>
  <si>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</si>
  <si>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</si>
  <si>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</si>
  <si>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</si>
  <si>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</si>
  <si>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</si>
  <si>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</si>
  <si>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</si>
  <si>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</si>
  <si>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</si>
  <si>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</si>
  <si>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</si>
  <si>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</si>
  <si>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</si>
  <si>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</si>
  <si>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</si>
  <si>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</si>
  <si>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</si>
  <si>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</si>
  <si>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</si>
  <si>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</si>
  <si>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</si>
  <si>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</si>
  <si>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</si>
  <si>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</si>
  <si>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</si>
  <si>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</si>
  <si>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</si>
  <si>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</si>
  <si>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</si>
  <si>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</si>
  <si>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</si>
  <si>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</si>
  <si>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</si>
  <si>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</si>
  <si>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</si>
  <si>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</si>
  <si>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</si>
  <si>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</si>
  <si>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</si>
  <si>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</si>
  <si>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</si>
  <si>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</si>
  <si>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</si>
  <si>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</si>
  <si>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</si>
  <si>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</si>
  <si>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</si>
  <si>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</si>
  <si>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</si>
  <si>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</si>
  <si>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</si>
  <si>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</si>
  <si>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</si>
  <si>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</si>
  <si>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</si>
  <si>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</si>
  <si>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</si>
  <si>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</si>
  <si>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</si>
  <si>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</si>
  <si>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</si>
  <si>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</si>
  <si>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</si>
  <si>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</si>
  <si>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</si>
  <si>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</si>
  <si>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</si>
  <si>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</si>
  <si>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</si>
  <si>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</si>
  <si>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</si>
  <si>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</si>
  <si>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</si>
  <si>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</si>
  <si>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</si>
  <si>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</si>
  <si>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</si>
  <si>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</si>
  <si>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</si>
  <si>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</si>
  <si>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</si>
  <si>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</si>
  <si>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</si>
  <si>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</si>
  <si>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</si>
  <si>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</si>
  <si>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</si>
  <si>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</si>
  <si>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</si>
  <si>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</si>
  <si>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</si>
  <si>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</si>
  <si>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</si>
  <si>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</si>
  <si>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</si>
  <si>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</si>
  <si>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</si>
  <si>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</si>
  <si>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</si>
  <si>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</si>
  <si>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</si>
  <si>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</si>
  <si>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</si>
  <si>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</si>
  <si>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</si>
  <si>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</si>
  <si>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</si>
  <si>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</si>
  <si>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</si>
  <si>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</si>
  <si>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</si>
  <si>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</si>
  <si>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</si>
  <si>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</si>
  <si>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</si>
  <si>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</si>
  <si>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</si>
  <si>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</si>
  <si>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</si>
  <si>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</si>
  <si>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</si>
  <si>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</si>
  <si>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</si>
  <si>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</si>
  <si>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</si>
  <si>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</si>
  <si>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</si>
  <si>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</si>
  <si>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</si>
  <si>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</si>
  <si>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</si>
  <si>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</si>
  <si>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</si>
  <si>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</si>
  <si>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</si>
  <si>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</si>
  <si>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</si>
  <si>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</si>
  <si>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</si>
  <si>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</si>
  <si>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</si>
  <si>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</si>
  <si>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</si>
  <si>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</si>
  <si>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</si>
  <si>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</si>
  <si>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</si>
  <si>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</si>
  <si>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</si>
  <si>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</si>
  <si>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</si>
  <si>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</si>
  <si>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</si>
  <si>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</si>
  <si>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</si>
  <si>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</si>
  <si>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</si>
  <si>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</si>
  <si>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</si>
  <si>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</si>
  <si>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</si>
  <si>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</si>
  <si>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</si>
  <si>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</si>
  <si>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</si>
  <si>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</si>
  <si>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</si>
  <si>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</si>
  <si>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</si>
  <si>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</si>
  <si>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</si>
  <si>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</si>
  <si>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</si>
  <si>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</si>
  <si>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</si>
  <si>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</si>
  <si>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</si>
  <si>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</si>
  <si>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</si>
  <si>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</si>
  <si>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</si>
  <si>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</si>
  <si>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</si>
  <si>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</si>
  <si>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</si>
  <si>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</si>
  <si>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</si>
  <si>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</si>
  <si>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</si>
  <si>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</si>
  <si>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</si>
  <si>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</si>
  <si>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</si>
  <si>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</si>
  <si>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</si>
  <si>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</si>
  <si>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</si>
  <si>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</si>
  <si>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</si>
  <si>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</si>
  <si>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</si>
  <si>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</si>
  <si>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</si>
  <si>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</si>
  <si>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</si>
  <si>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</si>
  <si>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</si>
  <si>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</si>
  <si>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</si>
  <si>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</si>
  <si>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</si>
  <si>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</si>
  <si>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</si>
  <si>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</si>
  <si>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</si>
  <si>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</si>
  <si>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</si>
  <si>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</si>
  <si>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</si>
  <si>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</si>
  <si>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</si>
  <si>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</si>
  <si>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</si>
  <si>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</si>
  <si>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</si>
  <si>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</si>
  <si>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</si>
  <si>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</si>
  <si>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</si>
  <si>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</si>
  <si>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</si>
  <si>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</si>
  <si>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</si>
  <si>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</si>
  <si>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</si>
  <si>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</si>
  <si>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</si>
  <si>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</si>
  <si>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</si>
  <si>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</si>
  <si>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</si>
  <si>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</si>
  <si>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</si>
  <si>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</si>
  <si>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</si>
  <si>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</si>
  <si>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</si>
  <si>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</si>
  <si>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</si>
  <si>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</si>
  <si>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</si>
  <si>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</si>
  <si>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</si>
  <si>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</si>
  <si>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</si>
  <si>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</si>
  <si>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</si>
  <si>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</si>
  <si>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</si>
  <si>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</si>
  <si>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</si>
  <si>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</si>
  <si>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</si>
  <si>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</si>
  <si>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</si>
  <si>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</si>
  <si>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</si>
  <si>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</si>
  <si>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</si>
  <si>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</si>
  <si>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</si>
  <si>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</si>
  <si>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</si>
  <si>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</si>
  <si>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</si>
  <si>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</si>
  <si>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</si>
  <si>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</si>
  <si>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</si>
  <si>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</si>
  <si>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</si>
  <si>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</si>
  <si>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</si>
  <si>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</si>
  <si>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</si>
  <si>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</si>
  <si>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</si>
  <si>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</si>
  <si>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</si>
  <si>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</si>
  <si>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</si>
  <si>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</si>
  <si>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</si>
  <si>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</si>
  <si>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</si>
  <si>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</si>
  <si>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</si>
  <si>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</si>
  <si>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</si>
  <si>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</si>
  <si>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</si>
  <si>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</si>
  <si>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</si>
  <si>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</si>
  <si>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</si>
  <si>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</si>
  <si>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</si>
  <si>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</si>
  <si>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</si>
  <si>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</si>
  <si>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</si>
  <si>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</si>
  <si>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</si>
  <si>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</si>
  <si>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</si>
  <si>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</si>
  <si>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</si>
  <si>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</si>
  <si>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</si>
  <si>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</si>
  <si>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</si>
  <si>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</si>
  <si>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</si>
  <si>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</si>
  <si>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</si>
  <si>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</si>
  <si>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</si>
  <si>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</si>
  <si>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</si>
  <si>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</si>
  <si>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</si>
  <si>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</si>
  <si>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</si>
  <si>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</si>
  <si>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</si>
  <si>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</si>
  <si>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</si>
  <si>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</si>
  <si>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</si>
  <si>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</si>
  <si>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</si>
  <si>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</si>
  <si>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</si>
  <si>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</si>
  <si>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</si>
  <si>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</si>
  <si>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</si>
  <si>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</si>
  <si>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</si>
  <si>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</si>
  <si>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</si>
  <si>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</si>
  <si>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</si>
  <si>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</si>
  <si>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</si>
  <si>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</si>
  <si>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</si>
  <si>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</si>
  <si>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</si>
  <si>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</si>
  <si>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</si>
  <si>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</si>
  <si>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</si>
  <si>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</si>
  <si>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</si>
  <si>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</si>
  <si>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</si>
  <si>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</si>
  <si>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</si>
  <si>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</si>
  <si>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</si>
  <si>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</si>
  <si>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</si>
  <si>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</si>
  <si>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</si>
  <si>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</si>
  <si>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</si>
  <si>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</si>
  <si>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</si>
  <si>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</si>
  <si>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</si>
  <si>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</si>
  <si>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</si>
  <si>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</si>
  <si>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</si>
  <si>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</si>
  <si>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</si>
  <si>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</si>
  <si>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</si>
  <si>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</si>
  <si>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</si>
  <si>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</si>
  <si>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</si>
  <si>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</si>
  <si>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</si>
  <si>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</si>
  <si>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</si>
  <si>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</si>
  <si>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</si>
  <si>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</si>
  <si>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</si>
  <si>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</si>
  <si>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</si>
  <si>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</si>
  <si>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</si>
  <si>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</si>
  <si>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</si>
  <si>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</si>
  <si>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</si>
  <si>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</si>
  <si>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</si>
  <si>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</si>
  <si>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</si>
  <si>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</si>
  <si>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</si>
  <si>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</si>
  <si>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</si>
  <si>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</si>
  <si>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</si>
  <si>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</si>
  <si>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</si>
  <si>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</si>
  <si>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</si>
  <si>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</si>
  <si>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</si>
  <si>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</si>
  <si>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</si>
  <si>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</si>
  <si>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</si>
  <si>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</si>
  <si>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</si>
  <si>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</si>
  <si>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</si>
  <si>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</si>
  <si>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</si>
  <si>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</si>
  <si>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</si>
  <si>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</si>
  <si>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</si>
  <si>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</si>
  <si>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</si>
  <si>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</si>
  <si>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</si>
  <si>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</si>
  <si>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</si>
  <si>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</si>
  <si>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</si>
  <si>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</si>
  <si>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</si>
  <si>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</si>
  <si>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</si>
  <si>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</si>
  <si>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</si>
  <si>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</si>
  <si>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</si>
  <si>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</si>
  <si>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</si>
  <si>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</si>
  <si>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</si>
  <si>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</si>
  <si>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</si>
  <si>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</si>
  <si>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</si>
  <si>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</si>
  <si>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</si>
  <si>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</si>
  <si>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</si>
  <si>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</si>
  <si>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</si>
  <si>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</si>
  <si>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</si>
  <si>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</si>
  <si>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</si>
  <si>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</si>
  <si>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</si>
  <si>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</si>
  <si>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</si>
  <si>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</si>
  <si>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</si>
  <si>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</si>
  <si>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</si>
  <si>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</si>
  <si>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</si>
  <si>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</si>
  <si>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</si>
  <si>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</si>
  <si>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</si>
  <si>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</si>
  <si>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</si>
  <si>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</si>
  <si>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</si>
  <si>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</si>
  <si>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</si>
  <si>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</si>
  <si>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</si>
  <si>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</si>
  <si>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</si>
  <si>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</si>
  <si>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</si>
  <si>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</si>
  <si>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</si>
  <si>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</si>
  <si>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</si>
  <si>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</si>
  <si>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</si>
  <si>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</si>
  <si>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</si>
  <si>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</si>
  <si>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</si>
  <si>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</si>
  <si>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</si>
  <si>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</si>
  <si>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</si>
  <si>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</si>
  <si>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</si>
  <si>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</si>
  <si>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</si>
  <si>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</si>
  <si>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</si>
  <si>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</si>
  <si>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</si>
  <si>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</si>
  <si>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</si>
  <si>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</si>
  <si>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</si>
  <si>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</si>
  <si>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</si>
  <si>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</si>
  <si>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</si>
  <si>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</si>
  <si>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</si>
  <si>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</si>
  <si>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</si>
  <si>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</si>
  <si>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</si>
  <si>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</si>
  <si>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</si>
  <si>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</si>
  <si>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</si>
  <si>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</si>
  <si>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</si>
  <si>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</si>
  <si>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</si>
  <si>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</si>
  <si>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</si>
  <si>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</si>
  <si>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</si>
  <si>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</si>
  <si>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</si>
  <si>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</si>
  <si>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</si>
  <si>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</si>
  <si>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</si>
  <si>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</si>
  <si>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</si>
  <si>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</si>
  <si>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</si>
  <si>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</si>
  <si>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</si>
  <si>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</si>
  <si>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</si>
  <si>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</si>
  <si>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</si>
  <si>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</si>
  <si>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</si>
  <si>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</si>
  <si>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</si>
  <si>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</si>
  <si>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</si>
  <si>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</si>
  <si>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</si>
  <si>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</si>
  <si>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</si>
  <si>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</si>
  <si>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</si>
  <si>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</si>
  <si>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</si>
  <si>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</si>
  <si>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</si>
  <si>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</si>
  <si>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</si>
  <si>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</si>
  <si>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</si>
  <si>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</si>
  <si>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</si>
  <si>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</si>
  <si>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</si>
  <si>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</si>
  <si>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</si>
  <si>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</si>
  <si>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</si>
  <si>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</si>
  <si>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</si>
  <si>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</si>
  <si>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</si>
  <si>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</si>
  <si>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</si>
  <si>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</si>
  <si>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</si>
  <si>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</si>
  <si>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</si>
  <si>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</si>
  <si>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</si>
  <si>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</si>
  <si>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</si>
  <si>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</si>
  <si>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</si>
  <si>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</si>
  <si>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</si>
  <si>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</si>
  <si>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</si>
  <si>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</si>
  <si>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</si>
  <si>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</si>
  <si>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</si>
  <si>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</si>
  <si>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</si>
  <si>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</si>
  <si>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</si>
  <si>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</si>
  <si>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</si>
  <si>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</si>
  <si>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</si>
  <si>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</si>
  <si>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</si>
  <si>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</si>
  <si>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</si>
  <si>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</si>
  <si>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</si>
  <si>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</si>
  <si>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</si>
  <si>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</si>
  <si>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</si>
  <si>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</si>
  <si>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</si>
  <si>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</si>
  <si>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</si>
  <si>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</si>
  <si>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</si>
  <si>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</si>
  <si>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</si>
  <si>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</si>
  <si>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</si>
  <si>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</si>
  <si>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</si>
  <si>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</si>
  <si>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</si>
  <si>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</si>
  <si>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</si>
  <si>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</si>
  <si>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</si>
  <si>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</si>
  <si>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</si>
  <si>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</si>
  <si>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</si>
  <si>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</si>
  <si>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</si>
  <si>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</si>
  <si>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</si>
  <si>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</si>
  <si>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</si>
  <si>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</si>
  <si>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</si>
  <si>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</si>
  <si>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</si>
  <si>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</si>
  <si>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</si>
  <si>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</si>
  <si>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</si>
  <si>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</si>
  <si>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</si>
  <si>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</si>
  <si>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</si>
  <si>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</si>
  <si>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</si>
  <si>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</si>
  <si>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</si>
  <si>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</si>
  <si>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</si>
  <si>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</si>
  <si>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</si>
  <si>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</si>
  <si>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</si>
  <si>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</si>
  <si>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</si>
  <si>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</si>
  <si>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</si>
  <si>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</si>
  <si>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</si>
  <si>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</si>
  <si>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</si>
  <si>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</si>
  <si>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</si>
  <si>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</si>
  <si>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</si>
  <si>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</si>
  <si>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</si>
  <si>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</si>
  <si>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</si>
  <si>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</si>
  <si>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</si>
  <si>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</si>
  <si>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</si>
  <si>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</si>
  <si>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</si>
  <si>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</si>
  <si>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</si>
  <si>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</si>
  <si>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</si>
  <si>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</si>
  <si>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</si>
  <si>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</si>
  <si>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</si>
  <si>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</si>
  <si>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</si>
  <si>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</si>
  <si>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</si>
  <si>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</si>
  <si>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</si>
  <si>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</si>
  <si>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</si>
  <si>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</si>
  <si>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</si>
  <si>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</si>
  <si>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</si>
  <si>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</si>
  <si>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</si>
  <si>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</si>
  <si>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</si>
  <si>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</si>
  <si>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</si>
  <si>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</si>
  <si>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</si>
  <si>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</si>
  <si>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</si>
  <si>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</si>
  <si>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</si>
  <si>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</si>
  <si>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</si>
  <si>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</si>
  <si>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</si>
  <si>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</si>
  <si>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</si>
  <si>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</si>
  <si>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</si>
  <si>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</si>
  <si>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</si>
  <si>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</si>
  <si>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</si>
  <si>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</si>
  <si>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</si>
  <si>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</si>
  <si>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</si>
  <si>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</si>
  <si>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</si>
  <si>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</si>
  <si>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</si>
  <si>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</si>
  <si>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</si>
  <si>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</si>
  <si>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</si>
  <si>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</si>
  <si>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</si>
  <si>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</si>
  <si>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</si>
  <si>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</si>
  <si>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</si>
  <si>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</si>
  <si>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</si>
  <si>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</si>
  <si>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</si>
  <si>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</si>
  <si>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</si>
  <si>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</si>
  <si>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</si>
  <si>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</si>
  <si>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</si>
  <si>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</si>
  <si>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</si>
  <si>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</si>
  <si>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</si>
  <si>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</si>
  <si>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</si>
  <si>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</si>
  <si>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</si>
  <si>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</si>
  <si>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</si>
  <si>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</si>
  <si>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</si>
  <si>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</si>
  <si>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</si>
  <si>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</si>
  <si>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</si>
  <si>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</si>
  <si>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</si>
  <si>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</si>
  <si>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</si>
  <si>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</si>
  <si>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</si>
  <si>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</si>
  <si>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</si>
  <si>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</si>
  <si>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</si>
  <si>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</si>
  <si>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</si>
  <si>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</si>
  <si>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</si>
  <si>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</si>
  <si>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</si>
  <si>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</si>
  <si>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</si>
  <si>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</si>
  <si>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</si>
  <si>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</si>
  <si>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</si>
  <si>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</si>
  <si>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</si>
  <si>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</si>
  <si>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</si>
  <si>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</si>
  <si>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</si>
  <si>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</si>
  <si>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</si>
  <si>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</si>
  <si>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</si>
  <si>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</si>
  <si>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</si>
  <si>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</si>
  <si>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</si>
  <si>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</si>
  <si>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</si>
  <si>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</si>
  <si>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</si>
  <si>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</si>
  <si>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</si>
  <si>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</si>
  <si>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</si>
  <si>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</si>
  <si>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</si>
  <si>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</si>
  <si>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</si>
  <si>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</si>
  <si>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</si>
  <si>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</si>
  <si>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</si>
  <si>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</si>
  <si>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</si>
  <si>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</si>
  <si>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</si>
  <si>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</si>
  <si>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</si>
  <si>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</si>
  <si>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</si>
  <si>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</si>
  <si>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</si>
  <si>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</si>
  <si>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</si>
  <si>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</si>
  <si>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</si>
  <si>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</si>
  <si>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</si>
  <si>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</si>
  <si>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</si>
  <si>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</si>
  <si>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</si>
  <si>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</si>
  <si>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</si>
  <si>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</si>
  <si>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</si>
  <si>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</si>
  <si>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</si>
  <si>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</si>
  <si>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</si>
  <si>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</si>
  <si>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</si>
  <si>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</si>
  <si>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</si>
  <si>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</si>
  <si>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</si>
  <si>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</si>
  <si>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</si>
  <si>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</si>
  <si>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</si>
  <si>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</si>
  <si>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</si>
  <si>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</si>
  <si>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</si>
  <si>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</si>
  <si>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</si>
  <si>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</si>
  <si>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</si>
  <si>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</si>
  <si>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</si>
  <si>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</si>
  <si>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</si>
  <si>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</si>
  <si>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</si>
  <si>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</si>
  <si>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</si>
  <si>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</si>
  <si>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</si>
  <si>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</si>
  <si>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</si>
  <si>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</si>
  <si>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</si>
  <si>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</si>
  <si>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</si>
  <si>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</si>
  <si>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</si>
  <si>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</si>
  <si>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</si>
  <si>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</si>
  <si>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</si>
  <si>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</si>
  <si>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</si>
  <si>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</si>
  <si>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</si>
  <si>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</si>
  <si>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</si>
  <si>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</si>
  <si>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</si>
  <si>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</si>
  <si>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</si>
  <si>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</si>
  <si>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</si>
  <si>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</si>
  <si>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</si>
  <si>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</si>
  <si>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</si>
  <si>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</si>
  <si>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</si>
  <si>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</si>
  <si>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</si>
  <si>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</si>
  <si>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</si>
  <si>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</si>
  <si>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</si>
  <si>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</si>
  <si>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</si>
  <si>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</si>
  <si>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</si>
  <si>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</si>
  <si>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</si>
  <si>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</si>
  <si>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</si>
  <si>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</si>
  <si>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</si>
  <si>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</si>
  <si>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</si>
  <si>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</si>
  <si>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</si>
  <si>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</si>
  <si>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</si>
  <si>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</si>
  <si>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</si>
  <si>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</si>
  <si>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</si>
  <si>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</si>
  <si>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</si>
  <si>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</si>
  <si>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</si>
  <si>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</si>
  <si>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</si>
  <si>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</si>
  <si>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</si>
  <si>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</si>
  <si>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</si>
  <si>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</si>
  <si>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</si>
  <si>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</si>
  <si>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</si>
  <si>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</si>
  <si>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</si>
  <si>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</si>
  <si>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</si>
  <si>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</si>
  <si>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</si>
  <si>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</si>
  <si>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</si>
  <si>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</si>
  <si>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</si>
  <si>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</si>
  <si>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</si>
  <si>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</si>
  <si>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</si>
  <si>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</si>
  <si>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</si>
  <si>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</si>
  <si>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</si>
  <si>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</si>
  <si>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</si>
  <si>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</si>
  <si>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</si>
  <si>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</si>
  <si>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</si>
  <si>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</si>
  <si>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</si>
  <si>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</si>
  <si>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</si>
  <si>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</si>
  <si>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</si>
  <si>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</si>
  <si>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</si>
  <si>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</si>
  <si>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</si>
  <si>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</si>
  <si>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</si>
  <si>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</si>
  <si>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</si>
  <si>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</si>
  <si>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</si>
  <si>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</si>
  <si>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</si>
  <si>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</si>
  <si>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</si>
  <si>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</si>
  <si>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</si>
  <si>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</si>
  <si>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</si>
  <si>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</si>
  <si>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</si>
  <si>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</si>
  <si>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</si>
  <si>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</si>
  <si>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</si>
  <si>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</si>
  <si>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</si>
  <si>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</si>
  <si>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</si>
  <si>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</si>
  <si>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</si>
  <si>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</si>
  <si>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</si>
  <si>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</si>
  <si>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</si>
  <si>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</si>
  <si>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</si>
  <si>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</si>
  <si>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</si>
  <si>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</si>
  <si>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</si>
  <si>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</si>
  <si>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</si>
  <si>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</si>
  <si>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</si>
  <si>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</si>
  <si>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</si>
  <si>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</si>
  <si>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</si>
  <si>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</si>
  <si>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</si>
  <si>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</si>
  <si>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</si>
  <si>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</si>
  <si>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</si>
  <si>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</si>
  <si>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</si>
  <si>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</si>
  <si>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</si>
  <si>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</si>
  <si>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</si>
  <si>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</si>
  <si>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</si>
  <si>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</si>
  <si>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</si>
  <si>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</si>
  <si>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</si>
  <si>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</si>
  <si>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</si>
  <si>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</si>
  <si>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</si>
  <si>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</si>
  <si>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</si>
  <si>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</si>
  <si>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</si>
  <si>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</si>
  <si>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</si>
  <si>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</si>
  <si>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</si>
  <si>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</si>
  <si>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</si>
  <si>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</si>
  <si>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</si>
  <si>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</si>
  <si>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</si>
  <si>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</si>
  <si>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</si>
  <si>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</si>
  <si>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</si>
  <si>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</si>
  <si>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</si>
  <si>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</si>
  <si>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</si>
  <si>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</si>
  <si>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</si>
  <si>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</si>
  <si>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</si>
  <si>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</si>
  <si>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</si>
  <si>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</si>
  <si>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</si>
  <si>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</si>
  <si>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</si>
  <si>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</si>
  <si>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</si>
  <si>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</si>
  <si>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</si>
  <si>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</si>
  <si>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</si>
  <si>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</si>
  <si>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</si>
  <si>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</si>
  <si>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</si>
  <si>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</si>
  <si>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</si>
  <si>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</si>
  <si>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</si>
  <si>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</si>
  <si>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</si>
  <si>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</si>
  <si>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</si>
  <si>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</si>
  <si>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</si>
  <si>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</si>
  <si>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</si>
  <si>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</si>
  <si>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</si>
  <si>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</si>
  <si>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</si>
  <si>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</si>
  <si>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</si>
  <si>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</si>
  <si>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</si>
  <si>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</si>
  <si>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</si>
  <si>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</si>
  <si>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</si>
  <si>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</si>
  <si>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</si>
  <si>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</si>
  <si>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</si>
  <si>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</si>
  <si>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</si>
  <si>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</si>
  <si>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</si>
  <si>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</si>
  <si>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</si>
  <si>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</si>
  <si>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</si>
  <si>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</si>
  <si>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</si>
  <si>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</si>
  <si>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</si>
  <si>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</si>
  <si>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</si>
  <si>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</si>
  <si>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</si>
  <si>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</si>
  <si>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</si>
  <si>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</si>
  <si>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</si>
  <si>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</si>
  <si>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</si>
  <si>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</si>
  <si>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</si>
  <si>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</si>
  <si>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</si>
  <si>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</si>
  <si>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</si>
  <si>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</si>
  <si>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</si>
  <si>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</si>
  <si>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</si>
  <si>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</si>
  <si>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</si>
  <si>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</si>
  <si>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</si>
  <si>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</si>
  <si>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</si>
  <si>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</si>
  <si>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</si>
  <si>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</si>
  <si>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</si>
  <si>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</si>
  <si>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</si>
  <si>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</si>
  <si>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</si>
  <si>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</si>
  <si>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</si>
  <si>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</si>
  <si>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</si>
  <si>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</si>
  <si>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</si>
  <si>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</si>
  <si>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</si>
  <si>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</si>
  <si>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</si>
  <si>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</si>
  <si>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</si>
  <si>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</si>
  <si>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</si>
  <si>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</si>
  <si>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</si>
  <si>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</si>
  <si>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</si>
  <si>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</si>
  <si>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</si>
  <si>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</si>
  <si>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</si>
  <si>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</si>
  <si>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</si>
  <si>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</si>
  <si>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</si>
  <si>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</si>
  <si>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</si>
  <si>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</si>
  <si>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</si>
  <si>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</si>
  <si>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</si>
  <si>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</si>
  <si>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</si>
  <si>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</si>
  <si>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</si>
  <si>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</si>
  <si>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</si>
  <si>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</si>
  <si>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</si>
  <si>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</si>
  <si>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</si>
  <si>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</si>
  <si>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</si>
  <si>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</si>
  <si>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</si>
  <si>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</si>
  <si>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</si>
  <si>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</si>
  <si>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</si>
  <si>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</si>
  <si>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</si>
  <si>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</si>
  <si>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</si>
  <si>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</si>
  <si>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</si>
  <si>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</si>
  <si>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</si>
  <si>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</si>
  <si>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</si>
  <si>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</si>
  <si>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</si>
  <si>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</si>
  <si>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</si>
  <si>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</si>
  <si>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</si>
  <si>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</si>
  <si>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</si>
  <si>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</si>
  <si>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</si>
  <si>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</si>
  <si>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</si>
  <si>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</si>
  <si>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</si>
  <si>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</si>
  <si>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</si>
  <si>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</si>
  <si>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</si>
  <si>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</si>
  <si>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</si>
  <si>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</si>
  <si>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</si>
  <si>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</si>
  <si>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</si>
  <si>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</si>
  <si>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</si>
  <si>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</si>
  <si>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</si>
  <si>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</si>
  <si>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</si>
  <si>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</si>
  <si>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</si>
  <si>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</si>
  <si>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</si>
  <si>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</si>
  <si>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</si>
  <si>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</si>
  <si>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</si>
  <si>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</si>
  <si>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</si>
  <si>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</si>
  <si>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</si>
  <si>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</si>
  <si>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</si>
  <si>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</si>
  <si>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</si>
  <si>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</si>
  <si>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</si>
  <si>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</si>
  <si>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</si>
  <si>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</si>
  <si>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</si>
  <si>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</si>
  <si>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</si>
  <si>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</si>
  <si>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</si>
  <si>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</si>
  <si>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</si>
  <si>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</si>
  <si>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</si>
  <si>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</si>
  <si>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</si>
  <si>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</si>
  <si>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</si>
  <si>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</si>
  <si>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</si>
  <si>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</si>
  <si>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</si>
  <si>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</si>
  <si>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</si>
  <si>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</si>
  <si>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</si>
  <si>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</si>
  <si>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</si>
  <si>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</si>
  <si>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</si>
  <si>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</si>
  <si>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</si>
  <si>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</si>
  <si>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</si>
  <si>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</si>
  <si>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</si>
  <si>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</si>
  <si>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</si>
  <si>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</si>
  <si>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</si>
  <si>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</si>
  <si>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</si>
  <si>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</si>
  <si>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</si>
  <si>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</si>
  <si>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</si>
  <si>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</si>
  <si>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</si>
  <si>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</si>
  <si>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</si>
  <si>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</si>
  <si>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</si>
  <si>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</si>
  <si>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</si>
  <si>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</si>
  <si>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</si>
  <si>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</si>
  <si>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</si>
  <si>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</si>
  <si>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</si>
  <si>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</si>
  <si>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</si>
  <si>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</si>
  <si>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</si>
  <si>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</si>
  <si>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</si>
  <si>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</si>
  <si>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</si>
  <si>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</si>
  <si>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</si>
  <si>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</si>
  <si>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</si>
  <si>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</si>
  <si>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</si>
  <si>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</si>
  <si>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</si>
  <si>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</si>
  <si>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</si>
  <si>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</si>
  <si>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</si>
  <si>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</si>
  <si>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</si>
  <si>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</si>
  <si>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</si>
  <si>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</si>
  <si>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</si>
  <si>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</si>
  <si>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</si>
  <si>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</si>
  <si>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</si>
  <si>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</si>
  <si>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</si>
  <si>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</si>
  <si>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</si>
  <si>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</si>
  <si>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</si>
  <si>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</si>
  <si>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</si>
  <si>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</si>
  <si>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</si>
  <si>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</si>
  <si>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</si>
  <si>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</si>
  <si>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</si>
  <si>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</si>
  <si>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</si>
  <si>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</si>
  <si>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</si>
  <si>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</si>
  <si>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</si>
  <si>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</si>
  <si>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</si>
  <si>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</si>
  <si>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</si>
  <si>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</si>
  <si>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</si>
  <si>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</si>
  <si>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</si>
  <si>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</si>
  <si>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</si>
  <si>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</si>
  <si>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</si>
  <si>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</si>
  <si>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</si>
  <si>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</si>
  <si>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</si>
  <si>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</si>
  <si>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</si>
  <si>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</si>
  <si>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</si>
  <si>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</si>
  <si>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</si>
  <si>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</si>
  <si>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</si>
  <si>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</si>
  <si>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</si>
  <si>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</si>
  <si>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</si>
  <si>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</si>
  <si>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</si>
  <si>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</si>
  <si>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</si>
  <si>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</si>
  <si>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</si>
  <si>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</si>
  <si>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</si>
  <si>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</si>
  <si>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</si>
  <si>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</si>
  <si>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</si>
  <si>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</si>
  <si>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</si>
  <si>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</si>
  <si>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</si>
  <si>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</si>
  <si>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</si>
  <si>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</si>
  <si>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</si>
  <si>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</si>
  <si>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</si>
  <si>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</si>
  <si>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</si>
  <si>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</si>
  <si>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</si>
  <si>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</si>
  <si>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</si>
  <si>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</si>
  <si>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</si>
  <si>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</si>
  <si>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</si>
  <si>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</si>
  <si>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</si>
  <si>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</si>
  <si>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</si>
  <si>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</si>
  <si>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</si>
  <si>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</si>
  <si>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</si>
  <si>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</si>
  <si>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</si>
  <si>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</si>
  <si>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</si>
  <si>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</si>
  <si>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</si>
  <si>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</si>
  <si>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</si>
  <si>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</si>
  <si>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</si>
  <si>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</si>
  <si>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</si>
  <si>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</si>
  <si>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</si>
  <si>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</si>
  <si>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</si>
  <si>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</si>
  <si>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</si>
  <si>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</si>
  <si>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</si>
  <si>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</si>
  <si>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</si>
  <si>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</si>
  <si>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</si>
  <si>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</si>
  <si>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</si>
  <si>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</si>
  <si>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</si>
  <si>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</si>
  <si>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</si>
  <si>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</si>
  <si>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</si>
  <si>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</si>
  <si>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</si>
  <si>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</si>
  <si>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</si>
  <si>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</si>
  <si>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</si>
  <si>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</si>
  <si>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</si>
  <si>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</si>
  <si>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</si>
  <si>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</si>
  <si>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</si>
  <si>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</si>
  <si>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</si>
  <si>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</si>
  <si>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</si>
  <si>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</si>
  <si>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</si>
  <si>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</si>
  <si>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</si>
  <si>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</si>
  <si>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</si>
  <si>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</si>
  <si>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</si>
  <si>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</si>
  <si>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</si>
  <si>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</si>
  <si>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</si>
  <si>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</si>
  <si>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</si>
  <si>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</si>
  <si>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</si>
  <si>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</si>
  <si>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</si>
  <si>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</si>
  <si>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</si>
  <si>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</si>
  <si>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</si>
  <si>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</si>
  <si>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</si>
  <si>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</si>
  <si>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</si>
  <si>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</si>
  <si>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</si>
  <si>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</si>
  <si>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</si>
  <si>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</si>
  <si>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</si>
  <si>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</si>
  <si>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</si>
  <si>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</si>
  <si>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</si>
  <si>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</si>
  <si>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</si>
  <si>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</si>
  <si>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</si>
  <si>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</si>
  <si>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</si>
  <si>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</si>
  <si>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</si>
  <si>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</si>
  <si>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</si>
  <si>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</si>
  <si>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</si>
  <si>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</si>
  <si>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</si>
  <si>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</si>
  <si>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</si>
  <si>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</si>
  <si>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</si>
  <si>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</si>
  <si>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</si>
  <si>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</si>
  <si>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</si>
  <si>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</si>
  <si>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</si>
  <si>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</si>
  <si>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</si>
  <si>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</si>
  <si>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</si>
  <si>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</si>
  <si>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</si>
  <si>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</si>
  <si>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</si>
  <si>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</si>
  <si>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</si>
  <si>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</si>
  <si>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</si>
  <si>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</si>
  <si>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</si>
  <si>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</si>
  <si>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</si>
  <si>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</si>
  <si>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</si>
  <si>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</si>
  <si>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</si>
  <si>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</si>
  <si>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</si>
  <si>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</si>
  <si>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</si>
  <si>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</si>
  <si>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</si>
  <si>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</si>
  <si>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</si>
  <si>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</si>
  <si>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</si>
  <si>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</si>
  <si>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</si>
  <si>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</si>
  <si>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</si>
  <si>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</si>
  <si>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</si>
  <si>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</si>
  <si>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</si>
  <si>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</si>
  <si>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</si>
  <si>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</si>
  <si>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</si>
  <si>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</si>
  <si>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</si>
  <si>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</si>
  <si>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</si>
  <si>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</si>
  <si>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</si>
  <si>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</si>
  <si>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</si>
  <si>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</si>
  <si>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</si>
  <si>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</si>
  <si>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</si>
  <si>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</si>
  <si>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</si>
  <si>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</si>
  <si>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</si>
  <si>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</si>
  <si>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</si>
  <si>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</si>
  <si>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</si>
  <si>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</si>
  <si>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</si>
  <si>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</si>
  <si>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</si>
  <si>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</si>
  <si>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</si>
  <si>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</si>
  <si>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</si>
  <si>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</si>
  <si>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</si>
  <si>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</si>
  <si>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</si>
  <si>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</si>
  <si>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</si>
  <si>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</si>
  <si>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</si>
  <si>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</si>
  <si>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</si>
  <si>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</si>
  <si>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</si>
  <si>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</si>
  <si>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</si>
  <si>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</si>
  <si>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</si>
  <si>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</si>
  <si>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</si>
  <si>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</si>
  <si>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</si>
  <si>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</si>
  <si>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</si>
  <si>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</si>
  <si>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</si>
  <si>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</si>
  <si>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</si>
  <si>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</si>
  <si>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</si>
  <si>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</si>
  <si>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</si>
  <si>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</si>
  <si>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</si>
  <si>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</si>
  <si>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</si>
  <si>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</si>
  <si>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</si>
  <si>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</si>
  <si>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</si>
  <si>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</si>
  <si>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</si>
  <si>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</si>
  <si>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</si>
  <si>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</si>
  <si>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</si>
  <si>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</si>
  <si>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</si>
  <si>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</si>
  <si>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</si>
  <si>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</si>
  <si>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</si>
  <si>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</si>
  <si>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</si>
  <si>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</si>
  <si>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</si>
  <si>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</si>
  <si>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</si>
  <si>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</si>
  <si>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</si>
  <si>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</si>
  <si>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</si>
  <si>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</si>
  <si>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</si>
  <si>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</si>
  <si>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</si>
  <si>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</si>
  <si>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</si>
  <si>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</si>
  <si>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</si>
  <si>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</si>
  <si>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</si>
  <si>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</si>
  <si>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</si>
  <si>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</si>
  <si>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</si>
  <si>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</si>
  <si>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</si>
  <si>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</si>
  <si>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</si>
  <si>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</si>
  <si>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</si>
  <si>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</si>
  <si>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</si>
  <si>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</si>
  <si>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</si>
  <si>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</si>
  <si>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</si>
  <si>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</si>
  <si>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</si>
  <si>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</si>
  <si>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</si>
  <si>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</si>
  <si>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</si>
  <si>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</si>
  <si>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</si>
  <si>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</si>
  <si>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</si>
  <si>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</si>
  <si>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</si>
  <si>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</si>
  <si>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</si>
  <si>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</si>
  <si>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</si>
  <si>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</si>
  <si>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</si>
  <si>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</si>
  <si>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</si>
  <si>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</si>
  <si>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</si>
  <si>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</si>
  <si>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</si>
  <si>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</si>
  <si>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</si>
  <si>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</si>
  <si>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</si>
  <si>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</si>
  <si>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</si>
  <si>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</si>
  <si>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</si>
  <si>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</si>
  <si>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</si>
  <si>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</si>
  <si>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</si>
  <si>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</si>
  <si>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</si>
  <si>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</si>
  <si>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</si>
  <si>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</si>
  <si>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</si>
  <si>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</si>
  <si>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</si>
  <si>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</si>
  <si>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</si>
  <si>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</si>
  <si>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</si>
  <si>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</si>
  <si>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</si>
  <si>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</si>
  <si>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</si>
  <si>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</si>
  <si>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</si>
  <si>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</si>
  <si>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</si>
  <si>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</si>
  <si>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</si>
  <si>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</si>
  <si>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</si>
  <si>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</si>
  <si>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</si>
  <si>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</si>
  <si>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</si>
  <si>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</si>
  <si>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</si>
  <si>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</si>
  <si>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</si>
  <si>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</si>
  <si>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</si>
  <si>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</si>
  <si>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</si>
  <si>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</si>
  <si>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</si>
  <si>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</si>
  <si>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</si>
  <si>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</si>
  <si>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</si>
  <si>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</si>
  <si>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</si>
  <si>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</si>
  <si>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</si>
  <si>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</si>
  <si>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</si>
  <si>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</si>
  <si>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</si>
  <si>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</si>
  <si>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</si>
  <si>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</si>
  <si>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</si>
  <si>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</si>
  <si>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</si>
  <si>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</si>
  <si>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</si>
  <si>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</si>
  <si>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</si>
  <si>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</si>
  <si>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</si>
  <si>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</si>
  <si>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</si>
  <si>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</si>
  <si>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</si>
  <si>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</si>
  <si>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</si>
  <si>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</si>
  <si>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</si>
  <si>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</si>
  <si>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</si>
  <si>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</si>
  <si>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</si>
  <si>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</si>
  <si>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</si>
  <si>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</si>
  <si>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</si>
  <si>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</si>
  <si>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</si>
  <si>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</si>
  <si>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</si>
  <si>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</si>
  <si>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</si>
  <si>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</si>
  <si>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</si>
  <si>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</si>
  <si>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</si>
  <si>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</si>
  <si>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</si>
  <si>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</si>
  <si>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</si>
  <si>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</si>
  <si>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</si>
  <si>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</si>
  <si>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</si>
  <si>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</si>
  <si>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</si>
  <si>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</si>
  <si>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</si>
  <si>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</si>
  <si>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</si>
  <si>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</si>
  <si>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</si>
  <si>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</si>
  <si>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</si>
  <si>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</si>
  <si>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</si>
  <si>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</si>
  <si>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</si>
  <si>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</si>
  <si>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</si>
  <si>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</si>
  <si>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</si>
  <si>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</si>
  <si>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</si>
  <si>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</si>
  <si>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</si>
  <si>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</si>
  <si>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</si>
  <si>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</si>
  <si>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</si>
  <si>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</si>
  <si>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</si>
  <si>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</si>
  <si>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</si>
  <si>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</si>
  <si>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</si>
  <si>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</si>
  <si>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</si>
  <si>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</si>
  <si>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</si>
  <si>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</si>
  <si>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</si>
  <si>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</si>
  <si>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</si>
  <si>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</si>
  <si>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</si>
  <si>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</si>
  <si>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</si>
  <si>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</si>
  <si>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</si>
  <si>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</si>
  <si>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</si>
  <si>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</si>
  <si>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</si>
  <si>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</si>
  <si>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</si>
  <si>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</si>
  <si>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</si>
  <si>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</si>
  <si>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</si>
  <si>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</si>
  <si>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</si>
  <si>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</si>
  <si>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</si>
  <si>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</si>
  <si>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</si>
  <si>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</si>
  <si>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</si>
  <si>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</si>
  <si>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</si>
  <si>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</si>
  <si>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</si>
  <si>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</si>
  <si>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</si>
  <si>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</si>
  <si>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</si>
  <si>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</si>
  <si>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</si>
  <si>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</si>
  <si>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</si>
  <si>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</si>
  <si>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</si>
  <si>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</si>
  <si>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</si>
  <si>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</si>
  <si>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</si>
  <si>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</si>
  <si>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</si>
  <si>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</si>
  <si>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</si>
  <si>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</si>
  <si>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</si>
  <si>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</si>
  <si>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</si>
  <si>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</si>
  <si>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</si>
  <si>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</si>
  <si>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</si>
  <si>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</si>
  <si>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</si>
  <si>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</si>
  <si>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</si>
  <si>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</si>
  <si>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</si>
  <si>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</si>
  <si>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</si>
  <si>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</si>
  <si>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</si>
  <si>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</si>
  <si>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</si>
  <si>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</si>
  <si>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</si>
  <si>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</si>
  <si>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</si>
  <si>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</si>
  <si>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</si>
  <si>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</si>
  <si>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</si>
  <si>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</si>
  <si>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</si>
  <si>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</si>
  <si>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</si>
  <si>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</si>
  <si>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</si>
  <si>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</si>
  <si>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</si>
  <si>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</si>
  <si>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</si>
  <si>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</si>
  <si>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</si>
  <si>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</si>
  <si>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</si>
  <si>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</si>
  <si>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</si>
  <si>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</si>
  <si>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</si>
  <si>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</si>
  <si>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</si>
  <si>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</si>
  <si>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</si>
  <si>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</si>
  <si>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</si>
  <si>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</si>
  <si>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</si>
  <si>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</si>
  <si>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</si>
  <si>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</si>
  <si>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</si>
  <si>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</si>
  <si>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</si>
  <si>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</si>
  <si>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</si>
  <si>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</si>
  <si>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</si>
  <si>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</si>
  <si>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</si>
  <si>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</si>
  <si>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</si>
  <si>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</si>
  <si>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</si>
  <si>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</si>
  <si>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</si>
  <si>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</si>
  <si>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</si>
  <si>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</si>
  <si>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</si>
  <si>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</si>
  <si>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</si>
  <si>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</si>
  <si>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</si>
  <si>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</si>
  <si>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</si>
  <si>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</si>
  <si>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</si>
  <si>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</si>
  <si>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</si>
  <si>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</si>
  <si>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</si>
  <si>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</si>
  <si>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</si>
  <si>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</si>
  <si>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</si>
  <si>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</si>
  <si>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</si>
  <si>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</si>
  <si>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</si>
  <si>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</si>
  <si>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</si>
  <si>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</si>
  <si>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</si>
  <si>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</si>
  <si>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</si>
  <si>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</si>
  <si>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</si>
  <si>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</si>
  <si>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</si>
  <si>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</si>
  <si>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</si>
  <si>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</si>
  <si>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</si>
  <si>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</si>
  <si>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</si>
  <si>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</si>
  <si>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</si>
  <si>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</si>
  <si>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</si>
  <si>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</si>
  <si>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</si>
  <si>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</si>
  <si>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</si>
  <si>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</si>
  <si>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</si>
  <si>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</si>
  <si>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</si>
  <si>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</si>
  <si>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</si>
  <si>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</si>
  <si>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</si>
  <si>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</si>
  <si>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</si>
  <si>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</si>
  <si>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</si>
  <si>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</si>
  <si>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</si>
  <si>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</si>
  <si>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</si>
  <si>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</si>
  <si>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</si>
  <si>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</si>
  <si>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</si>
  <si>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</si>
  <si>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</si>
  <si>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</si>
  <si>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</si>
  <si>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</si>
  <si>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</si>
  <si>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</si>
  <si>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</si>
  <si>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</si>
  <si>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</si>
  <si>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</si>
  <si>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</si>
  <si>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</si>
  <si>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</si>
  <si>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</si>
  <si>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</si>
  <si>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</si>
  <si>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</si>
  <si>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</si>
  <si>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</si>
  <si>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</si>
  <si>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</si>
  <si>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</si>
  <si>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</si>
  <si>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</si>
  <si>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</si>
  <si>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</si>
  <si>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</si>
  <si>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</si>
  <si>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</si>
  <si>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</si>
  <si>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</si>
  <si>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</si>
  <si>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</si>
  <si>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</si>
  <si>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</si>
  <si>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</si>
  <si>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</si>
  <si>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</si>
  <si>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</si>
  <si>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</si>
  <si>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</si>
  <si>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</si>
  <si>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</si>
  <si>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</si>
  <si>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</si>
  <si>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</si>
  <si>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</si>
  <si>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</si>
  <si>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</si>
  <si>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</si>
  <si>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</si>
  <si>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</si>
  <si>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</si>
  <si>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</si>
  <si>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</si>
  <si>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</si>
  <si>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</si>
  <si>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</si>
  <si>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</si>
  <si>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</si>
  <si>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</si>
  <si>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</si>
  <si>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</si>
  <si>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</si>
  <si>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</si>
  <si>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</si>
  <si>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</si>
  <si>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</si>
  <si>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</si>
  <si>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</si>
  <si>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</si>
  <si>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</si>
  <si>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</si>
  <si>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</si>
  <si>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</si>
  <si>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</si>
  <si>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</si>
  <si>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</si>
  <si>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</si>
  <si>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</si>
  <si>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</si>
  <si>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</si>
  <si>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</si>
  <si>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</si>
  <si>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</si>
  <si>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</si>
  <si>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</si>
  <si>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</si>
  <si>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</si>
  <si>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</si>
  <si>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</si>
  <si>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</si>
  <si>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</si>
  <si>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</si>
  <si>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</si>
  <si>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</si>
  <si>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</si>
  <si>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</si>
  <si>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</si>
  <si>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</si>
  <si>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</si>
  <si>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</si>
  <si>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</si>
  <si>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</si>
  <si>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</si>
  <si>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</si>
  <si>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</si>
  <si>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</si>
  <si>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</si>
  <si>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</si>
  <si>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</si>
  <si>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</si>
  <si>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</si>
  <si>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</si>
  <si>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</si>
  <si>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</si>
  <si>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</si>
  <si>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</si>
  <si>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</si>
  <si>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</si>
  <si>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</si>
  <si>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</si>
  <si>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</si>
  <si>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</si>
  <si>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</si>
  <si>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</si>
  <si>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</si>
  <si>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</si>
  <si>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</si>
  <si>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</si>
  <si>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</si>
  <si>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</si>
  <si>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</si>
  <si>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</si>
  <si>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</si>
  <si>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</si>
  <si>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</si>
  <si>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</si>
  <si>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</si>
  <si>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</si>
  <si>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</si>
  <si>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</si>
  <si>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</si>
  <si>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</si>
  <si>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</si>
  <si>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</si>
  <si>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</si>
  <si>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</si>
  <si>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</si>
  <si>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</si>
  <si>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</si>
  <si>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</si>
  <si>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</si>
  <si>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</si>
  <si>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</si>
  <si>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</si>
  <si>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</si>
  <si>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</si>
  <si>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</si>
  <si>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</si>
  <si>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</si>
  <si>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</si>
  <si>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</si>
  <si>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</si>
  <si>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</si>
  <si>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</si>
  <si>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</si>
  <si>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</si>
  <si>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</si>
  <si>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</si>
  <si>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</si>
  <si>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</si>
  <si>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</si>
  <si>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</si>
  <si>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</si>
  <si>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</si>
  <si>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</si>
  <si>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</si>
  <si>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</si>
  <si>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</si>
  <si>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</si>
  <si>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</si>
  <si>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</si>
  <si>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</si>
  <si>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</si>
  <si>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</si>
  <si>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</si>
  <si>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</si>
  <si>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</si>
  <si>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</si>
  <si>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</si>
  <si>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</si>
  <si>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</si>
  <si>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</si>
  <si>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</si>
  <si>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</si>
  <si>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</si>
  <si>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</si>
  <si>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</si>
  <si>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</si>
  <si>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</si>
  <si>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</si>
  <si>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</si>
  <si>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</si>
  <si>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</si>
  <si>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</si>
  <si>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</si>
  <si>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</si>
  <si>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</si>
  <si>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</si>
  <si>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</si>
  <si>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</si>
  <si>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</si>
  <si>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</si>
  <si>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</si>
  <si>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</si>
  <si>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</si>
  <si>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</si>
  <si>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</si>
  <si>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</si>
  <si>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</si>
  <si>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</si>
  <si>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</si>
  <si>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</si>
  <si>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</si>
  <si>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</si>
  <si>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</si>
  <si>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</si>
  <si>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</si>
  <si>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</si>
  <si>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</si>
  <si>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</si>
  <si>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</si>
  <si>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</si>
  <si>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</si>
  <si>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</si>
  <si>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</si>
  <si>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</si>
  <si>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</si>
  <si>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</si>
  <si>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</si>
  <si>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</si>
  <si>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</si>
  <si>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</si>
  <si>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</si>
  <si>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</si>
  <si>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</si>
  <si>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</si>
  <si>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</si>
  <si>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</si>
  <si>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</si>
  <si>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</si>
  <si>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</si>
  <si>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</si>
  <si>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</si>
  <si>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</si>
  <si>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</si>
  <si>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</si>
  <si>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</si>
  <si>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</si>
  <si>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</si>
  <si>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</si>
  <si>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</si>
  <si>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</si>
  <si>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</si>
  <si>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</si>
  <si>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</si>
  <si>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</si>
  <si>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</si>
  <si>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</si>
  <si>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</si>
  <si>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</si>
  <si>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</si>
  <si>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</si>
  <si>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</si>
  <si>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</si>
  <si>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</si>
  <si>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</si>
  <si>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</si>
  <si>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</si>
  <si>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</si>
  <si>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</si>
  <si>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</si>
  <si>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</si>
  <si>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</si>
  <si>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</si>
  <si>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</si>
  <si>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</si>
  <si>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</si>
  <si>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</si>
  <si>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</si>
  <si>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</si>
  <si>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</si>
  <si>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</si>
  <si>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</si>
  <si>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</si>
  <si>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</si>
  <si>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</si>
  <si>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</si>
  <si>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</si>
  <si>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</si>
  <si>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</si>
  <si>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</si>
  <si>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</si>
  <si>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</si>
  <si>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</si>
  <si>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</si>
  <si>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</si>
  <si>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</si>
  <si>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</si>
  <si>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</si>
  <si>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</si>
  <si>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</si>
  <si>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</si>
  <si>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</si>
  <si>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</si>
  <si>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</si>
  <si>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</si>
  <si>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</si>
  <si>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</si>
  <si>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</si>
  <si>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</si>
  <si>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</si>
  <si>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</si>
  <si>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</si>
  <si>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</si>
  <si>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</si>
  <si>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</si>
  <si>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</si>
  <si>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</si>
  <si>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</si>
  <si>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</si>
  <si>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</si>
  <si>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</si>
  <si>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</si>
  <si>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</si>
  <si>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</si>
  <si>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</si>
  <si>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</si>
  <si>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</si>
  <si>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</si>
  <si>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</si>
  <si>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</si>
  <si>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</si>
  <si>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</si>
  <si>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</si>
  <si>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</si>
  <si>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</si>
  <si>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</si>
  <si>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</si>
  <si>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</si>
  <si>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</si>
  <si>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</si>
  <si>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</si>
  <si>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</si>
  <si>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</si>
  <si>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</si>
  <si>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</si>
  <si>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</si>
  <si>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</si>
  <si>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</si>
  <si>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</si>
  <si>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</si>
  <si>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</si>
  <si>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</si>
  <si>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</si>
  <si>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</si>
  <si>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</si>
  <si>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</si>
  <si>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</si>
  <si>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</si>
  <si>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</si>
  <si>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</si>
  <si>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</si>
  <si>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</si>
  <si>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</si>
  <si>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</si>
  <si>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</si>
  <si>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</si>
  <si>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</si>
  <si>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</si>
  <si>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</si>
  <si>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</si>
  <si>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</si>
  <si>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</si>
  <si>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</si>
  <si>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</si>
  <si>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</si>
  <si>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</si>
  <si>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</si>
  <si>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</si>
  <si>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</si>
  <si>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</si>
  <si>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</si>
  <si>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</si>
  <si>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</si>
  <si>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</si>
  <si>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</si>
  <si>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</si>
  <si>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</si>
  <si>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</si>
  <si>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</si>
  <si>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</si>
  <si>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</si>
  <si>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</si>
  <si>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</si>
  <si>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</si>
  <si>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</si>
  <si>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</si>
  <si>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</si>
  <si>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</si>
  <si>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</si>
  <si>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</si>
  <si>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</si>
  <si>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</si>
  <si>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</si>
  <si>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</si>
  <si>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</si>
  <si>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</si>
  <si>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</si>
  <si>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</si>
  <si>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</si>
  <si>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</si>
  <si>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</si>
  <si>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</si>
  <si>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</si>
  <si>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</si>
  <si>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</si>
  <si>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</si>
  <si>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</si>
  <si>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</si>
  <si>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</si>
  <si>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</si>
  <si>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</si>
  <si>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</si>
  <si>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</si>
  <si>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</si>
  <si>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</si>
  <si>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</si>
  <si>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</si>
  <si>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</si>
  <si>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</si>
  <si>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</si>
  <si>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</si>
  <si>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</si>
  <si>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</si>
  <si>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</si>
  <si>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</si>
  <si>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</si>
  <si>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</si>
  <si>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</si>
  <si>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</si>
  <si>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</si>
  <si>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</si>
  <si>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</si>
  <si>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</si>
  <si>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</si>
  <si>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</si>
  <si>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</si>
  <si>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</si>
  <si>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</si>
  <si>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</si>
  <si>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</si>
  <si>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</si>
  <si>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</si>
  <si>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</si>
  <si>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</si>
  <si>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</si>
  <si>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</si>
  <si>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</si>
  <si>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</si>
  <si>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</si>
  <si>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</si>
  <si>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</si>
  <si>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</si>
  <si>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</si>
  <si>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</si>
  <si>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</si>
  <si>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</si>
  <si>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</si>
  <si>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</si>
  <si>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</si>
  <si>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</si>
  <si>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</si>
  <si>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</si>
  <si>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</si>
  <si>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</si>
  <si>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</si>
  <si>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</si>
  <si>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</si>
  <si>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</si>
  <si>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</si>
  <si>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</si>
  <si>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</si>
  <si>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</si>
  <si>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</si>
  <si>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</si>
  <si>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</si>
  <si>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</si>
  <si>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</si>
  <si>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</si>
  <si>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</si>
  <si>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</si>
  <si>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</si>
  <si>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</si>
  <si>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</si>
  <si>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</si>
  <si>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</si>
  <si>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</si>
  <si>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</si>
  <si>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</si>
  <si>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</si>
  <si>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</si>
  <si>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</si>
  <si>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</si>
  <si>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</si>
  <si>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</si>
  <si>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</si>
  <si>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</si>
  <si>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</si>
  <si>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</si>
  <si>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</si>
  <si>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</si>
  <si>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</si>
  <si>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</si>
  <si>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</si>
  <si>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</si>
  <si>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</si>
  <si>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</si>
  <si>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</si>
  <si>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</si>
  <si>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</si>
  <si>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</si>
  <si>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</si>
  <si>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</si>
  <si>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</si>
  <si>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</si>
  <si>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</si>
  <si>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</si>
  <si>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</si>
  <si>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</si>
  <si>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</si>
  <si>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</si>
  <si>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</si>
  <si>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</si>
  <si>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</si>
  <si>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</si>
  <si>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</si>
  <si>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</si>
  <si>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</si>
  <si>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</si>
  <si>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</si>
  <si>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</si>
  <si>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</si>
  <si>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</si>
  <si>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</si>
  <si>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</si>
  <si>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</si>
  <si>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</si>
  <si>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</si>
  <si>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</si>
  <si>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</si>
  <si>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</si>
  <si>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</si>
  <si>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</si>
  <si>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</si>
  <si>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</si>
  <si>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</si>
  <si>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</si>
  <si>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</si>
  <si>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</si>
  <si>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</si>
  <si>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</si>
  <si>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</si>
  <si>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</si>
  <si>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</si>
  <si>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</si>
  <si>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</si>
  <si>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</si>
  <si>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</si>
  <si>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</si>
  <si>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</si>
  <si>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</si>
  <si>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</si>
  <si>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</si>
  <si>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</si>
  <si>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</si>
  <si>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</si>
  <si>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</si>
  <si>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</si>
  <si>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</si>
  <si>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</si>
  <si>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</si>
  <si>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</si>
  <si>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</si>
  <si>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</si>
  <si>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</si>
  <si>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</si>
  <si>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</si>
  <si>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</si>
  <si>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</si>
  <si>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</si>
  <si>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</si>
  <si>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</si>
  <si>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</si>
  <si>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</si>
  <si>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</si>
  <si>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</si>
  <si>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</si>
  <si>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</si>
  <si>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</si>
  <si>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</si>
  <si>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</si>
  <si>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</si>
  <si>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</si>
  <si>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</si>
  <si>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</si>
  <si>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</si>
  <si>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</si>
  <si>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</si>
  <si>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</si>
  <si>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</si>
  <si>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</si>
  <si>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</si>
  <si>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</si>
  <si>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</si>
  <si>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</si>
  <si>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</si>
  <si>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</si>
  <si>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</si>
  <si>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</si>
  <si>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</si>
  <si>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</si>
  <si>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</si>
  <si>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</si>
  <si>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</si>
  <si>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</si>
  <si>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</si>
  <si>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</si>
  <si>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</si>
  <si>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</si>
  <si>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</si>
  <si>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</si>
  <si>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</si>
  <si>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</si>
  <si>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</si>
  <si>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</si>
  <si>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</si>
  <si>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</si>
  <si>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</si>
  <si>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</si>
  <si>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</si>
  <si>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</si>
  <si>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</si>
  <si>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</si>
  <si>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</si>
  <si>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</si>
  <si>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</si>
  <si>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</si>
  <si>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</si>
  <si>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</si>
  <si>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</si>
  <si>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</si>
  <si>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</si>
  <si>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</si>
  <si>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</si>
  <si>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</si>
  <si>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</si>
  <si>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</si>
  <si>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</si>
  <si>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</si>
  <si>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</si>
  <si>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</si>
  <si>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</si>
  <si>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</si>
  <si>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</si>
  <si>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</si>
  <si>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</si>
  <si>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</si>
  <si>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</si>
  <si>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</si>
  <si>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</si>
  <si>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</si>
  <si>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</si>
  <si>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</si>
  <si>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</si>
  <si>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</si>
  <si>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</si>
  <si>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</si>
  <si>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</si>
  <si>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</si>
  <si>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</si>
  <si>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</si>
  <si>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</si>
  <si>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</si>
  <si>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</si>
  <si>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</si>
  <si>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</si>
  <si>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</si>
  <si>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</si>
  <si>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</si>
  <si>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</si>
  <si>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</si>
  <si>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</si>
  <si>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</si>
  <si>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</si>
  <si>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</si>
  <si>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</si>
  <si>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</si>
  <si>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</si>
  <si>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</si>
  <si>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</si>
  <si>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</si>
  <si>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</si>
  <si>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</si>
  <si>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</si>
  <si>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</si>
  <si>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</si>
  <si>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</si>
  <si>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</si>
  <si>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</si>
  <si>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</si>
  <si>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</si>
  <si>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</si>
  <si>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</si>
  <si>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</si>
  <si>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</si>
  <si>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</si>
  <si>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</si>
  <si>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</si>
  <si>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</si>
  <si>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</si>
  <si>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</si>
  <si>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</si>
  <si>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</si>
  <si>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</si>
  <si>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</si>
  <si>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</si>
  <si>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</si>
  <si>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</si>
  <si>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</si>
  <si>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</si>
  <si>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</si>
  <si>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</si>
  <si>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</si>
  <si>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</si>
  <si>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</si>
  <si>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</si>
  <si>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</si>
  <si>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</si>
  <si>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</si>
  <si>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</si>
  <si>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</si>
  <si>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</si>
  <si>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</si>
  <si>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</si>
  <si>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</si>
  <si>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</si>
  <si>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</si>
  <si>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</si>
  <si>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</si>
  <si>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</si>
  <si>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</si>
  <si>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</si>
  <si>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</si>
  <si>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</si>
  <si>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</si>
  <si>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</si>
  <si>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</si>
  <si>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</si>
  <si>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</si>
  <si>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</si>
  <si>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</si>
  <si>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</si>
  <si>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</si>
  <si>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</si>
  <si>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</si>
  <si>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</si>
  <si>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</si>
  <si>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</si>
  <si>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</si>
  <si>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</si>
  <si>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</si>
  <si>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</si>
  <si>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</si>
  <si>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</si>
  <si>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</si>
  <si>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</si>
  <si>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</si>
  <si>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</si>
  <si>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</si>
  <si>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</si>
  <si>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</si>
  <si>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</si>
  <si>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</si>
  <si>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</si>
  <si>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</si>
  <si>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</si>
  <si>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</si>
  <si>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</si>
  <si>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</si>
  <si>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</si>
  <si>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</si>
  <si>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</si>
  <si>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</si>
  <si>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</si>
  <si>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</si>
  <si>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</si>
  <si>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</si>
  <si>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</si>
  <si>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</si>
  <si>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</si>
  <si>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</si>
  <si>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</si>
  <si>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</si>
  <si>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</si>
  <si>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</si>
  <si>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</si>
  <si>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</si>
  <si>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</si>
  <si>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</si>
  <si>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</si>
  <si>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</si>
  <si>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</si>
  <si>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</si>
  <si>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</si>
  <si>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</si>
  <si>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</si>
  <si>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</si>
  <si>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</si>
  <si>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</si>
  <si>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</si>
  <si>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</si>
  <si>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</si>
  <si>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</si>
  <si>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</si>
  <si>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</si>
  <si>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</si>
  <si>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</si>
  <si>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</si>
  <si>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</si>
  <si>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</si>
  <si>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</si>
  <si>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</si>
  <si>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</si>
  <si>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</si>
  <si>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</si>
  <si>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</si>
  <si>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</si>
  <si>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</si>
  <si>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</si>
  <si>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</si>
  <si>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</si>
  <si>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</si>
  <si>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</si>
  <si>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</si>
  <si>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</si>
  <si>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</si>
  <si>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</si>
  <si>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</si>
  <si>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</si>
  <si>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</si>
  <si>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</si>
  <si>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</si>
  <si>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</si>
  <si>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</si>
  <si>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</si>
  <si>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</si>
  <si>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</si>
  <si>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</si>
  <si>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</si>
  <si>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</si>
  <si>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</si>
  <si>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</si>
  <si>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</si>
  <si>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</si>
  <si>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</si>
  <si>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</si>
  <si>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</si>
  <si>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</si>
  <si>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</si>
  <si>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</si>
  <si>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</si>
  <si>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</si>
  <si>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</si>
  <si>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</si>
  <si>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</si>
  <si>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</si>
  <si>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</si>
  <si>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</si>
  <si>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</si>
  <si>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</si>
  <si>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</si>
  <si>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</si>
  <si>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</si>
  <si>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</si>
  <si>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</si>
  <si>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</si>
  <si>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</si>
  <si>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</si>
  <si>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</si>
  <si>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</si>
  <si>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</si>
  <si>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</si>
  <si>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</si>
  <si>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</si>
  <si>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</si>
  <si>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</si>
  <si>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</si>
  <si>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</si>
  <si>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</si>
  <si>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</si>
  <si>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</si>
  <si>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</si>
  <si>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</si>
  <si>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</si>
  <si>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</si>
  <si>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</si>
  <si>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</si>
  <si>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</si>
  <si>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</si>
  <si>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</si>
  <si>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</si>
  <si>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</si>
  <si>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</si>
  <si>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</si>
  <si>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</si>
  <si>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</si>
  <si>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</si>
  <si>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</si>
  <si>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</si>
  <si>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</si>
  <si>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</si>
  <si>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</si>
  <si>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</si>
  <si>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</si>
  <si>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</si>
  <si>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</si>
  <si>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</si>
  <si>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</si>
  <si>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</si>
  <si>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</si>
  <si>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</si>
  <si>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</si>
  <si>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</si>
  <si>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</si>
  <si>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</si>
  <si>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</si>
  <si>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</si>
  <si>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</si>
  <si>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</si>
  <si>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</si>
  <si>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</si>
  <si>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</si>
  <si>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</si>
  <si>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</si>
  <si>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</si>
  <si>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</si>
  <si>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</si>
  <si>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</si>
  <si>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</si>
  <si>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</si>
  <si>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</si>
  <si>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</si>
  <si>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</si>
  <si>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</si>
  <si>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</si>
  <si>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</si>
  <si>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</si>
  <si>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</si>
  <si>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</si>
  <si>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</si>
  <si>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</si>
  <si>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</si>
  <si>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</si>
  <si>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</si>
  <si>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</si>
  <si>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</si>
  <si>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</si>
  <si>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</si>
  <si>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</si>
  <si>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</si>
  <si>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</si>
  <si>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</si>
  <si>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</si>
  <si>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</si>
  <si>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</si>
  <si>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</si>
  <si>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</si>
  <si>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</si>
  <si>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</si>
  <si>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</si>
  <si>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</si>
  <si>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</si>
  <si>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</si>
  <si>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</si>
  <si>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</si>
  <si>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</si>
  <si>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</si>
  <si>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</si>
  <si>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</si>
  <si>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</si>
  <si>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</si>
  <si>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</si>
  <si>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</si>
  <si>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</si>
  <si>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</si>
  <si>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</si>
  <si>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</si>
  <si>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</si>
  <si>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</si>
  <si>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</si>
  <si>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</si>
  <si>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</si>
  <si>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</si>
  <si>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</si>
  <si>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</si>
  <si>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</si>
  <si>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</si>
  <si>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</si>
  <si>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</si>
  <si>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</si>
  <si>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</si>
  <si>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</si>
  <si>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</si>
  <si>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</si>
  <si>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</si>
  <si>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</si>
  <si>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</si>
  <si>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</si>
  <si>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</si>
  <si>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</si>
  <si>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</si>
  <si>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</si>
  <si>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</si>
  <si>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</si>
  <si>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</si>
  <si>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</si>
  <si>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</si>
  <si>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</si>
  <si>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</si>
  <si>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</si>
  <si>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</si>
  <si>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</si>
  <si>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</si>
  <si>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</si>
  <si>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</si>
  <si>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</si>
  <si>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</si>
  <si>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</si>
  <si>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</si>
  <si>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</si>
  <si>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</si>
  <si>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</si>
  <si>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</si>
  <si>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</si>
  <si>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</si>
  <si>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</si>
  <si>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</si>
  <si>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</si>
  <si>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</si>
  <si>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</si>
  <si>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</si>
  <si>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</si>
  <si>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</si>
  <si>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</si>
  <si>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</si>
  <si>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</si>
  <si>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</si>
  <si>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</si>
  <si>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</si>
  <si>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</si>
  <si>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</si>
  <si>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</si>
  <si>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</si>
  <si>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</si>
  <si>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</si>
  <si>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</si>
  <si>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</si>
  <si>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</si>
  <si>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</si>
  <si>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</si>
  <si>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</si>
  <si>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</si>
  <si>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</si>
  <si>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</si>
  <si>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</si>
  <si>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</si>
  <si>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</si>
  <si>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</si>
  <si>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</si>
  <si>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</si>
  <si>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</si>
  <si>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</si>
  <si>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</si>
  <si>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</si>
  <si>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</si>
  <si>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</si>
  <si>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</si>
  <si>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</si>
  <si>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</si>
  <si>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</si>
  <si>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</si>
  <si>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</si>
  <si>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</si>
  <si>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</si>
  <si>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</si>
  <si>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</si>
  <si>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</si>
  <si>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</si>
  <si>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</si>
  <si>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</si>
  <si>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</si>
  <si>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</si>
  <si>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</si>
  <si>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</si>
  <si>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</si>
  <si>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</si>
  <si>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</si>
  <si>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</si>
  <si>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</si>
  <si>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</si>
  <si>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</si>
  <si>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</si>
  <si>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</si>
  <si>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</si>
  <si>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</si>
  <si>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</si>
  <si>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</si>
  <si>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</si>
  <si>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</si>
  <si>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</si>
  <si>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</si>
  <si>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</si>
  <si>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</si>
  <si>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</si>
  <si>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</si>
  <si>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</si>
  <si>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</si>
  <si>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</si>
  <si>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</si>
  <si>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</si>
  <si>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</si>
  <si>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</si>
  <si>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</si>
  <si>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</si>
  <si>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</si>
  <si>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</si>
  <si>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</si>
  <si>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</si>
  <si>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</si>
  <si>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</si>
  <si>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</si>
  <si>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</si>
  <si>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</si>
  <si>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</si>
  <si>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</si>
  <si>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</si>
  <si>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</si>
  <si>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</si>
  <si>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</si>
  <si>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</si>
  <si>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</si>
  <si>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</si>
  <si>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</si>
  <si>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</si>
  <si>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</si>
  <si>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</si>
  <si>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</si>
  <si>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</si>
  <si>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</si>
  <si>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</si>
  <si>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</si>
  <si>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</si>
  <si>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</si>
  <si>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</si>
  <si>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</si>
  <si>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</si>
  <si>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</si>
  <si>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</si>
  <si>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</si>
  <si>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</si>
  <si>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</si>
  <si>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</si>
  <si>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</si>
  <si>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</si>
  <si>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</si>
  <si>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</si>
  <si>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</si>
  <si>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</si>
  <si>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</si>
  <si>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</si>
  <si>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</si>
  <si>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</si>
  <si>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</si>
  <si>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</si>
  <si>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</si>
  <si>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</si>
  <si>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</si>
  <si>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</si>
  <si>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</si>
  <si>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</si>
  <si>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</si>
  <si>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</si>
  <si>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</si>
  <si>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</si>
  <si>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</si>
  <si>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</si>
  <si>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</si>
  <si>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</si>
  <si>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</si>
  <si>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</si>
  <si>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</si>
  <si>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</si>
  <si>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</si>
  <si>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</si>
  <si>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</si>
  <si>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</si>
  <si>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</si>
  <si>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</si>
  <si>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</si>
  <si>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</si>
  <si>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</si>
  <si>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</si>
  <si>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</si>
  <si>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</si>
  <si>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</si>
  <si>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</si>
  <si>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</si>
  <si>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</si>
  <si>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</si>
  <si>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</si>
  <si>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</si>
  <si>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</si>
  <si>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</si>
  <si>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</si>
  <si>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</si>
  <si>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</si>
  <si>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</si>
  <si>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</si>
  <si>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</si>
  <si>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</si>
  <si>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</si>
  <si>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</si>
  <si>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</si>
  <si>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</si>
  <si>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</si>
  <si>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</si>
  <si>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</si>
  <si>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</si>
  <si>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</si>
  <si>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</si>
  <si>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</si>
  <si>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Greater than 50000</t>
  </si>
  <si>
    <t>Sum of Percentage Funded</t>
  </si>
  <si>
    <t>(Multiple Items)</t>
  </si>
  <si>
    <t>Campaign Length (days)</t>
  </si>
  <si>
    <t>Sum of Campaign Length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</si>
</sst>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0" fillId="0" borderId="0" xfId="0" applyFill="1"/>
    <xf numFmtId="0" fontId="1" fillId="0" borderId="0" xfId="0" applyFont="1" applyFill="1"/>
    <xf numFmtId="0" fontId="0" fillId="0" borderId="0" xfId="0" applyAlignment="1">
      <alignment horizontal="left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9">
    <dxf>
      <numFmt numFmtId="1" formatCode="0"/>
    </dxf>
    <dxf>
      <numFmt numFmtId="1" formatCode="0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2"/>
        </patternFill>
      </fill>
    </dxf>
    <dxf>
      <font>
        <color theme="8" tint="-0.24994659260841701"/>
      </font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Challenge.xlsx]Outcomes Based on Launch Date!PivotTable3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7-4F88-A4DA-203A6647A81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77-4F88-A4DA-203A6647A81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77-4F88-A4DA-203A6647A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034656"/>
        <c:axId val="307032360"/>
      </c:lineChart>
      <c:catAx>
        <c:axId val="30703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032360"/>
        <c:crosses val="autoZero"/>
        <c:auto val="1"/>
        <c:lblAlgn val="ctr"/>
        <c:lblOffset val="100"/>
        <c:noMultiLvlLbl val="0"/>
      </c:catAx>
      <c:valAx>
        <c:axId val="30703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03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9-4A33-B672-6BADC2DE93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A9-4A33-B672-6BADC2DE93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A9-4A33-B672-6BADC2DE9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795608"/>
        <c:axId val="926791016"/>
      </c:lineChart>
      <c:catAx>
        <c:axId val="92679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791016"/>
        <c:crosses val="autoZero"/>
        <c:auto val="1"/>
        <c:lblAlgn val="ctr"/>
        <c:lblOffset val="100"/>
        <c:noMultiLvlLbl val="0"/>
      </c:catAx>
      <c:valAx>
        <c:axId val="9267910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79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Challenge.xlsx]Campaign Length by % Funded!PivotTable1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Length by Percentage Funded</a:t>
            </a:r>
            <a:r>
              <a:rPr lang="en-US" baseline="0"/>
              <a:t> (80%-99%)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38100">
            <a:solidFill>
              <a:srgbClr val="00B050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38100">
            <a:solidFill>
              <a:srgbClr val="00B050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'Campaign Length by % Funded'!$B$4</c:f>
              <c:strCache>
                <c:ptCount val="1"/>
                <c:pt idx="0">
                  <c:v>Sum of Campaign Length (days)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 w="38100">
                <a:solidFill>
                  <a:srgbClr val="00B050"/>
                </a:solidFill>
              </a:ln>
              <a:effectLst/>
            </c:spPr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 Length by % Funded'!$A$5:$A$12</c:f>
              <c:strCache>
                <c:ptCount val="7"/>
                <c:pt idx="0">
                  <c:v>RETURNING AT A LATER DATE</c:v>
                </c:pt>
                <c:pt idx="1">
                  <c:v>Fever - a workshop production</c:v>
                </c:pt>
                <c:pt idx="2">
                  <c:v>FACING EAST: New LGBT Musical Eyes London Concert</c:v>
                </c:pt>
                <c:pt idx="3">
                  <c:v>AllerGuarder: Bluetooth wristband helps food-allergy kids</c:v>
                </c:pt>
                <c:pt idx="4">
                  <c:v>Jumpy, The World First Edutainment Smartwatch For Kids</c:v>
                </c:pt>
                <c:pt idx="5">
                  <c:v>Trequant - First Wearable for Tremors</c:v>
                </c:pt>
                <c:pt idx="6">
                  <c:v>TapTap, a touch communication wristband</c:v>
                </c:pt>
              </c:strCache>
            </c:strRef>
          </c:cat>
          <c:val>
            <c:numRef>
              <c:f>'Campaign Length by % Funded'!$B$5:$B$12</c:f>
              <c:numCache>
                <c:formatCode>General</c:formatCode>
                <c:ptCount val="7"/>
                <c:pt idx="0">
                  <c:v>7</c:v>
                </c:pt>
                <c:pt idx="1">
                  <c:v>28</c:v>
                </c:pt>
                <c:pt idx="2">
                  <c:v>30</c:v>
                </c:pt>
                <c:pt idx="3">
                  <c:v>30</c:v>
                </c:pt>
                <c:pt idx="4">
                  <c:v>35</c:v>
                </c:pt>
                <c:pt idx="5">
                  <c:v>35.373981481490773</c:v>
                </c:pt>
                <c:pt idx="6">
                  <c:v>37.18115740740177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A-4C07-AF56-1204BA767BD5}"/>
            </c:ext>
          </c:extLst>
        </c:ser>
        <c:ser>
          <c:idx val="1"/>
          <c:order val="1"/>
          <c:tx>
            <c:strRef>
              <c:f>'Campaign Length by % Funded'!$C$4</c:f>
              <c:strCache>
                <c:ptCount val="1"/>
                <c:pt idx="0">
                  <c:v>Sum of Percentage Funded</c:v>
                </c:pt>
              </c:strCache>
            </c:strRef>
          </c:tx>
          <c:spPr>
            <a:solidFill>
              <a:schemeClr val="accent2"/>
            </a:solidFill>
            <a:ln w="38100"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 w="38100">
                <a:solidFill>
                  <a:srgbClr val="00B050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'Campaign Length by % Funded'!$A$5:$A$12</c:f>
              <c:strCache>
                <c:ptCount val="7"/>
                <c:pt idx="0">
                  <c:v>RETURNING AT A LATER DATE</c:v>
                </c:pt>
                <c:pt idx="1">
                  <c:v>Fever - a workshop production</c:v>
                </c:pt>
                <c:pt idx="2">
                  <c:v>FACING EAST: New LGBT Musical Eyes London Concert</c:v>
                </c:pt>
                <c:pt idx="3">
                  <c:v>AllerGuarder: Bluetooth wristband helps food-allergy kids</c:v>
                </c:pt>
                <c:pt idx="4">
                  <c:v>Jumpy, The World First Edutainment Smartwatch For Kids</c:v>
                </c:pt>
                <c:pt idx="5">
                  <c:v>Trequant - First Wearable for Tremors</c:v>
                </c:pt>
                <c:pt idx="6">
                  <c:v>TapTap, a touch communication wristband</c:v>
                </c:pt>
              </c:strCache>
            </c:strRef>
          </c:cat>
          <c:val>
            <c:numRef>
              <c:f>'Campaign Length by % Funded'!$C$5:$C$12</c:f>
              <c:numCache>
                <c:formatCode>General</c:formatCode>
                <c:ptCount val="7"/>
                <c:pt idx="0">
                  <c:v>95</c:v>
                </c:pt>
                <c:pt idx="1">
                  <c:v>86</c:v>
                </c:pt>
                <c:pt idx="2">
                  <c:v>90</c:v>
                </c:pt>
                <c:pt idx="3">
                  <c:v>82</c:v>
                </c:pt>
                <c:pt idx="4">
                  <c:v>85</c:v>
                </c:pt>
                <c:pt idx="5">
                  <c:v>83</c:v>
                </c:pt>
                <c:pt idx="6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EA-4C07-AF56-1204BA767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706504"/>
        <c:axId val="501701584"/>
      </c:barChart>
      <c:catAx>
        <c:axId val="50170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01584"/>
        <c:crosses val="autoZero"/>
        <c:auto val="1"/>
        <c:lblAlgn val="ctr"/>
        <c:lblOffset val="100"/>
        <c:noMultiLvlLbl val="0"/>
      </c:catAx>
      <c:valAx>
        <c:axId val="50170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0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0</xdr:colOff>
      <xdr:row>33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7A310F-5BC4-45D9-8840-4D156C8197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14286</xdr:rowOff>
    </xdr:from>
    <xdr:to>
      <xdr:col>8</xdr:col>
      <xdr:colOff>0</xdr:colOff>
      <xdr:row>34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2708D2-055C-48B0-A7DA-03028D6A4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14287</xdr:rowOff>
    </xdr:from>
    <xdr:to>
      <xdr:col>2</xdr:col>
      <xdr:colOff>1676399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46AAB8-7529-4D5F-8AEC-465E3524C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ysus" refreshedDate="43945.771151388886" createdVersion="6" refreshedVersion="6" minRefreshableVersion="3" recordCount="4114" xr:uid="{C941139B-92B8-405B-A8BB-3FF82AC6A09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ysus" refreshedDate="43945.773322685185" createdVersion="6" refreshedVersion="6" minRefreshableVersion="3" recordCount="4114" xr:uid="{1B4BF9A6-9EC0-473A-8E64-E944BD280D3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mpaign Length (days)" numFmtId="1">
      <sharedItems containsSemiMixedTypes="0" containsString="0" containsNumber="1" minValue="1.0698495370452292" maxValue="9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n v="63.92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n v="185.48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n v="15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n v="69.27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n v="190.55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n v="93.4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n v="146.88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n v="159.82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n v="291.79000000000002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n v="31.5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7"/>
    <n v="158.68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0"/>
    <n v="80.33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1"/>
    <n v="59.96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2"/>
    <n v="109.78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7"/>
    <n v="147.71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3"/>
    <n v="21.76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8"/>
    <n v="171.84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7"/>
    <n v="41.94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6"/>
    <n v="93.26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4"/>
    <n v="56.14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8"/>
    <n v="80.16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15"/>
    <n v="199.9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16"/>
    <n v="51.25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17"/>
    <n v="103.04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15"/>
    <n v="66.349999999999994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18"/>
    <n v="57.14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19"/>
    <n v="102.11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0"/>
    <n v="148.97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8"/>
    <n v="169.61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4"/>
    <n v="31.62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7"/>
    <n v="76.45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8"/>
    <n v="13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8"/>
    <n v="320.45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21"/>
    <n v="83.75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22"/>
    <n v="49.88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23"/>
    <n v="59.46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24"/>
    <n v="193.84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25"/>
    <n v="159.51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5"/>
    <n v="41.68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26"/>
    <n v="150.9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7"/>
    <n v="126.69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8"/>
    <n v="105.26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24"/>
    <n v="117.51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27"/>
    <n v="117.36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8"/>
    <n v="133.33000000000001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28"/>
    <n v="98.36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3"/>
    <n v="194.44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29"/>
    <n v="76.87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29"/>
    <n v="56.82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8"/>
    <n v="137.93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8"/>
    <n v="27.27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30"/>
    <n v="118.34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31"/>
    <n v="223.48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"/>
    <n v="28.11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7"/>
    <n v="194.23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32"/>
    <n v="128.94999999999999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13"/>
    <n v="49.32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21"/>
    <n v="221.52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33"/>
    <n v="137.21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8"/>
    <n v="606.82000000000005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33"/>
    <n v="43.04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34"/>
    <n v="322.39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19"/>
    <n v="96.7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35"/>
    <n v="35.47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36"/>
    <n v="86.67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29"/>
    <n v="132.05000000000001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17"/>
    <n v="91.23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31"/>
    <n v="116.25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37"/>
    <n v="21.19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38"/>
    <n v="62.33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37"/>
    <n v="37.409999999999997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39"/>
    <n v="69.72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29"/>
    <n v="58.17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8"/>
    <n v="50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40"/>
    <n v="19.47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41"/>
    <n v="85.96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42"/>
    <n v="30.67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43"/>
    <n v="60.38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44"/>
    <n v="38.6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37"/>
    <n v="40.270000000000003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13"/>
    <n v="273.83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45"/>
    <n v="53.04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"/>
    <n v="40.0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33"/>
    <n v="15.77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"/>
    <n v="71.430000000000007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9"/>
    <n v="71.709999999999994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6"/>
    <n v="375.76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2"/>
    <n v="104.6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33"/>
    <n v="60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41"/>
    <n v="123.29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8"/>
    <n v="31.38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28"/>
    <n v="78.260000000000005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2"/>
    <n v="122.33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38"/>
    <n v="73.73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3"/>
    <n v="21.67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26"/>
    <n v="21.9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41"/>
    <n v="50.59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6"/>
    <n v="53.13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6"/>
    <n v="56.67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6"/>
    <n v="40.78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8"/>
    <n v="192.3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8"/>
    <n v="100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30"/>
    <n v="117.92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2"/>
    <n v="27.9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28"/>
    <n v="60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3"/>
    <n v="39.380000000000003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x v="0"/>
    <s v="shorts"/>
    <x v="7"/>
    <n v="186.1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21"/>
    <n v="111.38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46"/>
    <n v="78.72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47"/>
    <n v="46.7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26"/>
    <n v="65.38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9"/>
    <n v="102.08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3"/>
    <n v="64.2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48"/>
    <n v="90.38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33"/>
    <n v="88.57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49"/>
    <n v="28.73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35"/>
    <n v="69.790000000000006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8"/>
    <n v="167.49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40"/>
    <n v="144.9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2"/>
    <n v="91.84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50"/>
    <n v="10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50"/>
    <n v="1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50"/>
    <n v="0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50"/>
    <n v="25.17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50"/>
    <n v="0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51"/>
    <n v="11.67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52"/>
    <n v="106.69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53"/>
    <n v="47.5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53"/>
    <n v="311.17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50"/>
    <n v="0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50"/>
    <n v="0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x v="0"/>
    <s v="science fiction"/>
    <x v="50"/>
    <n v="0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54"/>
    <n v="94.51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50"/>
    <n v="0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50"/>
    <n v="0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55"/>
    <n v="80.599999999999994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50"/>
    <n v="0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50"/>
    <n v="0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56"/>
    <n v="81.239999999999995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8"/>
    <n v="500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50"/>
    <n v="0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57"/>
    <n v="46.18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50"/>
    <n v="10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50"/>
    <n v="0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58"/>
    <n v="55.95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59"/>
    <n v="37.56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60"/>
    <n v="38.33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50"/>
    <n v="0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50"/>
    <n v="20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60"/>
    <n v="15.33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61"/>
    <n v="449.43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50"/>
    <n v="28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50"/>
    <n v="15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60"/>
    <n v="35.9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56"/>
    <n v="13.33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50"/>
    <n v="20.25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62"/>
    <n v="119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50"/>
    <n v="4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50"/>
    <n v="0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50"/>
    <n v="10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50"/>
    <n v="0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50"/>
    <n v="5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63"/>
    <n v="43.5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50"/>
    <n v="0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60"/>
    <n v="91.43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50"/>
    <n v="0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64"/>
    <n v="3000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50"/>
    <n v="5.5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65"/>
    <n v="108.3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66"/>
    <n v="56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56"/>
    <n v="32.5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50"/>
    <n v="1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50"/>
    <n v="0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50"/>
    <n v="0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50"/>
    <n v="0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52"/>
    <n v="49.88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50"/>
    <n v="0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67"/>
    <n v="25.71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50"/>
    <n v="0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68"/>
    <n v="100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69"/>
    <n v="30.85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70"/>
    <n v="180.5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50"/>
    <n v="0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x v="0"/>
    <s v="drama"/>
    <x v="71"/>
    <n v="373.5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56"/>
    <n v="25.5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x v="0"/>
    <s v="drama"/>
    <x v="52"/>
    <n v="220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50"/>
    <n v="0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63"/>
    <n v="160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50"/>
    <n v="0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50"/>
    <n v="69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x v="0"/>
    <s v="drama"/>
    <x v="50"/>
    <n v="50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62"/>
    <n v="83.3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50"/>
    <n v="5.67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50"/>
    <n v="0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50"/>
    <n v="1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50"/>
    <n v="0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72"/>
    <n v="77.11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54"/>
    <n v="32.75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60"/>
    <n v="46.5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50"/>
    <n v="0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73"/>
    <n v="87.31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74"/>
    <n v="54.29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x v="0"/>
    <s v="drama"/>
    <x v="50"/>
    <n v="0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75"/>
    <n v="93.25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76"/>
    <n v="117.68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63"/>
    <n v="76.47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50"/>
    <n v="0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77"/>
    <n v="163.85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50"/>
    <n v="0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50"/>
    <n v="0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78"/>
    <n v="91.82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79"/>
    <n v="185.83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50"/>
    <n v="1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50"/>
    <n v="20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50"/>
    <n v="1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50"/>
    <n v="10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80"/>
    <n v="331.54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x v="0"/>
    <s v="drama"/>
    <x v="81"/>
    <n v="314.29000000000002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53"/>
    <n v="100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82"/>
    <n v="115.99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60"/>
    <n v="120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50"/>
    <n v="0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55"/>
    <n v="65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50"/>
    <n v="0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50"/>
    <n v="0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50"/>
    <n v="0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60"/>
    <n v="125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50"/>
    <n v="0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50"/>
    <n v="0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50"/>
    <n v="0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50"/>
    <n v="30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50"/>
    <n v="0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56"/>
    <n v="15.71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50"/>
    <n v="0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67"/>
    <n v="80.2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50"/>
    <n v="0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50"/>
    <n v="0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50"/>
    <n v="50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50"/>
    <n v="0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78"/>
    <n v="50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9"/>
    <n v="117.85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40"/>
    <n v="109.0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40"/>
    <n v="73.02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33"/>
    <n v="78.2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35"/>
    <n v="47.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3"/>
    <n v="54.02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83"/>
    <n v="68.489999999999995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84"/>
    <n v="108.15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7"/>
    <n v="589.95000000000005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40"/>
    <n v="48.05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6"/>
    <n v="72.48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9"/>
    <n v="57.08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85"/>
    <n v="85.4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7"/>
    <n v="215.86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16"/>
    <n v="89.39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13"/>
    <n v="45.42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86"/>
    <n v="65.760000000000005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13"/>
    <n v="66.7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87"/>
    <n v="83.35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88"/>
    <n v="105.05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6"/>
    <n v="120.91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13"/>
    <n v="97.64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89"/>
    <n v="41.38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90"/>
    <n v="30.65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90"/>
    <n v="64.95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38"/>
    <n v="95.78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91"/>
    <n v="40.42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88"/>
    <n v="78.58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38"/>
    <n v="50.18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92"/>
    <n v="92.25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42"/>
    <n v="57.5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"/>
    <n v="109.42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93"/>
    <n v="81.89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9"/>
    <n v="45.67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94"/>
    <n v="55.22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9"/>
    <n v="65.3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34"/>
    <n v="95.23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5"/>
    <n v="75.44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95"/>
    <n v="97.82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96"/>
    <n v="87.69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94"/>
    <n v="54.75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10"/>
    <n v="83.95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7"/>
    <n v="254.39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35"/>
    <n v="101.83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"/>
    <n v="55.07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97"/>
    <n v="56.9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15"/>
    <n v="121.28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98"/>
    <n v="91.19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33"/>
    <n v="115.45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"/>
    <n v="67.77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13"/>
    <n v="28.58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8"/>
    <n v="46.88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1"/>
    <n v="154.41999999999999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7"/>
    <n v="201.22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8"/>
    <n v="100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18"/>
    <n v="100.08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17"/>
    <n v="230.09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7"/>
    <n v="141.75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15"/>
    <n v="56.3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99"/>
    <n v="73.3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21"/>
    <n v="85.3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17"/>
    <n v="61.5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8"/>
    <n v="93.02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0"/>
    <n v="50.29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100"/>
    <n v="106.43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22"/>
    <n v="51.72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101"/>
    <n v="36.61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x v="0"/>
    <s v="documentary"/>
    <x v="38"/>
    <n v="42.52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6"/>
    <n v="62.71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17"/>
    <n v="89.96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"/>
    <n v="28.92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"/>
    <n v="138.80000000000001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20"/>
    <n v="61.3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2"/>
    <n v="80.2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102"/>
    <n v="32.1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7"/>
    <n v="200.89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5"/>
    <n v="108.01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7"/>
    <n v="95.7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103"/>
    <n v="49.88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40"/>
    <n v="110.47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13"/>
    <n v="134.91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3"/>
    <n v="106.62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29"/>
    <n v="145.0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4"/>
    <n v="114.59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21"/>
    <n v="105.32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"/>
    <n v="70.92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40"/>
    <n v="147.16999999999999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104"/>
    <n v="160.47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"/>
    <n v="156.05000000000001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6"/>
    <n v="63.17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21"/>
    <n v="104.82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13"/>
    <n v="97.36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40"/>
    <n v="203.63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105"/>
    <n v="188.31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7"/>
    <n v="146.65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"/>
    <n v="109.19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16"/>
    <n v="59.25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7"/>
    <n v="97.9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5"/>
    <n v="70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29"/>
    <n v="72.87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105"/>
    <n v="146.35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13"/>
    <n v="67.91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8"/>
    <n v="169.85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21"/>
    <n v="58.41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21"/>
    <n v="119.99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4"/>
    <n v="99.86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106"/>
    <n v="90.58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20"/>
    <n v="117.77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3"/>
    <n v="86.55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13"/>
    <n v="71.900000000000006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41"/>
    <n v="129.82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7"/>
    <n v="44.91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16"/>
    <n v="40.76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15"/>
    <n v="103.52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"/>
    <n v="125.45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1"/>
    <n v="246.61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3"/>
    <n v="79.400000000000006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107"/>
    <n v="86.1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3"/>
    <n v="193.05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2"/>
    <n v="84.02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7"/>
    <n v="139.83000000000001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8"/>
    <n v="109.82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9"/>
    <n v="139.53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7"/>
    <n v="347.85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5"/>
    <n v="68.239999999999995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"/>
    <n v="239.9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7"/>
    <n v="287.31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3"/>
    <n v="86.85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"/>
    <n v="81.84999999999999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5"/>
    <n v="42.87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108"/>
    <n v="709.42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5"/>
    <n v="161.26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105"/>
    <n v="41.78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13"/>
    <n v="89.89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26"/>
    <n v="45.05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28"/>
    <n v="42.86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6"/>
    <n v="54.08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5"/>
    <n v="103.22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20"/>
    <n v="40.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1"/>
    <n v="116.86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24"/>
    <n v="115.51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2"/>
    <n v="104.31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109"/>
    <n v="69.77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110"/>
    <n v="43.02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20"/>
    <n v="58.5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6"/>
    <n v="111.8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8"/>
    <n v="46.23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111"/>
    <n v="144.69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9"/>
    <n v="88.85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112"/>
    <n v="81.75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8"/>
    <n v="71.430000000000007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7"/>
    <n v="104.26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7"/>
    <n v="90.62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5"/>
    <n v="157.33000000000001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20"/>
    <n v="105.18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29"/>
    <n v="58.72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13"/>
    <n v="81.63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"/>
    <n v="56.46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105"/>
    <n v="140.1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13"/>
    <n v="224.85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20"/>
    <n v="181.13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3"/>
    <n v="711.0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24"/>
    <n v="65.88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2"/>
    <n v="75.19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33"/>
    <n v="133.13999999999999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29"/>
    <n v="55.2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29"/>
    <n v="86.16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21"/>
    <n v="92.32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7"/>
    <n v="160.16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0"/>
    <n v="45.6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30"/>
    <n v="183.29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7"/>
    <n v="125.79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37"/>
    <n v="57.65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2"/>
    <n v="78.66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33"/>
    <n v="91.48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21"/>
    <n v="68.09999999999999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28"/>
    <n v="48.09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8"/>
    <n v="202.42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7"/>
    <n v="216.75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8"/>
    <n v="110.07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50"/>
    <n v="4.83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53"/>
    <n v="50.17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60"/>
    <n v="35.83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60"/>
    <n v="11.77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113"/>
    <n v="40.78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50"/>
    <n v="3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60"/>
    <n v="16.63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50"/>
    <n v="0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52"/>
    <n v="52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50"/>
    <n v="0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53"/>
    <n v="4.8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51"/>
    <n v="51.88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54"/>
    <n v="71.2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50"/>
    <n v="0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62"/>
    <n v="62.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50"/>
    <n v="1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50"/>
    <n v="0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50"/>
    <n v="0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114"/>
    <n v="170.5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50"/>
    <n v="0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50"/>
    <n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50"/>
    <n v="0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x v="0"/>
    <s v="animation"/>
    <x v="115"/>
    <n v="393.59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50"/>
    <n v="5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62"/>
    <n v="50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50"/>
    <n v="1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113"/>
    <n v="47.88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50"/>
    <n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56"/>
    <n v="20.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53"/>
    <n v="9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60"/>
    <n v="56.57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50"/>
    <n v="0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116"/>
    <n v="40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50"/>
    <n v="13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60"/>
    <n v="16.399999999999999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50"/>
    <n v="22.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60"/>
    <n v="20.329999999999998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50"/>
    <n v="0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59"/>
    <n v="16.760000000000002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50"/>
    <n v="25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50"/>
    <n v="12.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50"/>
    <n v="0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50"/>
    <n v="0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53"/>
    <n v="113.64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50"/>
    <n v="1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117"/>
    <n v="17.2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60"/>
    <n v="15.2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66"/>
    <n v="110.64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50"/>
    <n v="0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50"/>
    <n v="0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60"/>
    <n v="25.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81"/>
    <n v="38.479999999999997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82"/>
    <n v="28.2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56"/>
    <n v="61.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50"/>
    <n v="1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50"/>
    <n v="0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53"/>
    <n v="39.57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50"/>
    <n v="0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50"/>
    <n v="0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69"/>
    <n v="88.8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118"/>
    <n v="55.46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52"/>
    <n v="87.14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50"/>
    <n v="10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119"/>
    <n v="51.22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50"/>
    <n v="13.55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66"/>
    <n v="66.52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50"/>
    <n v="50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50"/>
    <n v="0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50"/>
    <n v="0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50"/>
    <n v="71.67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x v="0"/>
    <s v="animation"/>
    <x v="50"/>
    <n v="0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50"/>
    <n v="0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50"/>
    <n v="0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50"/>
    <n v="0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50"/>
    <n v="10.33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50"/>
    <n v="0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50"/>
    <n v="1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x v="0"/>
    <s v="animation"/>
    <x v="60"/>
    <n v="10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62"/>
    <n v="136.09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54"/>
    <n v="73.459999999999994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6"/>
    <n v="53.7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"/>
    <n v="0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60"/>
    <n v="57.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3"/>
    <n v="12.67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60"/>
    <n v="67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"/>
    <n v="3.71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"/>
    <n v="250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6"/>
    <n v="64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60"/>
    <n v="133.33000000000001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"/>
    <n v="10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0"/>
    <n v="0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6"/>
    <n v="30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0"/>
    <n v="5.5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"/>
    <n v="102.38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6"/>
    <n v="16.670000000000002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78"/>
    <n v="725.03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0"/>
    <n v="0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60"/>
    <n v="68.33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0"/>
    <n v="0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61"/>
    <n v="39.229999999999997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21"/>
    <n v="150.15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2"/>
    <n v="93.43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41"/>
    <n v="110.97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10"/>
    <n v="71.79000000000000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15"/>
    <n v="29.2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8"/>
    <n v="1000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35"/>
    <n v="74.349999999999994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7"/>
    <n v="63.83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31"/>
    <n v="44.33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22"/>
    <n v="86.94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29"/>
    <n v="126.55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8"/>
    <n v="129.03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4"/>
    <n v="71.239999999999995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8"/>
    <n v="117.88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2"/>
    <n v="327.08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33"/>
    <n v="34.75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90"/>
    <n v="100.0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10"/>
    <n v="40.85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120"/>
    <n v="252.02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7"/>
    <n v="25.1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0"/>
    <n v="1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60"/>
    <n v="25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0"/>
    <n v="1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0"/>
    <n v="35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60"/>
    <n v="3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117"/>
    <n v="402.71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0"/>
    <n v="26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0"/>
    <n v="0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0"/>
    <n v="9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6"/>
    <n v="8.5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60"/>
    <n v="8.75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62"/>
    <n v="135.04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0"/>
    <n v="0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0"/>
    <n v="20.5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121"/>
    <n v="64.36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0"/>
    <n v="0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6"/>
    <n v="200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60"/>
    <n v="68.3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0"/>
    <n v="0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0"/>
    <n v="50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0"/>
    <n v="4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0"/>
    <n v="27.5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0"/>
    <n v="0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0"/>
    <n v="34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0"/>
    <n v="1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0"/>
    <n v="0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0"/>
    <n v="1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0"/>
    <n v="0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60"/>
    <n v="49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60"/>
    <n v="20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0"/>
    <n v="142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0"/>
    <n v="53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0"/>
    <n v="0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0"/>
    <n v="38.44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60"/>
    <n v="20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0"/>
    <n v="64.75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0"/>
    <n v="1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0"/>
    <n v="10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0"/>
    <n v="2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60"/>
    <n v="35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0"/>
    <n v="1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0"/>
    <n v="0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0"/>
    <n v="0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0"/>
    <n v="1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60"/>
    <n v="5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0"/>
    <n v="0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60"/>
    <n v="14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114"/>
    <n v="389.29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6"/>
    <n v="150.5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x v="2"/>
    <s v="web"/>
    <x v="50"/>
    <n v="1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65"/>
    <n v="24.78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0"/>
    <n v="30.5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6"/>
    <n v="250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61"/>
    <n v="16.43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0"/>
    <n v="13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0"/>
    <n v="53.25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0"/>
    <n v="3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0"/>
    <n v="10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122"/>
    <n v="121.43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0"/>
    <n v="15.5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53"/>
    <n v="100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"/>
    <n v="23.33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50"/>
    <n v="0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5"/>
    <n v="45.39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50"/>
    <n v="0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56"/>
    <n v="16.38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50"/>
    <n v="10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50"/>
    <n v="0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"/>
    <n v="292.2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"/>
    <n v="5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50"/>
    <n v="0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50"/>
    <n v="0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50"/>
    <n v="0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70"/>
    <n v="105.93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50"/>
    <n v="0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50"/>
    <n v="0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50"/>
    <n v="0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56"/>
    <n v="20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50"/>
    <n v="0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50"/>
    <n v="1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0"/>
    <n v="300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0"/>
    <n v="8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52"/>
    <n v="37.89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50"/>
    <n v="0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50"/>
    <n v="0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50"/>
    <n v="0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123"/>
    <n v="111.41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50"/>
    <n v="90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50"/>
    <n v="0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50"/>
    <n v="116.6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50"/>
    <n v="10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0"/>
    <n v="76.67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50"/>
    <n v="0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81"/>
    <n v="49.8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50"/>
    <n v="1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50"/>
    <n v="2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50"/>
    <n v="4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50"/>
    <n v="0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x v="2"/>
    <s v="web"/>
    <x v="50"/>
    <n v="3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50"/>
    <n v="1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124"/>
    <n v="50.5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17"/>
    <n v="151.32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125"/>
    <n v="134.36000000000001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"/>
    <n v="174.03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126"/>
    <n v="73.489999999999995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127"/>
    <n v="23.52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88"/>
    <n v="39.07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13"/>
    <n v="125.94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37"/>
    <n v="1644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49"/>
    <n v="42.67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20"/>
    <n v="35.130000000000003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7"/>
    <n v="239.35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8"/>
    <n v="107.64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48"/>
    <n v="95.83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128"/>
    <n v="31.66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92"/>
    <n v="42.89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111"/>
    <n v="122.74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9"/>
    <n v="190.45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3"/>
    <n v="109.34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x v="2"/>
    <s v="wearables"/>
    <x v="7"/>
    <n v="143.66999999999999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56"/>
    <n v="84.94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0"/>
    <n v="10.56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50"/>
    <n v="39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50"/>
    <n v="100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59"/>
    <n v="31.17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118"/>
    <n v="155.33000000000001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50"/>
    <n v="2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54"/>
    <n v="178.93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2"/>
    <n v="27.36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"/>
    <n v="1536.25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129"/>
    <n v="85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115"/>
    <n v="788.53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6"/>
    <n v="50.3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50"/>
    <n v="68.33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50"/>
    <n v="7.5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77"/>
    <n v="34.270000000000003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0"/>
    <n v="61.29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73"/>
    <n v="133.25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5"/>
    <n v="65.180000000000007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77"/>
    <n v="93.9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73"/>
    <n v="150.65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50"/>
    <n v="1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50"/>
    <n v="13.25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0"/>
    <n v="99.33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113"/>
    <n v="177.39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58"/>
    <n v="55.3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50"/>
    <n v="0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5"/>
    <n v="591.66999999999996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130"/>
    <n v="405.5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74"/>
    <n v="343.15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81"/>
    <n v="72.59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0"/>
    <n v="26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113"/>
    <n v="6.5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131"/>
    <n v="119.39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50"/>
    <n v="84.29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0"/>
    <n v="90.86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50"/>
    <n v="1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132"/>
    <n v="20.34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77"/>
    <n v="530.69000000000005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133"/>
    <n v="120.39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56"/>
    <n v="13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117"/>
    <n v="291.33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134"/>
    <n v="124.92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52"/>
    <n v="119.57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60"/>
    <n v="120.25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60"/>
    <n v="195.4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50"/>
    <n v="0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135"/>
    <n v="117.7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66"/>
    <n v="23.95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50"/>
    <n v="30.5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50"/>
    <n v="0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122"/>
    <n v="99.97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50"/>
    <n v="26.25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60"/>
    <n v="199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7"/>
    <n v="80.319999999999993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62"/>
    <n v="115.75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54"/>
    <n v="44.69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50"/>
    <n v="76.25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60"/>
    <n v="22.5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60"/>
    <n v="19.399999999999999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124"/>
    <n v="66.709999999999994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108"/>
    <n v="84.14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88"/>
    <n v="215.73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15"/>
    <n v="54.6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2"/>
    <n v="51.63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8"/>
    <n v="143.36000000000001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"/>
    <n v="72.430000000000007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94"/>
    <n v="36.53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6"/>
    <n v="60.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26"/>
    <n v="43.55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88"/>
    <n v="99.77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9"/>
    <n v="88.73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12"/>
    <n v="4.92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28"/>
    <n v="17.82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9"/>
    <n v="187.1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35"/>
    <n v="234.81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136"/>
    <n v="105.05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108"/>
    <n v="56.67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13"/>
    <n v="39.049999999999997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137"/>
    <n v="68.349999999999994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13"/>
    <n v="169.58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21"/>
    <n v="141.4199999999999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38"/>
    <n v="67.3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34"/>
    <n v="54.27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21"/>
    <n v="82.52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99"/>
    <n v="53.73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38"/>
    <n v="34.21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8"/>
    <n v="127.33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8"/>
    <n v="45.57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6"/>
    <n v="95.96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33"/>
    <n v="77.27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17"/>
    <n v="57.34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20"/>
    <n v="53.1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30"/>
    <n v="492.31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3"/>
    <n v="42.35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21"/>
    <n v="37.47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90"/>
    <n v="37.450000000000003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138"/>
    <n v="33.06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21"/>
    <n v="134.21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21"/>
    <n v="51.47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50"/>
    <n v="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62"/>
    <n v="39.17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50"/>
    <n v="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50"/>
    <n v="5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50"/>
    <n v="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1"/>
    <n v="57.3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50"/>
    <n v="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65"/>
    <n v="59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50"/>
    <n v="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139"/>
    <n v="31.85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50"/>
    <n v="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50"/>
    <n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56"/>
    <n v="5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60"/>
    <n v="16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140"/>
    <n v="39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53"/>
    <n v="34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6"/>
    <n v="63.12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60"/>
    <n v="7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50"/>
    <n v="2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56"/>
    <n v="66.67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3"/>
    <n v="38.520000000000003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18"/>
    <n v="42.6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8"/>
    <n v="50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34"/>
    <n v="63.49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33"/>
    <n v="102.5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141"/>
    <n v="31.14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1"/>
    <n v="162.2700000000000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35"/>
    <n v="80.59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142"/>
    <n v="59.85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15"/>
    <n v="132.8600000000000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124"/>
    <n v="92.55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3"/>
    <n v="60.86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8"/>
    <n v="41.85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33"/>
    <n v="88.33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2"/>
    <n v="158.96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20"/>
    <n v="85.05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"/>
    <n v="112.6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29"/>
    <n v="45.44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41"/>
    <n v="46.22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8"/>
    <n v="178.6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143"/>
    <n v="40.75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20"/>
    <n v="43.73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7"/>
    <n v="81.069999999999993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4"/>
    <n v="74.6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"/>
    <n v="305.56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2"/>
    <n v="58.33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3"/>
    <n v="117.68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2"/>
    <n v="73.77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"/>
    <n v="104.65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3"/>
    <n v="79.83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2"/>
    <n v="58.33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3"/>
    <n v="86.67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143"/>
    <n v="27.61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12"/>
    <n v="25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37"/>
    <n v="45.46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13"/>
    <n v="99.53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41"/>
    <n v="39.3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0"/>
    <n v="89.42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94"/>
    <n v="28.68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15"/>
    <n v="31.07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4"/>
    <n v="70.55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"/>
    <n v="224.13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17"/>
    <n v="51.8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144"/>
    <n v="43.52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4"/>
    <n v="39.82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"/>
    <n v="126.8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7"/>
    <n v="113.88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33"/>
    <n v="28.18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13"/>
    <n v="36.6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3"/>
    <n v="32.5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29"/>
    <n v="60.66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145"/>
    <n v="175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7"/>
    <n v="97.99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x v="4"/>
    <s v="rock"/>
    <x v="21"/>
    <n v="148.78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26"/>
    <n v="96.08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16"/>
    <n v="58.63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7"/>
    <n v="109.71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108"/>
    <n v="49.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14"/>
    <n v="47.67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16"/>
    <n v="60.74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28"/>
    <n v="63.38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7"/>
    <n v="53.89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3"/>
    <n v="66.87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128"/>
    <n v="63.1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146"/>
    <n v="36.630000000000003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28"/>
    <n v="34.01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108"/>
    <n v="28.55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x v="4"/>
    <s v="metal"/>
    <x v="8"/>
    <n v="10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"/>
    <n v="18.75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28"/>
    <n v="41.7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19"/>
    <n v="46.67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22"/>
    <n v="37.270000000000003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2"/>
    <n v="59.26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"/>
    <n v="30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90"/>
    <n v="65.86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33"/>
    <n v="31.91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147"/>
    <n v="19.46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"/>
    <n v="50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124"/>
    <n v="22.74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2"/>
    <n v="42.7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2"/>
    <n v="52.92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53"/>
    <n v="50.5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50"/>
    <n v="42.5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62"/>
    <n v="18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72"/>
    <n v="34.18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53"/>
    <n v="22.5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2"/>
    <n v="58.18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148"/>
    <n v="109.18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50"/>
    <n v="50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1"/>
    <n v="346.67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50"/>
    <n v="12.4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62"/>
    <n v="27.08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60"/>
    <n v="32.5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60"/>
    <n v="9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148"/>
    <n v="34.76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50"/>
    <n v="0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139"/>
    <n v="28.58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149"/>
    <n v="46.59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60"/>
    <n v="32.5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134"/>
    <n v="21.47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56"/>
    <n v="14.13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60"/>
    <n v="30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68"/>
    <n v="21.57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67"/>
    <n v="83.38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60"/>
    <n v="10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150"/>
    <n v="35.71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139"/>
    <n v="29.29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50"/>
    <n v="0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113"/>
    <n v="18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114"/>
    <n v="73.760000000000005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65"/>
    <n v="31.25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56"/>
    <n v="28.89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139"/>
    <n v="143.82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54"/>
    <n v="40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115"/>
    <n v="147.81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53"/>
    <n v="27.86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67"/>
    <n v="44.4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50"/>
    <n v="0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56"/>
    <n v="35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121"/>
    <n v="35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50"/>
    <n v="10.5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50"/>
    <n v="0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50"/>
    <n v="30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56"/>
    <n v="40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50"/>
    <n v="50.3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56"/>
    <n v="32.67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50"/>
    <n v="0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50"/>
    <n v="0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50"/>
    <n v="0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56"/>
    <n v="65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66"/>
    <n v="24.6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50"/>
    <n v="0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60"/>
    <n v="15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113"/>
    <n v="82.58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50"/>
    <n v="0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52"/>
    <n v="41.67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50"/>
    <n v="0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60"/>
    <n v="30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62"/>
    <n v="19.600000000000001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x v="4"/>
    <s v="jazz"/>
    <x v="60"/>
    <n v="100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50"/>
    <n v="0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134"/>
    <n v="231.75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70"/>
    <n v="189.3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53"/>
    <n v="55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57"/>
    <n v="21.8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56"/>
    <n v="32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50"/>
    <n v="0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50"/>
    <n v="0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57"/>
    <n v="56.25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50"/>
    <n v="0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151"/>
    <n v="69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113"/>
    <n v="18.71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77"/>
    <n v="46.0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52"/>
    <n v="60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75"/>
    <n v="50.67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60"/>
    <n v="25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50"/>
    <n v="0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60"/>
    <n v="20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50"/>
    <n v="25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60"/>
    <n v="20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123"/>
    <n v="110.29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53"/>
    <n v="37.450000000000003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114"/>
    <n v="41.75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54"/>
    <n v="24.0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55"/>
    <n v="69.41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53"/>
    <n v="155.25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53"/>
    <n v="57.2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50"/>
    <n v="0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81"/>
    <n v="60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60"/>
    <n v="39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58"/>
    <n v="58.42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151"/>
    <n v="158.63999999999999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67"/>
    <n v="99.86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60"/>
    <n v="25.2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152"/>
    <n v="89.19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52"/>
    <n v="182.62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53"/>
    <n v="50.65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53"/>
    <n v="33.29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57"/>
    <n v="51.82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115"/>
    <n v="113.63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132"/>
    <n v="136.46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72"/>
    <n v="364.35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58"/>
    <n v="19.239999999999998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60"/>
    <n v="41.89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60"/>
    <n v="30.31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60"/>
    <n v="49.67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77"/>
    <n v="59.2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82"/>
    <n v="43.9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60"/>
    <n v="26.5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153"/>
    <n v="1272.73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132"/>
    <n v="164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50"/>
    <n v="45.2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131"/>
    <n v="153.88999999999999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53"/>
    <n v="51.3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60"/>
    <n v="93.33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56"/>
    <n v="108.63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53"/>
    <n v="160.5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122"/>
    <n v="75.75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80"/>
    <n v="790.84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154"/>
    <n v="301.94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77"/>
    <n v="47.94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50"/>
    <n v="2.75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50"/>
    <n v="1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75"/>
    <n v="171.79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60"/>
    <n v="35.33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52"/>
    <n v="82.09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55"/>
    <n v="110.87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55"/>
    <n v="161.22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50"/>
    <n v="0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123"/>
    <n v="52.41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50"/>
    <n v="13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65"/>
    <n v="30.29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50"/>
    <n v="116.75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78"/>
    <n v="89.6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53"/>
    <n v="424.45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113"/>
    <n v="80.67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53"/>
    <n v="13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60"/>
    <n v="8.130000000000000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155"/>
    <n v="153.43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59"/>
    <n v="292.0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53"/>
    <n v="3304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3"/>
    <n v="1300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75"/>
    <n v="134.55000000000001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63"/>
    <n v="214.07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33"/>
    <n v="216.34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50"/>
    <n v="932.31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52"/>
    <n v="29.25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56"/>
    <n v="174.95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50"/>
    <n v="250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55"/>
    <n v="65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50"/>
    <n v="55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50"/>
    <n v="75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57"/>
    <n v="1389.36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31"/>
    <n v="95.91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34"/>
    <n v="191.25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56"/>
    <n v="40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56"/>
    <n v="74.790000000000006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61"/>
    <n v="161.12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56"/>
    <n v="88.71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53"/>
    <n v="53.25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58"/>
    <n v="106.2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59"/>
    <n v="22.08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41"/>
    <n v="31.05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60"/>
    <n v="36.21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7"/>
    <n v="388.98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5"/>
    <n v="71.849999999999994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8"/>
    <n v="57.38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33"/>
    <n v="69.67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6"/>
    <n v="45.99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20"/>
    <n v="79.260000000000005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61"/>
    <n v="43.03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3"/>
    <n v="108.48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29"/>
    <n v="61.03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33"/>
    <n v="50.59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22"/>
    <n v="39.159999999999997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29"/>
    <n v="65.16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20"/>
    <n v="23.96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21"/>
    <n v="48.62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4"/>
    <n v="35.74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30"/>
    <n v="21.37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50"/>
    <n v="250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50"/>
    <n v="0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53"/>
    <n v="10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14"/>
    <n v="29.24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50"/>
    <n v="3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56"/>
    <n v="33.25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50"/>
    <n v="0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50"/>
    <n v="1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60"/>
    <n v="53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x v="5"/>
    <s v="audio"/>
    <x v="50"/>
    <n v="0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50"/>
    <n v="0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50"/>
    <n v="0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50"/>
    <n v="0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60"/>
    <n v="15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50"/>
    <n v="0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50"/>
    <n v="0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50"/>
    <n v="0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50"/>
    <n v="0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50"/>
    <n v="0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x v="5"/>
    <s v="audio"/>
    <x v="50"/>
    <n v="0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60"/>
    <n v="50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50"/>
    <n v="0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x v="5"/>
    <s v="audio"/>
    <x v="162"/>
    <n v="47.5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50"/>
    <n v="0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14"/>
    <n v="65.6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56"/>
    <n v="16.2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56"/>
    <n v="34.130000000000003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73"/>
    <n v="13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50"/>
    <n v="11.25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15"/>
    <n v="40.47999999999999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60"/>
    <n v="35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50"/>
    <n v="0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50"/>
    <n v="12.75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60"/>
    <n v="10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52"/>
    <n v="113.57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62"/>
    <n v="15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63"/>
    <n v="48.28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29"/>
    <n v="43.98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59"/>
    <n v="9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56"/>
    <n v="37.6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14"/>
    <n v="18.579999999999998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50"/>
    <n v="3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60"/>
    <n v="18.670000000000002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60"/>
    <n v="410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50"/>
    <n v="0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56"/>
    <n v="114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x v="6"/>
    <s v="video games"/>
    <x v="50"/>
    <n v="7.5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50"/>
    <n v="0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51"/>
    <n v="43.42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59"/>
    <n v="23.96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50"/>
    <n v="5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55"/>
    <n v="12.5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60"/>
    <n v="3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51"/>
    <n v="10.56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82"/>
    <n v="122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62"/>
    <n v="267.81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82"/>
    <n v="74.209999999999994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50"/>
    <n v="6.71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13"/>
    <n v="81.95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60"/>
    <n v="25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56"/>
    <n v="10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50"/>
    <n v="6.83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62"/>
    <n v="17.71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53"/>
    <n v="16.2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62"/>
    <n v="80.3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50"/>
    <n v="71.55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39"/>
    <n v="23.5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50"/>
    <n v="0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56"/>
    <n v="34.880000000000003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50"/>
    <n v="15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60"/>
    <n v="23.18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50"/>
    <n v="1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71"/>
    <n v="100.23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60"/>
    <n v="5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50"/>
    <n v="3.33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50"/>
    <n v="13.25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50"/>
    <n v="17.850000000000001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59"/>
    <n v="10.38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53"/>
    <n v="36.33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50"/>
    <n v="5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50"/>
    <n v="0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50"/>
    <n v="5.8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50"/>
    <n v="0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50"/>
    <n v="3.6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50"/>
    <n v="60.71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50"/>
    <n v="0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60"/>
    <n v="5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53"/>
    <n v="25.43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x v="6"/>
    <s v="mobile games"/>
    <x v="50"/>
    <n v="1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50"/>
    <n v="10.5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50"/>
    <n v="3.67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50"/>
    <n v="0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51"/>
    <n v="110.62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60"/>
    <n v="20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50"/>
    <n v="1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62"/>
    <n v="50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52"/>
    <n v="45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67"/>
    <n v="253.21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50"/>
    <n v="31.25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50"/>
    <n v="5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50"/>
    <n v="0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x v="6"/>
    <s v="mobile games"/>
    <x v="50"/>
    <n v="0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50"/>
    <n v="0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50"/>
    <n v="23.25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50"/>
    <n v="0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50"/>
    <n v="100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"/>
    <n v="44.17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50"/>
    <n v="0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50"/>
    <n v="24.33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50"/>
    <n v="37.5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54"/>
    <n v="42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50"/>
    <n v="0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52"/>
    <n v="60.73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60"/>
    <n v="50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3"/>
    <n v="108.33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60"/>
    <n v="23.5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50"/>
    <n v="0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53"/>
    <n v="50.33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50"/>
    <n v="11.67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50"/>
    <n v="0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65"/>
    <n v="60.7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50"/>
    <n v="0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50"/>
    <n v="17.5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50"/>
    <n v="0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50"/>
    <n v="0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70"/>
    <n v="82.82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8"/>
    <n v="358.88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53"/>
    <n v="61.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52"/>
    <n v="340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50"/>
    <n v="5.67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50"/>
    <n v="50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50"/>
    <n v="25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50"/>
    <n v="0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50"/>
    <n v="30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52"/>
    <n v="46.63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56"/>
    <n v="65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50"/>
    <n v="10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50"/>
    <n v="0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50"/>
    <n v="5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62"/>
    <n v="640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81"/>
    <n v="69.12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50"/>
    <n v="1.33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65"/>
    <n v="10.5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65"/>
    <n v="33.33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2"/>
    <n v="61.56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2"/>
    <n v="118.74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3"/>
    <n v="65.08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3"/>
    <n v="130.16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64"/>
    <n v="37.78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29"/>
    <n v="112.79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65"/>
    <n v="51.92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5"/>
    <n v="89.24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66"/>
    <n v="19.329999999999998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3"/>
    <n v="79.97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67"/>
    <n v="56.41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65"/>
    <n v="79.41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68"/>
    <n v="76.44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69"/>
    <n v="121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70"/>
    <n v="54.62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7"/>
    <n v="299.22000000000003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9"/>
    <n v="58.53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21"/>
    <n v="55.37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71"/>
    <n v="183.8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21"/>
    <n v="165.35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33"/>
    <n v="234.79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7"/>
    <n v="211.48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41"/>
    <n v="32.340000000000003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3"/>
    <n v="123.38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9"/>
    <n v="207.07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6"/>
    <n v="138.26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72"/>
    <n v="493.82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7"/>
    <n v="168.5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32"/>
    <n v="38.869999999999997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21"/>
    <n v="61.53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88"/>
    <n v="105.44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73"/>
    <n v="71.59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91"/>
    <n v="91.88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33"/>
    <n v="148.57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74"/>
    <n v="174.21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75"/>
    <n v="102.86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3"/>
    <n v="111.18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38"/>
    <n v="23.8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76"/>
    <n v="81.27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20"/>
    <n v="116.21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13"/>
    <n v="58.89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65"/>
    <n v="44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65"/>
    <n v="48.43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50"/>
    <n v="0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9"/>
    <n v="61.04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60"/>
    <n v="25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50"/>
    <n v="0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50"/>
    <n v="0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60"/>
    <n v="40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81"/>
    <n v="19.329999999999998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50"/>
    <n v="0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56"/>
    <n v="35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50"/>
    <n v="0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50"/>
    <n v="0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82"/>
    <n v="59.33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50"/>
    <n v="0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56"/>
    <n v="30.13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76"/>
    <n v="74.62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60"/>
    <n v="5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51"/>
    <n v="44.5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3"/>
    <n v="46.13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28"/>
    <n v="141.47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6"/>
    <n v="75.48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08"/>
    <n v="85.5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43"/>
    <n v="64.25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3"/>
    <n v="64.47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77"/>
    <n v="118.2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21"/>
    <n v="82.54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78"/>
    <n v="34.17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79"/>
    <n v="42.73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71"/>
    <n v="94.49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80"/>
    <n v="55.7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90"/>
    <n v="98.03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81"/>
    <n v="92.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82"/>
    <n v="38.18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3"/>
    <n v="27.15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35"/>
    <n v="50.69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7"/>
    <n v="38.94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05"/>
    <n v="77.64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7"/>
    <n v="43.54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83"/>
    <n v="31.82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7"/>
    <n v="63.18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8"/>
    <n v="190.9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21"/>
    <n v="140.86000000000001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6"/>
    <n v="76.92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5"/>
    <n v="99.16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41"/>
    <n v="67.88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21"/>
    <n v="246.29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6"/>
    <n v="189.29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3"/>
    <n v="76.67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9"/>
    <n v="82.96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84"/>
    <n v="62.52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3"/>
    <n v="46.07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6"/>
    <n v="38.54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9"/>
    <n v="53.0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38"/>
    <n v="73.36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38"/>
    <n v="127.98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38"/>
    <n v="104.73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39"/>
    <n v="67.67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85"/>
    <n v="95.93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7"/>
    <n v="65.1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21"/>
    <n v="32.270000000000003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29"/>
    <n v="81.25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86"/>
    <n v="24.2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8"/>
    <n v="65.87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05"/>
    <n v="36.08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5"/>
    <n v="44.19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91"/>
    <n v="104.07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5"/>
    <n v="35.9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21"/>
    <n v="127.79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08"/>
    <n v="27.73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21"/>
    <n v="39.83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48"/>
    <n v="52.17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5"/>
    <n v="92.04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2"/>
    <n v="63.42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39"/>
    <n v="135.63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65"/>
    <n v="168.75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33"/>
    <n v="70.8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8"/>
    <n v="50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x v="1"/>
    <s v="plays"/>
    <x v="22"/>
    <n v="42.21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67"/>
    <n v="152.41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73"/>
    <n v="90.62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87"/>
    <n v="201.6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81"/>
    <n v="127.93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57"/>
    <n v="29.89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20"/>
    <n v="367.97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63"/>
    <n v="129.16999999999999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88"/>
    <n v="800.7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60"/>
    <n v="2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4"/>
    <n v="102.02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60"/>
    <n v="184.36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67"/>
    <n v="162.91999999999999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50"/>
    <n v="1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52"/>
    <n v="603.53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77"/>
    <n v="45.41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77"/>
    <n v="97.33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60"/>
    <n v="167.67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60"/>
    <n v="859.86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50"/>
    <n v="26.5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14"/>
    <n v="30.27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54"/>
    <n v="54.67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53"/>
    <n v="60.75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60"/>
    <n v="102.73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65"/>
    <n v="41.59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53"/>
    <n v="116.53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60"/>
    <n v="45.33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66"/>
    <n v="157.46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60"/>
    <n v="100.5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50"/>
    <n v="0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50"/>
    <n v="0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57"/>
    <n v="51.82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68"/>
    <n v="308.75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89"/>
    <n v="379.23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90"/>
    <n v="176.36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56"/>
    <n v="66.069999999999993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13"/>
    <n v="89.65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50"/>
    <n v="0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40"/>
    <n v="382.39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50"/>
    <n v="100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21"/>
    <n v="158.36000000000001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91"/>
    <n v="40.76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05"/>
    <n v="53.57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92"/>
    <n v="48.45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21"/>
    <n v="82.42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21"/>
    <n v="230.1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42"/>
    <n v="59.36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3"/>
    <n v="66.7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7"/>
    <n v="168.78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04"/>
    <n v="59.97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84"/>
    <n v="31.81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22"/>
    <n v="24.42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4"/>
    <n v="25.35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25"/>
    <n v="71.44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05"/>
    <n v="38.549999999999997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20"/>
    <n v="68.37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31"/>
    <n v="40.21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36"/>
    <n v="32.07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9"/>
    <n v="28.63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5"/>
    <n v="43.64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8"/>
    <n v="40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7"/>
    <n v="346.04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8"/>
    <n v="81.739999999999995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9"/>
    <n v="64.540000000000006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35"/>
    <n v="63.48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38"/>
    <n v="63.62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2"/>
    <n v="83.97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3"/>
    <n v="77.75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"/>
    <n v="107.07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39"/>
    <n v="38.75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2"/>
    <n v="201.94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92"/>
    <n v="43.06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93"/>
    <n v="62.87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94"/>
    <n v="55.6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31"/>
    <n v="48.71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x v="4"/>
    <s v="rock"/>
    <x v="195"/>
    <n v="30.58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20"/>
    <n v="73.91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96"/>
    <n v="21.2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"/>
    <n v="73.36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3"/>
    <n v="56.4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97"/>
    <n v="50.25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39"/>
    <n v="68.94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5"/>
    <n v="65.91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98"/>
    <n v="62.5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0"/>
    <n v="70.06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65"/>
    <n v="60.18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4"/>
    <n v="21.38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5"/>
    <n v="160.79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5"/>
    <n v="42.38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35"/>
    <n v="27.32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x v="4"/>
    <s v="rock"/>
    <x v="21"/>
    <n v="196.83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08"/>
    <n v="53.88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20"/>
    <n v="47.76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"/>
    <n v="88.19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35"/>
    <n v="72.06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5"/>
    <n v="74.25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9"/>
    <n v="61.7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23"/>
    <n v="17.239999999999998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99"/>
    <n v="51.72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5"/>
    <n v="24.15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33"/>
    <n v="62.17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53"/>
    <n v="48.2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50"/>
    <n v="6.18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50"/>
    <n v="5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60"/>
    <n v="7.5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13"/>
    <n v="1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50"/>
    <n v="0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50"/>
    <n v="1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50"/>
    <n v="2.33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62"/>
    <n v="24.6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62"/>
    <n v="100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50"/>
    <n v="1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82"/>
    <n v="88.89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50"/>
    <n v="0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60"/>
    <n v="27.5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50"/>
    <n v="6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13"/>
    <n v="44.5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56"/>
    <n v="1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50"/>
    <n v="100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50"/>
    <n v="13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50"/>
    <n v="100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68"/>
    <n v="109.07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50"/>
    <n v="0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50"/>
    <n v="0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59"/>
    <n v="104.75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62"/>
    <n v="15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50"/>
    <n v="0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59"/>
    <n v="80.599999999999994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88"/>
    <n v="115.55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50"/>
    <n v="0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13"/>
    <n v="80.5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54"/>
    <n v="744.55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50"/>
    <n v="7.5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60"/>
    <n v="38.5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17"/>
    <n v="36.68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56"/>
    <n v="75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13"/>
    <n v="30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50"/>
    <n v="1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60"/>
    <n v="673.33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50"/>
    <n v="0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50"/>
    <n v="0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50"/>
    <n v="0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50"/>
    <n v="0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50"/>
    <n v="0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50"/>
    <n v="25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50"/>
    <n v="0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50"/>
    <n v="0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50"/>
    <n v="1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50"/>
    <n v="1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50"/>
    <n v="0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50"/>
    <n v="0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60"/>
    <n v="15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57"/>
    <n v="225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56"/>
    <n v="48.33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50"/>
    <n v="0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50"/>
    <n v="0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50"/>
    <n v="0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50"/>
    <n v="0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7"/>
    <n v="44.67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5"/>
    <n v="28.94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34"/>
    <n v="35.44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200"/>
    <n v="34.869999999999997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201"/>
    <n v="52.62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29"/>
    <n v="69.599999999999994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41"/>
    <n v="76.72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21"/>
    <n v="33.19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29"/>
    <n v="149.46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05"/>
    <n v="23.17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3"/>
    <n v="96.88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86"/>
    <n v="103.2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x v="3"/>
    <s v="radio &amp; podcasts"/>
    <x v="10"/>
    <n v="38.46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20"/>
    <n v="44.32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92"/>
    <n v="64.17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202"/>
    <n v="43.3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38"/>
    <n v="90.5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203"/>
    <n v="29.19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0"/>
    <n v="30.96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6"/>
    <n v="92.16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53"/>
    <n v="17.5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50"/>
    <n v="5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60"/>
    <n v="25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x v="3"/>
    <s v="fiction"/>
    <x v="50"/>
    <n v="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53"/>
    <n v="5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50"/>
    <n v="16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50"/>
    <n v="0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53"/>
    <n v="6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50"/>
    <n v="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34"/>
    <n v="47.11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59"/>
    <n v="10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60"/>
    <n v="15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50"/>
    <n v="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14"/>
    <n v="40.450000000000003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50"/>
    <n v="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50"/>
    <n v="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50"/>
    <n v="1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53"/>
    <n v="19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50"/>
    <n v="5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78"/>
    <n v="46.73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83"/>
    <n v="97.73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7"/>
    <n v="67.84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29"/>
    <n v="56.98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204"/>
    <n v="67.16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3"/>
    <n v="48.04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38"/>
    <n v="38.86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205"/>
    <n v="78.180000000000007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38"/>
    <n v="97.11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39"/>
    <n v="110.39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7"/>
    <n v="39.92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20"/>
    <n v="75.98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206"/>
    <n v="58.38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95"/>
    <n v="55.82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6"/>
    <n v="151.24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96"/>
    <n v="849.67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"/>
    <n v="159.24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84"/>
    <n v="39.51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207"/>
    <n v="130.53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33"/>
    <n v="64.16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33"/>
    <n v="111.53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3"/>
    <n v="170.45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86"/>
    <n v="133.74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05"/>
    <n v="95.83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10"/>
    <n v="221.79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07"/>
    <n v="32.32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28"/>
    <n v="98.84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5"/>
    <n v="55.22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208"/>
    <n v="52.79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7"/>
    <n v="135.66999999999999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65"/>
    <n v="53.99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98"/>
    <n v="56.64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209"/>
    <n v="82.32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4"/>
    <n v="88.26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210"/>
    <n v="84.91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88"/>
    <n v="48.15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211"/>
    <n v="66.02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44"/>
    <n v="96.38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33"/>
    <n v="156.16999999999999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04"/>
    <n v="95.76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90"/>
    <n v="180.41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50"/>
    <n v="3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65"/>
    <n v="20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50"/>
    <n v="10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50"/>
    <n v="0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50"/>
    <n v="1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29"/>
    <n v="26.27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50"/>
    <n v="0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14"/>
    <n v="60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22"/>
    <n v="28.33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55"/>
    <n v="14.43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50"/>
    <n v="0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90"/>
    <n v="132.19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50"/>
    <n v="0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50"/>
    <n v="0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50"/>
    <n v="0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79"/>
    <n v="56.42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65"/>
    <n v="100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62"/>
    <n v="11.67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50"/>
    <n v="50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65"/>
    <n v="23.5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60"/>
    <n v="67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50"/>
    <n v="0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60"/>
    <n v="42.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50"/>
    <n v="10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56"/>
    <n v="100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70"/>
    <n v="108.0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65"/>
    <n v="26.92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51"/>
    <n v="155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x v="3"/>
    <s v="art books"/>
    <x v="50"/>
    <n v="0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39"/>
    <n v="47.77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60"/>
    <n v="20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62"/>
    <n v="41.67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53"/>
    <n v="74.33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62"/>
    <n v="84.33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61"/>
    <n v="65.459999999999994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55"/>
    <n v="6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60"/>
    <n v="27.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57"/>
    <n v="51.25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60"/>
    <n v="14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50"/>
    <n v="0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60"/>
    <n v="5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14"/>
    <n v="31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50"/>
    <n v="15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50"/>
    <n v="0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35"/>
    <n v="131.66999999999999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50"/>
    <n v="0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50"/>
    <n v="1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50"/>
    <n v="0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50"/>
    <n v="0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x v="8"/>
    <s v="places"/>
    <x v="53"/>
    <n v="510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29"/>
    <n v="44.48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50"/>
    <n v="0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50"/>
    <n v="1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70"/>
    <n v="20.5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50"/>
    <n v="40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53"/>
    <n v="25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50"/>
    <n v="0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50"/>
    <n v="1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50"/>
    <n v="0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13"/>
    <n v="40.78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29"/>
    <n v="48.33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8"/>
    <n v="46.95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8"/>
    <n v="66.69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08"/>
    <n v="48.84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7"/>
    <n v="137.3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7"/>
    <n v="87.83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4"/>
    <n v="70.790000000000006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7"/>
    <n v="52.83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90"/>
    <n v="443.75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212"/>
    <n v="48.54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x v="4"/>
    <s v="rock"/>
    <x v="105"/>
    <n v="37.07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5"/>
    <n v="50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21"/>
    <n v="39.04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33"/>
    <n v="66.69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35"/>
    <n v="67.13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3"/>
    <n v="66.37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91"/>
    <n v="64.62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2"/>
    <n v="58.37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8"/>
    <n v="86.96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40"/>
    <n v="66.47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0"/>
    <n v="163.78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21"/>
    <n v="107.98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7"/>
    <n v="42.11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90"/>
    <n v="47.2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9"/>
    <n v="112.02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7"/>
    <n v="74.95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"/>
    <n v="61.58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7"/>
    <n v="45.88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3"/>
    <n v="75.849999999999994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213"/>
    <n v="84.2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94"/>
    <n v="117.23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21"/>
    <n v="86.49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8"/>
    <n v="172.41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7"/>
    <n v="62.8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05"/>
    <n v="67.73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3"/>
    <n v="53.56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3"/>
    <n v="34.6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2"/>
    <n v="38.89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8"/>
    <n v="94.74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06"/>
    <n v="39.97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7"/>
    <n v="97.5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8"/>
    <n v="42.86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05"/>
    <n v="168.51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5"/>
    <n v="85.55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38"/>
    <n v="554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5"/>
    <n v="26.55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2"/>
    <n v="113.83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05"/>
    <n v="32.01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7"/>
    <n v="47.19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24"/>
    <n v="88.4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7"/>
    <n v="100.75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7"/>
    <n v="64.709999999999994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07"/>
    <n v="51.85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28"/>
    <n v="38.79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"/>
    <n v="44.65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8"/>
    <n v="156.77000000000001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2"/>
    <n v="118.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88"/>
    <n v="74.150000000000006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40"/>
    <n v="12.53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214"/>
    <n v="27.86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33"/>
    <n v="80.18000000000000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33"/>
    <n v="132.44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29"/>
    <n v="33.75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08"/>
    <n v="34.380000000000003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7"/>
    <n v="44.96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4"/>
    <n v="41.04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37"/>
    <n v="52.6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33"/>
    <n v="70.78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49"/>
    <n v="53.75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33"/>
    <n v="44.61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7"/>
    <n v="26.15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40"/>
    <n v="39.18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30"/>
    <n v="45.59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80"/>
    <n v="89.25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0"/>
    <n v="40.42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41"/>
    <n v="82.38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20"/>
    <n v="159.52000000000001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90"/>
    <n v="36.24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215"/>
    <n v="62.5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90"/>
    <n v="4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7"/>
    <n v="74.58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50"/>
    <n v="0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66"/>
    <n v="76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5"/>
    <n v="86.44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33"/>
    <n v="24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50"/>
    <n v="1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34"/>
    <n v="80.13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56"/>
    <n v="253.14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8"/>
    <n v="171.43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78"/>
    <n v="57.73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69"/>
    <n v="264.26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216"/>
    <n v="159.33000000000001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14"/>
    <n v="35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50"/>
    <n v="5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81"/>
    <n v="61.09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50"/>
    <n v="0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68"/>
    <n v="114.82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50"/>
    <n v="0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65"/>
    <n v="54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73"/>
    <n v="65.97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50"/>
    <n v="5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x v="4"/>
    <s v="faith"/>
    <x v="50"/>
    <n v="1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60"/>
    <n v="25.5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87"/>
    <n v="118.36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50"/>
    <n v="0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50"/>
    <n v="0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54"/>
    <n v="54.11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50"/>
    <n v="0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62"/>
    <n v="21.25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60"/>
    <n v="34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57"/>
    <n v="525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50"/>
    <n v="0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53"/>
    <n v="50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59"/>
    <n v="115.71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50"/>
    <n v="5.5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59"/>
    <n v="50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52"/>
    <n v="34.020000000000003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x v="4"/>
    <s v="faith"/>
    <x v="50"/>
    <n v="37.5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60"/>
    <n v="11.67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52"/>
    <n v="28.13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50"/>
    <n v="0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50"/>
    <n v="1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13"/>
    <n v="216.67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60"/>
    <n v="8.75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54"/>
    <n v="62.22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22"/>
    <n v="137.25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50"/>
    <n v="1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49"/>
    <n v="122.14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50"/>
    <n v="0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50"/>
    <n v="0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50"/>
    <n v="0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50"/>
    <n v="0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50"/>
    <n v="0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50"/>
    <n v="1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57"/>
    <n v="55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60"/>
    <n v="22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70"/>
    <n v="56.67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50"/>
    <n v="20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50"/>
    <n v="1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50"/>
    <n v="0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38"/>
    <n v="25.58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5"/>
    <n v="63.97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8"/>
    <n v="89.93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90"/>
    <n v="93.07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35"/>
    <n v="89.67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34"/>
    <n v="207.62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2"/>
    <n v="59.41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22"/>
    <n v="358.97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4"/>
    <n v="94.74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80"/>
    <n v="80.650000000000006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33"/>
    <n v="168.69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217"/>
    <n v="34.69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29"/>
    <n v="462.86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38"/>
    <n v="104.39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28"/>
    <n v="7.5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33"/>
    <n v="47.13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31"/>
    <n v="414.29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41"/>
    <n v="42.48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3"/>
    <n v="108.78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1"/>
    <n v="81.099999999999994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9"/>
    <n v="51.67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218"/>
    <n v="35.4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21"/>
    <n v="103.64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68"/>
    <n v="55.28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55"/>
    <n v="72.17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50"/>
    <n v="0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32"/>
    <n v="58.62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65"/>
    <n v="12.47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56"/>
    <n v="49.14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219"/>
    <n v="150.5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70"/>
    <n v="35.799999999999997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63"/>
    <n v="45.16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52"/>
    <n v="98.79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32"/>
    <n v="88.31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87"/>
    <n v="170.63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13"/>
    <n v="83.75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51"/>
    <n v="65.099999999999994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53"/>
    <n v="66.33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71"/>
    <n v="104.89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67"/>
    <n v="78.44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73"/>
    <n v="59.04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77"/>
    <n v="71.34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48"/>
    <n v="51.23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67"/>
    <n v="60.24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68"/>
    <n v="44.94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216"/>
    <n v="31.21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77"/>
    <n v="63.88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60"/>
    <n v="19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60"/>
    <n v="1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62"/>
    <n v="109.07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65"/>
    <n v="26.75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220"/>
    <n v="109.94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60"/>
    <n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57"/>
    <n v="55.39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15"/>
    <n v="133.9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66"/>
    <n v="48.72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49"/>
    <n v="48.25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51"/>
    <n v="58.97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53"/>
    <n v="11.64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68"/>
    <n v="83.72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51"/>
    <n v="63.65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216"/>
    <n v="94.28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34"/>
    <n v="71.87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31"/>
    <n v="104.85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71"/>
    <n v="67.14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56"/>
    <n v="73.88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57"/>
    <n v="69.13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39"/>
    <n v="120.77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57"/>
    <n v="42.22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56"/>
    <n v="7.5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50"/>
    <n v="1.54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55"/>
    <n v="37.61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50"/>
    <n v="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90"/>
    <n v="42.16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50"/>
    <n v="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53"/>
    <n v="84.83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221"/>
    <n v="94.19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50"/>
    <n v="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53"/>
    <n v="6.25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13"/>
    <n v="213.38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65"/>
    <n v="59.16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8"/>
    <n v="27.27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31"/>
    <n v="24.58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x v="4"/>
    <s v="rock"/>
    <x v="8"/>
    <n v="75.05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2"/>
    <n v="42.02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7"/>
    <n v="53.16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7"/>
    <n v="83.89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8"/>
    <n v="417.33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23"/>
    <n v="75.77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21"/>
    <n v="67.39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33"/>
    <n v="73.569999999999993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"/>
    <n v="25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222"/>
    <n v="42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90"/>
    <n v="131.16999999999999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3"/>
    <n v="47.27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77"/>
    <n v="182.13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223"/>
    <n v="61.37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8"/>
    <n v="35.770000000000003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207"/>
    <n v="45.62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5"/>
    <n v="75.38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21"/>
    <n v="50.88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05"/>
    <n v="119.29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39"/>
    <n v="92.54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7"/>
    <n v="76.05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8"/>
    <n v="52.63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78"/>
    <n v="98.99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0"/>
    <n v="79.53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3"/>
    <n v="134.21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8"/>
    <n v="37.630000000000003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21"/>
    <n v="51.04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8"/>
    <n v="50.04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6"/>
    <n v="133.93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21"/>
    <n v="58.2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21"/>
    <n v="88.04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224"/>
    <n v="70.58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7"/>
    <n v="53.29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8"/>
    <n v="136.3600000000000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5"/>
    <n v="40.549999999999997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88"/>
    <n v="70.63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"/>
    <n v="52.68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50"/>
    <n v="0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59"/>
    <n v="90.94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50"/>
    <n v="5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52"/>
    <n v="58.0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50"/>
    <n v="2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60"/>
    <n v="62.5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50"/>
    <n v="10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62"/>
    <n v="71.59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50"/>
    <n v="0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54"/>
    <n v="32.82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225"/>
    <n v="49.12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60"/>
    <n v="16.309999999999999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50"/>
    <n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50"/>
    <n v="13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60"/>
    <n v="17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50"/>
    <n v="0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50"/>
    <n v="0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50"/>
    <n v="0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50"/>
    <n v="3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68"/>
    <n v="41.83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36"/>
    <n v="49.3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7"/>
    <n v="41.73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2"/>
    <n v="32.72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65"/>
    <n v="51.96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31"/>
    <n v="50.69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21"/>
    <n v="42.2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38"/>
    <n v="416.88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3"/>
    <n v="46.65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3"/>
    <n v="48.45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4"/>
    <n v="70.53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6"/>
    <n v="87.96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0"/>
    <n v="26.27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3"/>
    <n v="57.78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41"/>
    <n v="57.25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21"/>
    <n v="196.3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39"/>
    <n v="43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21"/>
    <n v="35.549999999999997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4"/>
    <n v="68.81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"/>
    <n v="28.57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5"/>
    <n v="50.63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56"/>
    <n v="106.8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60"/>
    <n v="4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53"/>
    <n v="34.1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50"/>
    <n v="25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50"/>
    <n v="10.5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52"/>
    <n v="215.96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50"/>
    <n v="21.25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53"/>
    <n v="108.25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51"/>
    <n v="129.97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15"/>
    <n v="117.4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50"/>
    <n v="10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55"/>
    <n v="70.599999999999994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60"/>
    <n v="24.5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14"/>
    <n v="30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53"/>
    <n v="2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60"/>
    <n v="17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226"/>
    <n v="2928.93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60"/>
    <n v="28.8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53"/>
    <n v="29.63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52"/>
    <n v="40.98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0"/>
    <n v="5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31"/>
    <n v="36.11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227"/>
    <n v="23.15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35"/>
    <n v="104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5"/>
    <n v="31.83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228"/>
    <n v="27.39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x v="4"/>
    <s v="indie rock"/>
    <x v="33"/>
    <n v="56.36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33"/>
    <n v="77.34999999999999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8"/>
    <n v="42.8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37"/>
    <n v="48.85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0"/>
    <n v="48.2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3"/>
    <n v="70.20999999999999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74"/>
    <n v="94.05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39"/>
    <n v="80.27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29"/>
    <n v="54.2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6"/>
    <n v="60.27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229"/>
    <n v="38.7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31"/>
    <n v="152.5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38"/>
    <n v="115.31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3"/>
    <n v="35.840000000000003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9"/>
    <n v="64.569999999999993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78"/>
    <n v="87.44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230"/>
    <n v="68.819999999999993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231"/>
    <n v="176.2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232"/>
    <n v="511.79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95"/>
    <n v="160.44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7"/>
    <n v="35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233"/>
    <n v="188.51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6"/>
    <n v="56.2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234"/>
    <n v="51.31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7"/>
    <n v="127.36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45"/>
    <n v="101.86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235"/>
    <n v="230.56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236"/>
    <n v="842.11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237"/>
    <n v="577.28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238"/>
    <n v="483.34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239"/>
    <n v="76.14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240"/>
    <n v="74.11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96"/>
    <n v="36.97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90"/>
    <n v="2500.9699999999998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241"/>
    <n v="67.69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242"/>
    <n v="63.05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37"/>
    <n v="117.6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217"/>
    <n v="180.75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243"/>
    <n v="127.32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10"/>
    <n v="136.63999999999999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244"/>
    <n v="182.78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245"/>
    <n v="279.38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246"/>
    <n v="61.38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247"/>
    <n v="80.73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222"/>
    <n v="272.36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248"/>
    <n v="70.849999999999994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249"/>
    <n v="247.94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250"/>
    <n v="186.81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251"/>
    <n v="131.99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252"/>
    <n v="29.31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253"/>
    <n v="245.02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254"/>
    <n v="1323.25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41"/>
    <n v="282.66000000000003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255"/>
    <n v="91.21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62"/>
    <n v="31.75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50"/>
    <n v="0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65"/>
    <n v="88.69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70"/>
    <n v="453.14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56"/>
    <n v="12.75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50"/>
    <n v="1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72"/>
    <n v="83.43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x v="8"/>
    <s v="people"/>
    <x v="50"/>
    <n v="25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60"/>
    <n v="50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23"/>
    <n v="101.8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13"/>
    <n v="46.67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50"/>
    <n v="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50"/>
    <n v="0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50"/>
    <n v="0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59"/>
    <n v="26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50"/>
    <n v="0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50"/>
    <n v="0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73"/>
    <n v="218.33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60"/>
    <n v="33.7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55"/>
    <n v="25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56"/>
    <n v="128.38999999999999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57"/>
    <n v="78.83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58"/>
    <n v="91.76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59"/>
    <n v="331.1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39"/>
    <n v="194.26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60"/>
    <n v="408.98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31"/>
    <n v="84.46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16"/>
    <n v="44.85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83"/>
    <n v="383.36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61"/>
    <n v="55.28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62"/>
    <n v="422.02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63"/>
    <n v="64.180000000000007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64"/>
    <n v="173.58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65"/>
    <n v="88.6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40"/>
    <n v="50.22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66"/>
    <n v="192.39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105"/>
    <n v="73.42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1"/>
    <n v="147.68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67"/>
    <n v="108.97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68"/>
    <n v="23.65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69"/>
    <n v="147.94999999999999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105"/>
    <n v="385.04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164"/>
    <n v="457.39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70"/>
    <n v="222.99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34"/>
    <n v="220.74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18"/>
    <n v="73.5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8"/>
    <n v="223.1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9"/>
    <n v="47.91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71"/>
    <n v="96.06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35"/>
    <n v="118.61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8"/>
    <n v="118.45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72"/>
    <n v="143.21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99"/>
    <n v="282.72000000000003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73"/>
    <n v="593.94000000000005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185"/>
    <n v="262.16000000000003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88"/>
    <n v="46.58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126"/>
    <n v="70.040000000000006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74"/>
    <n v="164.91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104"/>
    <n v="449.26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60"/>
    <n v="27.47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112"/>
    <n v="143.97999999999999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39"/>
    <n v="88.24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75"/>
    <n v="36.33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9"/>
    <n v="90.18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76"/>
    <n v="152.62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10"/>
    <n v="55.81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33"/>
    <n v="227.85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34"/>
    <n v="91.83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8"/>
    <n v="80.989999999999995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77"/>
    <n v="278.39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2"/>
    <n v="43.1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78"/>
    <n v="326.29000000000002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7"/>
    <n v="41.74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35"/>
    <n v="64.02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3"/>
    <n v="99.46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42"/>
    <n v="138.49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180"/>
    <n v="45.55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39"/>
    <n v="10.51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1"/>
    <n v="114.77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79"/>
    <n v="36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9"/>
    <n v="154.16999999999999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41"/>
    <n v="566.39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34"/>
    <n v="120.86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87"/>
    <n v="86.16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171"/>
    <n v="51.21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198"/>
    <n v="67.260000000000005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37"/>
    <n v="62.8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"/>
    <n v="346.13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30"/>
    <n v="244.12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80"/>
    <n v="259.25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69"/>
    <n v="201.96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38"/>
    <n v="226.21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42"/>
    <n v="324.69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33"/>
    <n v="205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81"/>
    <n v="20.47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82"/>
    <n v="116.35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31"/>
    <n v="307.2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6"/>
    <n v="546.69000000000005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83"/>
    <n v="47.47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84"/>
    <n v="101.56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41"/>
    <n v="72.91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38"/>
    <n v="43.71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40"/>
    <n v="3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9"/>
    <n v="70.650000000000006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39"/>
    <n v="89.3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7"/>
    <n v="115.09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3"/>
    <n v="62.12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31"/>
    <n v="46.2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8"/>
    <n v="48.55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41"/>
    <n v="57.52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8"/>
    <n v="88.15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7"/>
    <n v="110.49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1"/>
    <n v="66.83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10"/>
    <n v="58.6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8"/>
    <n v="113.6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1"/>
    <n v="43.57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8"/>
    <n v="78.95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8"/>
    <n v="188.13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x v="4"/>
    <s v="indie rock"/>
    <x v="88"/>
    <n v="63.03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0"/>
    <n v="30.37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40"/>
    <n v="51.48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104"/>
    <n v="35.79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91"/>
    <n v="98.82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2"/>
    <n v="28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172"/>
    <n v="51.31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13"/>
    <n v="53.52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9"/>
    <n v="37.15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13"/>
    <n v="89.9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13"/>
    <n v="106.53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8"/>
    <n v="52.82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13"/>
    <n v="54.62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8"/>
    <n v="27.27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"/>
    <n v="68.59999999999999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"/>
    <n v="35.61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35"/>
    <n v="94.03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7"/>
    <n v="526.46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34"/>
    <n v="50.66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165"/>
    <n v="79.180000000000007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7"/>
    <n v="91.59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7"/>
    <n v="116.96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60"/>
    <n v="28.4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50"/>
    <n v="103.33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54"/>
    <n v="10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54"/>
    <n v="23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60"/>
    <n v="31.56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50"/>
    <n v="5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129"/>
    <n v="34.22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50"/>
    <n v="25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81"/>
    <n v="19.670000000000002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50"/>
    <n v="21.25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62"/>
    <n v="8.33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53"/>
    <n v="21.34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53"/>
    <n v="5.33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53"/>
    <n v="34.6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54"/>
    <n v="21.73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50"/>
    <n v="11.92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58"/>
    <n v="26.6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55"/>
    <n v="10.6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62"/>
    <n v="29.04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50"/>
    <n v="50.91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50"/>
    <n v="0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52"/>
    <n v="50.08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57"/>
    <n v="45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53"/>
    <n v="25.29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75"/>
    <n v="51.29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50"/>
    <n v="1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60"/>
    <n v="49.38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53"/>
    <n v="1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50"/>
    <n v="0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60"/>
    <n v="101.25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50"/>
    <n v="19.670000000000002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50"/>
    <n v="12.5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50"/>
    <n v="8.5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60"/>
    <n v="1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53"/>
    <n v="23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56"/>
    <n v="17.989999999999998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58"/>
    <n v="370.95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113"/>
    <n v="63.5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60"/>
    <n v="13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60"/>
    <n v="5.31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31"/>
    <n v="35.619999999999997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0"/>
    <n v="87.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88"/>
    <n v="75.11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33"/>
    <n v="68.010000000000005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86"/>
    <n v="29.62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92"/>
    <n v="91.63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8"/>
    <n v="22.5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108"/>
    <n v="64.37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8"/>
    <n v="21.86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141"/>
    <n v="33.32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6"/>
    <n v="90.28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8"/>
    <n v="76.92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37"/>
    <n v="59.23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33"/>
    <n v="65.38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1"/>
    <n v="67.3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9"/>
    <n v="88.75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8"/>
    <n v="65.87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86"/>
    <n v="40.35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164"/>
    <n v="76.86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13"/>
    <n v="68.709999999999994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42"/>
    <n v="57.77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85"/>
    <n v="44.17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86"/>
    <n v="31.57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45"/>
    <n v="107.05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87"/>
    <n v="149.03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5"/>
    <n v="55.96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88"/>
    <n v="56.97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89"/>
    <n v="44.06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90"/>
    <n v="68.63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85"/>
    <n v="65.319999999999993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8"/>
    <n v="35.9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91"/>
    <n v="40.07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92"/>
    <n v="75.650000000000006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93"/>
    <n v="61.2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8"/>
    <n v="48.13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35"/>
    <n v="68.11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94"/>
    <n v="65.89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18"/>
    <n v="81.650000000000006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92"/>
    <n v="52.7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95"/>
    <n v="41.23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96"/>
    <n v="15.04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97"/>
    <n v="39.07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5"/>
    <n v="43.82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18"/>
    <n v="27.3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143"/>
    <n v="42.22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33"/>
    <n v="33.24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8"/>
    <n v="285.70999999999998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1"/>
    <n v="42.33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98"/>
    <n v="50.27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38"/>
    <n v="61.9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79"/>
    <n v="40.7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35"/>
    <n v="55.8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177"/>
    <n v="10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101"/>
    <n v="73.13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x v="4"/>
    <s v="electronic music"/>
    <x v="94"/>
    <n v="26.06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6"/>
    <n v="22.64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7"/>
    <n v="47.22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4"/>
    <n v="32.32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1"/>
    <n v="53.42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7"/>
    <n v="51.3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9"/>
    <n v="37.200000000000003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00"/>
    <n v="27.1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6"/>
    <n v="206.31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99"/>
    <n v="82.15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300"/>
    <n v="164.8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9"/>
    <n v="60.8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96"/>
    <n v="67.97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301"/>
    <n v="81.56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193"/>
    <n v="25.43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9"/>
    <n v="21.5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302"/>
    <n v="27.23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303"/>
    <n v="25.09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304"/>
    <n v="21.23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305"/>
    <n v="41.61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42"/>
    <n v="135.59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93"/>
    <n v="22.1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78"/>
    <n v="64.63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0"/>
    <n v="69.569999999999993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30"/>
    <n v="75.13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306"/>
    <n v="140.97999999999999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307"/>
    <n v="49.47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308"/>
    <n v="53.87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309"/>
    <n v="4.57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310"/>
    <n v="65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311"/>
    <n v="53.48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8"/>
    <n v="43.91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3"/>
    <n v="50.85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13"/>
    <n v="58.63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312"/>
    <n v="32.8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313"/>
    <n v="426.93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84"/>
    <n v="23.81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12"/>
    <n v="98.41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40"/>
    <n v="107.32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314"/>
    <n v="11.67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315"/>
    <n v="41.78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316"/>
    <n v="21.38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317"/>
    <n v="94.1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92"/>
    <n v="15.7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318"/>
    <n v="90.64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319"/>
    <n v="97.3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320"/>
    <n v="37.119999999999997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4"/>
    <n v="28.1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31"/>
    <n v="144.43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144"/>
    <n v="24.27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321"/>
    <n v="35.119999999999997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61"/>
    <n v="24.76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322"/>
    <n v="188.38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33"/>
    <n v="148.08000000000001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323"/>
    <n v="49.93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324"/>
    <n v="107.8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103"/>
    <n v="42.63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325"/>
    <n v="14.37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47"/>
    <n v="37.479999999999997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8"/>
    <n v="30.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326"/>
    <n v="33.549999999999997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6"/>
    <n v="64.75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48"/>
    <n v="57.93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306"/>
    <n v="53.08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4"/>
    <n v="48.06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327"/>
    <n v="82.4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85"/>
    <n v="50.45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85"/>
    <n v="115.83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7"/>
    <n v="63.03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6"/>
    <n v="108.02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10"/>
    <n v="46.09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8"/>
    <n v="107.2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8"/>
    <n v="50.93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8"/>
    <n v="40.04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13"/>
    <n v="64.44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3"/>
    <n v="53.83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36"/>
    <n v="100.47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13"/>
    <n v="46.63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9"/>
    <n v="34.07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91"/>
    <n v="65.209999999999994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105"/>
    <n v="44.2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328"/>
    <n v="71.97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7"/>
    <n v="52.95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"/>
    <n v="109.45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329"/>
    <n v="75.040000000000006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7"/>
    <n v="115.71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84"/>
    <n v="31.66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193"/>
    <n v="46.18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15"/>
    <n v="68.48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7"/>
    <n v="53.47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7"/>
    <n v="109.11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13"/>
    <n v="51.19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13"/>
    <n v="27.9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7"/>
    <n v="82.5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13"/>
    <n v="59.82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330"/>
    <n v="64.819999999999993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3"/>
    <n v="90.1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9"/>
    <n v="40.96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98"/>
    <n v="56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96"/>
    <n v="37.67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33"/>
    <n v="40.08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3"/>
    <n v="78.03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3"/>
    <n v="18.91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10"/>
    <n v="37.130000000000003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9"/>
    <n v="41.96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15"/>
    <n v="61.0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115"/>
    <n v="64.5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56"/>
    <n v="21.25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16"/>
    <n v="30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70"/>
    <n v="25.49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59"/>
    <n v="11.4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60"/>
    <n v="108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331"/>
    <n v="54.88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172"/>
    <n v="47.38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6"/>
    <n v="211.84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1"/>
    <n v="219.9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124"/>
    <n v="40.799999999999997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6"/>
    <n v="75.5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197"/>
    <n v="13.54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1"/>
    <n v="60.87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1"/>
    <n v="115.69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332"/>
    <n v="48.1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38"/>
    <n v="74.180000000000007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7"/>
    <n v="123.35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8"/>
    <n v="66.62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6"/>
    <n v="104.99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50"/>
    <n v="0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50"/>
    <n v="0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56"/>
    <n v="300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50"/>
    <n v="1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50"/>
    <n v="0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50"/>
    <n v="13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53"/>
    <n v="15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50"/>
    <n v="54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50"/>
    <n v="0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50"/>
    <n v="0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60"/>
    <n v="15.43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50"/>
    <n v="0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50"/>
    <n v="0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50"/>
    <n v="25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60"/>
    <n v="27.5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50"/>
    <n v="0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50"/>
    <n v="0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50"/>
    <n v="0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77"/>
    <n v="36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50"/>
    <n v="2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50"/>
    <n v="0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129"/>
    <n v="60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50"/>
    <n v="0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50"/>
    <n v="0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50"/>
    <n v="0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57"/>
    <n v="97.41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60"/>
    <n v="47.86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50"/>
    <n v="50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50"/>
    <n v="0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50"/>
    <n v="20.5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50"/>
    <n v="0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56"/>
    <n v="30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50"/>
    <n v="50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50"/>
    <n v="10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50"/>
    <n v="0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57"/>
    <n v="81.58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50"/>
    <n v="0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50"/>
    <n v="0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50"/>
    <n v="0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50"/>
    <n v="18.329999999999998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53"/>
    <n v="224.43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56"/>
    <n v="37.5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65"/>
    <n v="145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60"/>
    <n v="1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60"/>
    <n v="112.5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50"/>
    <n v="0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60"/>
    <n v="342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60"/>
    <n v="57.88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50"/>
    <n v="30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50"/>
    <n v="0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50"/>
    <n v="25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50"/>
    <n v="0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50"/>
    <n v="50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50"/>
    <n v="1.5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50"/>
    <n v="0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50"/>
    <n v="10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50"/>
    <n v="0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50"/>
    <n v="0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50"/>
    <n v="0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50"/>
    <n v="0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60"/>
    <n v="22.33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50"/>
    <n v="52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123"/>
    <n v="16.829999999999998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50"/>
    <n v="0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61"/>
    <n v="56.3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139"/>
    <n v="84.06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78"/>
    <n v="168.39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50"/>
    <n v="15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53"/>
    <n v="76.67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50"/>
    <n v="0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60"/>
    <n v="50.33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50"/>
    <n v="0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60"/>
    <n v="8.33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56"/>
    <n v="35.380000000000003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60"/>
    <n v="55.83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50"/>
    <n v="5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50"/>
    <n v="0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50"/>
    <n v="1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50"/>
    <n v="0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77"/>
    <n v="69.47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50"/>
    <n v="1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50"/>
    <n v="1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50"/>
    <n v="8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60"/>
    <n v="34.44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50"/>
    <n v="1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50"/>
    <n v="0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50"/>
    <n v="1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50"/>
    <n v="1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60"/>
    <n v="501.25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60"/>
    <n v="10.5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50"/>
    <n v="1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50"/>
    <n v="1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50"/>
    <n v="0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50"/>
    <n v="13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50"/>
    <n v="306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50"/>
    <n v="22.5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50"/>
    <n v="0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50"/>
    <n v="50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50"/>
    <n v="0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50"/>
    <n v="5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9"/>
    <n v="74.23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9"/>
    <n v="81.25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195"/>
    <n v="130.22999999999999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15"/>
    <n v="53.41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36"/>
    <n v="75.1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39"/>
    <n v="75.67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333"/>
    <n v="31.69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9"/>
    <n v="47.78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9"/>
    <n v="90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1"/>
    <n v="149.31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41"/>
    <n v="62.07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84"/>
    <n v="53.4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19"/>
    <n v="69.27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7"/>
    <n v="271.51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112"/>
    <n v="34.13000000000000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141"/>
    <n v="40.49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1"/>
    <n v="189.76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5"/>
    <n v="68.86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1"/>
    <n v="108.78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7"/>
    <n v="125.99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3"/>
    <n v="90.52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38"/>
    <n v="28.88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31"/>
    <n v="31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38"/>
    <n v="51.67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144"/>
    <n v="26.27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8"/>
    <n v="48.08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17"/>
    <n v="27.56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13"/>
    <n v="36.97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35"/>
    <n v="29.02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33"/>
    <n v="28.66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30"/>
    <n v="37.65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104"/>
    <n v="97.9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8"/>
    <n v="42.55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8"/>
    <n v="131.58000000000001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"/>
    <n v="32.32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"/>
    <n v="61.1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193"/>
    <n v="31.3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30"/>
    <n v="129.11000000000001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18"/>
    <n v="25.02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8"/>
    <n v="250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40"/>
    <n v="47.5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8"/>
    <n v="40.04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35"/>
    <n v="65.8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17"/>
    <n v="46.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33"/>
    <n v="50.37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334"/>
    <n v="26.57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8"/>
    <n v="39.49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13"/>
    <n v="49.25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84"/>
    <n v="62.38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10"/>
    <n v="37.9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33"/>
    <n v="51.6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105"/>
    <n v="27.78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32"/>
    <n v="99.38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7"/>
    <n v="38.85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30"/>
    <n v="45.55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8"/>
    <n v="600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40"/>
    <n v="80.55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6"/>
    <n v="52.8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195"/>
    <n v="47.68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40"/>
    <n v="23.45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56"/>
    <n v="40.1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50"/>
    <n v="17.2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50"/>
    <n v="0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50"/>
    <n v="0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50"/>
    <n v="0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60"/>
    <n v="15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x v="7"/>
    <s v="restaurants"/>
    <x v="50"/>
    <n v="0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50"/>
    <n v="0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60"/>
    <n v="35.71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50"/>
    <n v="37.5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50"/>
    <n v="0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50"/>
    <n v="0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50"/>
    <n v="0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53"/>
    <n v="52.5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118"/>
    <n v="77.5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50"/>
    <n v="0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54"/>
    <n v="53.55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50"/>
    <n v="0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50"/>
    <n v="16.25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50"/>
    <n v="0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15"/>
    <n v="103.68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8"/>
    <n v="185.19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94"/>
    <n v="54.15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1"/>
    <n v="177.21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8"/>
    <n v="100.33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40"/>
    <n v="136.91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1"/>
    <n v="57.54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13"/>
    <n v="52.96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x v="4"/>
    <s v="classical music"/>
    <x v="3"/>
    <n v="82.33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8"/>
    <n v="135.41999999999999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8"/>
    <n v="74.069999999999993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9"/>
    <n v="84.08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38"/>
    <n v="61.03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"/>
    <n v="150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3"/>
    <n v="266.08999999999997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31"/>
    <n v="7.2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5"/>
    <n v="100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40"/>
    <n v="109.96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8"/>
    <n v="169.92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33"/>
    <n v="95.74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13"/>
    <n v="59.46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3"/>
    <n v="55.77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94"/>
    <n v="30.08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7"/>
    <n v="88.44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28"/>
    <n v="64.03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0"/>
    <n v="60.1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8"/>
    <n v="49.19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1"/>
    <n v="165.16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33"/>
    <n v="43.62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7"/>
    <n v="43.7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33"/>
    <n v="67.42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13"/>
    <n v="177.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94"/>
    <n v="38.880000000000003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4"/>
    <n v="54.99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13"/>
    <n v="61.34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6"/>
    <n v="23.12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90"/>
    <n v="29.61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15"/>
    <n v="75.61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38"/>
    <n v="35.6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8"/>
    <n v="143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50"/>
    <n v="0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60"/>
    <n v="25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50"/>
    <n v="0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50"/>
    <n v="0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60"/>
    <n v="100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50"/>
    <n v="0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50"/>
    <n v="60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60"/>
    <n v="50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53"/>
    <n v="72.5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60"/>
    <n v="29.5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50"/>
    <n v="62.5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50"/>
    <n v="0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50"/>
    <n v="0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50"/>
    <n v="0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50"/>
    <n v="0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50"/>
    <n v="0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50"/>
    <n v="0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50"/>
    <n v="0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50"/>
    <n v="23.08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60"/>
    <n v="25.5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57"/>
    <n v="48.18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50"/>
    <n v="1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60"/>
    <n v="1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50"/>
    <n v="0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50"/>
    <n v="50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50"/>
    <n v="5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53"/>
    <n v="202.83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65"/>
    <n v="29.13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50"/>
    <n v="5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50"/>
    <n v="0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53"/>
    <n v="13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50"/>
    <n v="50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50"/>
    <n v="0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50"/>
    <n v="1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81"/>
    <n v="96.05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148"/>
    <n v="305.77999999999997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52"/>
    <n v="12.14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115"/>
    <n v="83.57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60"/>
    <n v="18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113"/>
    <n v="115.53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335"/>
    <n v="21.9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336"/>
    <n v="80.02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7"/>
    <n v="35.520000000000003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3"/>
    <n v="64.930000000000007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13"/>
    <n v="60.97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5"/>
    <n v="31.44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326"/>
    <n v="81.95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337"/>
    <n v="58.93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72"/>
    <n v="157.29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48"/>
    <n v="55.7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338"/>
    <n v="83.8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174"/>
    <n v="58.42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7"/>
    <n v="270.57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1"/>
    <n v="107.1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106"/>
    <n v="47.18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41"/>
    <n v="120.31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339"/>
    <n v="27.6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"/>
    <n v="205.3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340"/>
    <n v="35.549999999999997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124"/>
    <n v="74.64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91"/>
    <n v="47.0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"/>
    <n v="26.59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35"/>
    <n v="36.770000000000003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341"/>
    <n v="31.82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342"/>
    <n v="27.58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0"/>
    <n v="5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343"/>
    <n v="21.56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5"/>
    <n v="44.1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30"/>
    <n v="63.87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137"/>
    <n v="38.99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41"/>
    <n v="80.19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0"/>
    <n v="34.9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55"/>
    <n v="89.1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6"/>
    <n v="39.44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8"/>
    <n v="136.9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29"/>
    <n v="37.46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183"/>
    <n v="31.9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1"/>
    <n v="25.21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344"/>
    <n v="10.039999999999999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6"/>
    <n v="45.94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60"/>
    <n v="15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50"/>
    <n v="0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122"/>
    <n v="223.58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53"/>
    <n v="39.479999999999997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57"/>
    <n v="91.3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59"/>
    <n v="78.67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60"/>
    <n v="12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60"/>
    <n v="17.670000000000002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50"/>
    <n v="41.33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60"/>
    <n v="71.599999999999994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53"/>
    <n v="307.82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60"/>
    <n v="80.45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81"/>
    <n v="83.94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50"/>
    <n v="8.5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70"/>
    <n v="73.37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57"/>
    <n v="112.8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118"/>
    <n v="95.28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50"/>
    <n v="22.75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x v="2"/>
    <s v="space exploration"/>
    <x v="56"/>
    <n v="133.30000000000001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50"/>
    <n v="3.8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33"/>
    <n v="85.75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13"/>
    <n v="26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"/>
    <n v="373.56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33"/>
    <n v="174.04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4"/>
    <n v="93.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175"/>
    <n v="77.33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38"/>
    <n v="92.22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193"/>
    <n v="60.96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105"/>
    <n v="91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52"/>
    <n v="41.58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57"/>
    <n v="33.76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69"/>
    <n v="70.62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58"/>
    <n v="167.15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163"/>
    <n v="128.62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59"/>
    <n v="65.41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119"/>
    <n v="117.56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82"/>
    <n v="126.48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50"/>
    <n v="550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50"/>
    <n v="44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60"/>
    <n v="69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60"/>
    <n v="27.5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58"/>
    <n v="84.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50"/>
    <n v="12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60"/>
    <n v="200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50"/>
    <n v="10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50"/>
    <n v="0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50"/>
    <n v="0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50"/>
    <n v="5.2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50"/>
    <n v="1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57"/>
    <n v="72.760000000000005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50"/>
    <n v="17.5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60"/>
    <n v="25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60"/>
    <n v="13.33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50"/>
    <n v="1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50"/>
    <n v="23.67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52"/>
    <n v="89.21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73"/>
    <n v="116.56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50"/>
    <n v="13.01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50"/>
    <n v="0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60"/>
    <n v="17.5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132"/>
    <n v="34.130000000000003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122"/>
    <n v="132.35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3"/>
    <n v="922.22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52"/>
    <n v="163.57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57"/>
    <n v="217.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0"/>
    <n v="149.44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345"/>
    <n v="71.239999999999995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145"/>
    <n v="44.46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1"/>
    <n v="164.94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24"/>
    <n v="84.87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7"/>
    <n v="53.95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6"/>
    <n v="50.53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1"/>
    <n v="108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31"/>
    <n v="95.37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13"/>
    <n v="57.63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8"/>
    <n v="64.16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8"/>
    <n v="92.39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3"/>
    <n v="125.9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15"/>
    <n v="94.64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90"/>
    <n v="170.7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346"/>
    <n v="40.76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169"/>
    <n v="68.25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49"/>
    <n v="95.49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347"/>
    <n v="7.19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14"/>
    <n v="511.65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6"/>
    <n v="261.75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348"/>
    <n v="69.760000000000005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180"/>
    <n v="77.23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3"/>
    <n v="340.57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106"/>
    <n v="67.42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3"/>
    <n v="845.7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90"/>
    <n v="97.19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9"/>
    <n v="451.84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349"/>
    <n v="138.66999999999999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350"/>
    <n v="21.64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4"/>
    <n v="169.52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351"/>
    <n v="161.88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34"/>
    <n v="493.13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352"/>
    <n v="22.12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33"/>
    <n v="18.239999999999998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50"/>
    <n v="8.75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129"/>
    <n v="40.61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50"/>
    <n v="0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62"/>
    <n v="37.950000000000003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66"/>
    <n v="35.729999999999997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117"/>
    <n v="42.16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58"/>
    <n v="35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60"/>
    <n v="13.25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60"/>
    <n v="55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50"/>
    <n v="0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50"/>
    <n v="0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57"/>
    <n v="39.2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118"/>
    <n v="47.5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50"/>
    <n v="0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21"/>
    <n v="17.329999999999998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54"/>
    <n v="31.76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60"/>
    <n v="5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81"/>
    <n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57"/>
    <n v="52.5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50"/>
    <n v="0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60"/>
    <n v="9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60"/>
    <n v="25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50"/>
    <n v="30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60"/>
    <n v="11.25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50"/>
    <n v="0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53"/>
    <n v="25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60"/>
    <n v="11.33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51"/>
    <n v="29.47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50"/>
    <n v="1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54"/>
    <n v="63.1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50"/>
    <n v="0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50"/>
    <n v="0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50"/>
    <n v="1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51"/>
    <n v="43.85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56"/>
    <n v="75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59"/>
    <n v="45.97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50"/>
    <n v="10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73"/>
    <n v="93.67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53"/>
    <n v="53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50"/>
    <n v="0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"/>
    <n v="47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8"/>
    <n v="66.67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41"/>
    <n v="18.77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17"/>
    <n v="66.11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"/>
    <n v="36.86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90"/>
    <n v="39.81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8"/>
    <n v="31.5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33"/>
    <n v="102.5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7"/>
    <n v="126.4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"/>
    <n v="47.88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33"/>
    <n v="73.209999999999994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9"/>
    <n v="89.67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38"/>
    <n v="151.4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95"/>
    <n v="25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3"/>
    <n v="36.5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31"/>
    <n v="44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33"/>
    <n v="87.3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7"/>
    <n v="36.47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16"/>
    <n v="44.8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18"/>
    <n v="42.9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18"/>
    <n v="51.23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1"/>
    <n v="33.94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30"/>
    <n v="90.74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41"/>
    <n v="50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5"/>
    <n v="24.44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0"/>
    <n v="44.25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9"/>
    <n v="67.739999999999995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8"/>
    <n v="65.38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1"/>
    <n v="121.9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9"/>
    <n v="47.4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8"/>
    <n v="92.84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40"/>
    <n v="68.25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30"/>
    <n v="37.21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9"/>
    <n v="25.25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186"/>
    <n v="43.21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4"/>
    <n v="25.13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2"/>
    <n v="23.64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6"/>
    <n v="103.95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"/>
    <n v="50.38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104"/>
    <n v="13.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8"/>
    <n v="28.57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8"/>
    <n v="63.83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39"/>
    <n v="8.86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16"/>
    <n v="50.67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33"/>
    <n v="60.78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9"/>
    <n v="113.42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"/>
    <n v="104.57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8"/>
    <n v="98.31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13"/>
    <n v="35.04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8"/>
    <n v="272.73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38"/>
    <n v="63.85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41"/>
    <n v="30.19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x v="1"/>
    <s v="plays"/>
    <x v="29"/>
    <n v="83.51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106"/>
    <n v="64.760000000000005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29"/>
    <n v="20.12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9"/>
    <n v="44.09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8"/>
    <n v="40.479999999999997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"/>
    <n v="44.54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38"/>
    <n v="125.81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3"/>
    <n v="19.7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60"/>
    <n v="10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50"/>
    <n v="0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50"/>
    <n v="0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62"/>
    <n v="30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188"/>
    <n v="60.67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50"/>
    <n v="0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50"/>
    <n v="0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50"/>
    <n v="23.33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60"/>
    <n v="5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65"/>
    <n v="23.92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50"/>
    <n v="0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53"/>
    <n v="15.83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50"/>
    <n v="0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72"/>
    <n v="29.79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119"/>
    <n v="60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62"/>
    <n v="24.33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68"/>
    <n v="500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50"/>
    <n v="0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53"/>
    <n v="35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113"/>
    <n v="29.5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188"/>
    <n v="26.67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50"/>
    <n v="18.329999999999998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50"/>
    <n v="20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x v="1"/>
    <s v="plays"/>
    <x v="53"/>
    <n v="13.33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50"/>
    <n v="0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60"/>
    <n v="22.5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68"/>
    <n v="50.4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72"/>
    <n v="105.03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60"/>
    <n v="35.4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77"/>
    <n v="83.33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62"/>
    <n v="35.92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50"/>
    <n v="0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151"/>
    <n v="119.13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62"/>
    <n v="90.33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50"/>
    <n v="2.33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50"/>
    <n v="0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57"/>
    <n v="108.33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53"/>
    <n v="15.75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50"/>
    <n v="29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61"/>
    <n v="96.55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50"/>
    <n v="0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122"/>
    <n v="63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118"/>
    <n v="381.6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50"/>
    <n v="46.25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69"/>
    <n v="2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62"/>
    <n v="10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50"/>
    <n v="5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50"/>
    <n v="0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151"/>
    <n v="81.569999999999993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60"/>
    <n v="7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56"/>
    <n v="27.3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114"/>
    <n v="29.41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x v="1"/>
    <s v="plays"/>
    <x v="60"/>
    <n v="12.5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50"/>
    <n v="0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62"/>
    <n v="5.75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70"/>
    <n v="52.08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62"/>
    <n v="183.33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65"/>
    <n v="26.33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50"/>
    <n v="0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353"/>
    <n v="486.43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60"/>
    <n v="3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50"/>
    <n v="25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60"/>
    <n v="9.75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62"/>
    <n v="18.75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82"/>
    <n v="36.590000000000003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114"/>
    <n v="80.709999999999994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50"/>
    <n v="1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56"/>
    <n v="52.8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50"/>
    <n v="20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50"/>
    <n v="1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121"/>
    <n v="46.93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51"/>
    <n v="78.08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50"/>
    <n v="1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50"/>
    <n v="1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20"/>
    <n v="203.67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59"/>
    <n v="20.71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66"/>
    <n v="48.5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117"/>
    <n v="68.099999999999994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114"/>
    <n v="8.5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117"/>
    <n v="51.62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32"/>
    <n v="43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8"/>
    <n v="83.33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8"/>
    <n v="3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33"/>
    <n v="175.51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1"/>
    <n v="231.66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105"/>
    <n v="75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6"/>
    <n v="112.14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8"/>
    <n v="41.67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1"/>
    <n v="255.17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7"/>
    <n v="162.77000000000001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6"/>
    <n v="88.33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"/>
    <n v="85.74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33"/>
    <n v="47.57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"/>
    <n v="72.97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7"/>
    <n v="90.54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30"/>
    <n v="37.65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18"/>
    <n v="36.36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7"/>
    <n v="126.72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33"/>
    <n v="329.2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13"/>
    <n v="81.239999999999995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50"/>
    <n v="1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68"/>
    <n v="202.23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50"/>
    <n v="0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60"/>
    <n v="100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50"/>
    <n v="0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50"/>
    <n v="1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65"/>
    <n v="82.46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50"/>
    <n v="2.67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56"/>
    <n v="12.5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50"/>
    <n v="0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53"/>
    <n v="18.899999999999999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59"/>
    <n v="200.63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50"/>
    <n v="201.67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50"/>
    <n v="0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64"/>
    <n v="65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123"/>
    <n v="66.099999999999994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53"/>
    <n v="93.33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50"/>
    <n v="0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50"/>
    <n v="0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50"/>
    <n v="0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5"/>
    <n v="50.75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108"/>
    <n v="60.9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13"/>
    <n v="109.03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7"/>
    <n v="25.69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15"/>
    <n v="41.92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35"/>
    <n v="88.77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35"/>
    <n v="80.23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6"/>
    <n v="78.94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00"/>
    <n v="95.59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6"/>
    <n v="69.89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8"/>
    <n v="74.53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"/>
    <n v="123.94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15"/>
    <n v="264.85000000000002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1"/>
    <n v="58.62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8"/>
    <n v="70.88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193"/>
    <n v="8.57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35"/>
    <n v="113.57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32"/>
    <n v="60.69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7"/>
    <n v="110.22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15"/>
    <n v="136.4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32"/>
    <n v="53.16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1"/>
    <n v="86.49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92"/>
    <n v="155.24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8"/>
    <n v="115.0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108"/>
    <n v="109.59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6"/>
    <n v="45.21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5"/>
    <n v="104.15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8"/>
    <n v="35.71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93"/>
    <n v="97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8"/>
    <n v="370.37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33"/>
    <n v="94.41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"/>
    <n v="48.98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x v="1"/>
    <s v="spaces"/>
    <x v="8"/>
    <n v="45.59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354"/>
    <n v="23.2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"/>
    <n v="63.23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174"/>
    <n v="153.52000000000001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3"/>
    <n v="90.2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33"/>
    <n v="118.97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17"/>
    <n v="80.25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8"/>
    <n v="62.5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55"/>
    <n v="131.38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15"/>
    <n v="73.03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7"/>
    <n v="178.53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40"/>
    <n v="162.91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28"/>
    <n v="108.24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29"/>
    <n v="88.87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144"/>
    <n v="54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7"/>
    <n v="116.73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28"/>
    <n v="233.9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137"/>
    <n v="15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9"/>
    <n v="14.84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16"/>
    <n v="85.1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96"/>
    <n v="146.69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40"/>
    <n v="50.76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3"/>
    <n v="87.7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3"/>
    <n v="242.2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6"/>
    <n v="146.44999999999999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7"/>
    <n v="103.17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10"/>
    <n v="80.459999999999994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7"/>
    <n v="234.67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1"/>
    <n v="50.69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7"/>
    <n v="162.71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3"/>
    <n v="120.17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51"/>
    <n v="67.7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120"/>
    <n v="52.1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1"/>
    <n v="51.6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26"/>
    <n v="164.3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239"/>
    <n v="84.86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5"/>
    <n v="94.55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13"/>
    <n v="45.54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8"/>
    <n v="51.72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7"/>
    <n v="50.8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92"/>
    <n v="191.13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40"/>
    <n v="89.31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15"/>
    <n v="88.59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7"/>
    <n v="96.3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182"/>
    <n v="33.31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7"/>
    <n v="37.22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15"/>
    <n v="92.13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29"/>
    <n v="76.790000000000006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5"/>
    <n v="96.53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"/>
    <n v="51.89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5"/>
    <n v="128.91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15"/>
    <n v="84.11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18"/>
    <n v="82.94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87"/>
    <n v="259.95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28"/>
    <n v="37.25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183"/>
    <n v="177.02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13"/>
    <n v="74.069999999999993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6"/>
    <n v="70.67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148"/>
    <n v="23.63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50"/>
    <n v="37.5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50"/>
    <n v="13.33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50"/>
    <n v="0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50"/>
    <n v="1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50"/>
    <n v="0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50"/>
    <n v="0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50"/>
    <n v="1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56"/>
    <n v="41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50"/>
    <n v="55.83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x v="1"/>
    <s v="spaces"/>
    <x v="50"/>
    <n v="0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56"/>
    <n v="99.76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68"/>
    <n v="25.52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57"/>
    <n v="117.65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50"/>
    <n v="5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81"/>
    <n v="2796.67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56"/>
    <n v="200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50"/>
    <n v="87.5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51"/>
    <n v="20.14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56"/>
    <n v="20.8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64"/>
    <n v="61.31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50"/>
    <n v="1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50"/>
    <n v="92.14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50"/>
    <n v="7.33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114"/>
    <n v="64.8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77"/>
    <n v="30.12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50"/>
    <n v="52.5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50"/>
    <n v="23.67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60"/>
    <n v="415.7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50"/>
    <n v="53.71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50"/>
    <n v="420.6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50"/>
    <n v="0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50"/>
    <n v="18.670000000000002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81"/>
    <n v="78.33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53"/>
    <n v="67.7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50"/>
    <n v="16.670000000000002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60"/>
    <n v="62.5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50"/>
    <n v="42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61"/>
    <n v="130.09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62"/>
    <n v="1270.22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63"/>
    <n v="88.44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60"/>
    <n v="56.34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61"/>
    <n v="53.53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50"/>
    <n v="25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50"/>
    <n v="50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65"/>
    <n v="56.79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123"/>
    <n v="40.83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65"/>
    <n v="65.11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51"/>
    <n v="55.6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77"/>
    <n v="140.54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81"/>
    <n v="25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115"/>
    <n v="69.53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50"/>
    <n v="5.5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75"/>
    <n v="237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72"/>
    <n v="79.87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65"/>
    <n v="10.25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68"/>
    <n v="272.58999999999997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50"/>
    <n v="13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78"/>
    <n v="58.18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50"/>
    <n v="10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117"/>
    <n v="70.11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62"/>
    <n v="57.89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65"/>
    <n v="125.27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50"/>
    <n v="0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56"/>
    <n v="300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219"/>
    <n v="43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50"/>
    <n v="1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50"/>
    <n v="775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50"/>
    <n v="5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50"/>
    <n v="12.8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60"/>
    <n v="10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x v="1"/>
    <s v="spaces"/>
    <x v="74"/>
    <n v="5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149"/>
    <n v="244.8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50"/>
    <n v="6.5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x v="1"/>
    <s v="spaces"/>
    <x v="50"/>
    <n v="0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65"/>
    <n v="61.1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50"/>
    <n v="0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15"/>
    <n v="139.24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60"/>
    <n v="10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65"/>
    <n v="93.75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63"/>
    <n v="53.75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50"/>
    <n v="10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29"/>
    <n v="33.75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61"/>
    <n v="18.75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70"/>
    <n v="23.14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0"/>
    <n v="29.05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56"/>
    <n v="50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50"/>
    <n v="0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62"/>
    <n v="450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60"/>
    <n v="24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221"/>
    <n v="32.25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53"/>
    <n v="15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50"/>
    <n v="0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150"/>
    <n v="251.33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50"/>
    <n v="0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57"/>
    <n v="437.5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90"/>
    <n v="110.35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26"/>
    <n v="41.42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"/>
    <n v="52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7"/>
    <n v="33.99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8"/>
    <n v="103.35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6"/>
    <n v="34.79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57"/>
    <n v="41.77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40"/>
    <n v="64.27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192"/>
    <n v="31.21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21"/>
    <n v="62.92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7"/>
    <n v="98.54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5"/>
    <n v="82.61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18"/>
    <n v="38.5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21"/>
    <n v="80.1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2"/>
    <n v="28.41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7"/>
    <n v="80.73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8"/>
    <n v="200.69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13"/>
    <n v="37.590000000000003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200"/>
    <n v="58.1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12"/>
    <n v="60.3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"/>
    <n v="63.3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9"/>
    <n v="50.9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3"/>
    <n v="100.5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20"/>
    <n v="31.62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15"/>
    <n v="65.099999999999994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41"/>
    <n v="79.31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3"/>
    <n v="139.19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7"/>
    <n v="131.91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5"/>
    <n v="91.3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41"/>
    <n v="39.67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16"/>
    <n v="57.55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174"/>
    <n v="33.03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5"/>
    <n v="77.34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28"/>
    <n v="31.93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15"/>
    <n v="36.33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7"/>
    <n v="46.77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15"/>
    <n v="40.07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13"/>
    <n v="100.22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8"/>
    <n v="41.67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21"/>
    <n v="46.71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"/>
    <n v="71.489999999999995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187"/>
    <n v="14.44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81"/>
    <n v="356.84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50"/>
    <n v="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65"/>
    <n v="37.75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60"/>
    <n v="12.75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81"/>
    <n v="24.46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50"/>
    <n v="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155"/>
    <n v="53.08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50"/>
    <n v="300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57"/>
    <n v="286.25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50"/>
    <n v="36.67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221"/>
    <n v="49.21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50"/>
    <n v="1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60"/>
    <n v="12.5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58"/>
    <n v="109.04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78"/>
    <n v="41.67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50"/>
    <n v="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56"/>
    <n v="22.75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50"/>
    <n v="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132"/>
    <n v="70.83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"/>
    <n v="63.11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17"/>
    <n v="50.1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9"/>
    <n v="62.88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28"/>
    <n v="85.53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9"/>
    <n v="53.72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8"/>
    <n v="127.81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21"/>
    <n v="106.57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8"/>
    <n v="262.11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8"/>
    <n v="57.17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1"/>
    <n v="50.2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21"/>
    <n v="66.59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8"/>
    <n v="168.25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7"/>
    <n v="256.37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3"/>
    <n v="36.61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105"/>
    <n v="37.14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5"/>
    <n v="45.88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21"/>
    <n v="141.71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21"/>
    <n v="52.49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"/>
    <n v="59.52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105"/>
    <n v="50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21"/>
    <n v="193.62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29"/>
    <n v="106.8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5"/>
    <n v="77.22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164"/>
    <n v="57.5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26"/>
    <n v="50.4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17"/>
    <n v="97.38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8"/>
    <n v="34.92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3"/>
    <n v="85.53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7"/>
    <n v="182.91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7"/>
    <n v="131.13999999999999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20"/>
    <n v="39.81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6"/>
    <n v="59.7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7"/>
    <n v="88.74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41"/>
    <n v="58.69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7"/>
    <n v="69.569999999999993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3"/>
    <n v="115.87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3"/>
    <n v="23.87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"/>
    <n v="81.13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8"/>
    <n v="57.63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6"/>
    <n v="46.43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7"/>
    <n v="60.48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2"/>
    <n v="65.58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21"/>
    <n v="119.19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8"/>
    <n v="83.05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0"/>
    <n v="57.52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21"/>
    <n v="177.09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7"/>
    <n v="70.77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215"/>
    <n v="29.17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0"/>
    <n v="72.760000000000005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6"/>
    <n v="51.85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2"/>
    <n v="98.2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6"/>
    <n v="251.74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15"/>
    <n v="74.819999999999993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8"/>
    <n v="67.650000000000006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3"/>
    <n v="93.81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20"/>
    <n v="41.24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3"/>
    <n v="52.55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44"/>
    <n v="70.29000000000000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26"/>
    <n v="48.33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21"/>
    <n v="53.18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0"/>
    <n v="60.95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21"/>
    <n v="11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21"/>
    <n v="61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22"/>
    <n v="38.24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224"/>
    <n v="106.5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13"/>
    <n v="204.57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7"/>
    <n v="54.91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8"/>
    <n v="150.41999999999999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16"/>
    <n v="52.58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15"/>
    <n v="54.3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3"/>
    <n v="76.03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5"/>
    <n v="105.21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3"/>
    <n v="68.67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108"/>
    <n v="129.36000000000001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3"/>
    <n v="134.2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2"/>
    <n v="17.829999999999998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21"/>
    <n v="203.2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x v="1"/>
    <s v="plays"/>
    <x v="20"/>
    <n v="69.19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21"/>
    <n v="125.12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8"/>
    <n v="73.53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8"/>
    <n v="48.44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18"/>
    <n v="26.61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10"/>
    <n v="33.67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5"/>
    <n v="40.71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59"/>
    <n v="19.27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106"/>
    <n v="84.29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90"/>
    <n v="29.58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3"/>
    <n v="26.67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124"/>
    <n v="45.98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8"/>
    <n v="125.09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21"/>
    <n v="141.29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1"/>
    <n v="55.33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104"/>
    <n v="46.42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18"/>
    <n v="57.2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x v="1"/>
    <s v="plays"/>
    <x v="33"/>
    <n v="173.7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1"/>
    <n v="59.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2"/>
    <n v="89.59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21"/>
    <n v="204.05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215"/>
    <n v="48.7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13"/>
    <n v="53.34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108"/>
    <n v="75.09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175"/>
    <n v="18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8"/>
    <n v="209.84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5"/>
    <n v="61.02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8"/>
    <n v="61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1"/>
    <n v="80.03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185"/>
    <n v="29.07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5"/>
    <n v="49.44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8"/>
    <n v="93.98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6"/>
    <n v="61.94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9"/>
    <n v="78.5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29"/>
    <n v="33.75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7"/>
    <n v="66.45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13"/>
    <n v="35.799999999999997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21"/>
    <n v="145.65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9"/>
    <n v="25.69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21"/>
    <n v="152.5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40"/>
    <n v="30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7"/>
    <n v="142.28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7"/>
    <n v="24.55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91"/>
    <n v="292.77999999999997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16"/>
    <n v="44.92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6"/>
    <n v="23.1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2"/>
    <n v="80.40000000000000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8"/>
    <n v="72.29000000000000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2"/>
    <n v="32.97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86"/>
    <n v="116.65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8"/>
    <n v="79.62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8"/>
    <n v="27.78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5"/>
    <n v="81.03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21"/>
    <n v="136.85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"/>
    <n v="177.62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178"/>
    <n v="109.08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8"/>
    <n v="119.64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21"/>
    <n v="78.209999999999994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193"/>
    <n v="52.17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7"/>
    <n v="114.13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22"/>
    <n v="50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5"/>
    <n v="91.67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17"/>
    <n v="108.59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8"/>
    <n v="69.819999999999993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42"/>
    <n v="109.57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"/>
    <n v="71.67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7"/>
    <n v="93.61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29"/>
    <n v="76.8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136"/>
    <n v="35.799999999999997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21"/>
    <n v="55.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9"/>
    <n v="147.33000000000001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7"/>
    <n v="56.33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7"/>
    <n v="96.19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"/>
    <n v="63.57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6"/>
    <n v="184.78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7"/>
    <n v="126.72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40"/>
    <n v="83.43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147"/>
    <n v="54.5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7"/>
    <n v="302.31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6"/>
    <n v="44.14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"/>
    <n v="866.67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60"/>
    <n v="61.39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17"/>
    <n v="29.67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2"/>
    <n v="45.48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"/>
    <n v="96.2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90"/>
    <n v="67.92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86"/>
    <n v="30.78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"/>
    <n v="38.33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8"/>
    <n v="66.83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13"/>
    <n v="71.73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8"/>
    <n v="176.47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8"/>
    <n v="421.11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7"/>
    <n v="104.99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29"/>
    <n v="28.19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"/>
    <n v="54.55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"/>
    <n v="111.89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21"/>
    <n v="85.21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7"/>
    <n v="76.65000000000000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20"/>
    <n v="65.17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8"/>
    <n v="93.7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8"/>
    <n v="133.33000000000001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2"/>
    <n v="51.22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16"/>
    <n v="100.17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"/>
    <n v="34.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41"/>
    <n v="184.68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21"/>
    <n v="69.819999999999993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16"/>
    <n v="61.94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8"/>
    <n v="41.67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6"/>
    <n v="36.07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24"/>
    <n v="29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61"/>
    <n v="24.21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"/>
    <n v="55.89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20"/>
    <n v="11.67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8"/>
    <n v="68.349999999999994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"/>
    <n v="27.07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8"/>
    <n v="118.13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21"/>
    <n v="44.7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5"/>
    <n v="99.79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8"/>
    <n v="117.65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108"/>
    <n v="203.33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178"/>
    <n v="28.32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8"/>
    <n v="110.23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13"/>
    <n v="31.97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185"/>
    <n v="58.61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9"/>
    <n v="29.43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15"/>
    <n v="81.38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"/>
    <n v="199.17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8"/>
    <n v="115.38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22"/>
    <n v="46.43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"/>
    <n v="70.569999999999993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8"/>
    <n v="22.22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28"/>
    <n v="159.47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8"/>
    <n v="37.78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7"/>
    <n v="72.05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13"/>
    <n v="63.7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178"/>
    <n v="28.41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7"/>
    <n v="103.21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15"/>
    <n v="71.15000000000000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49"/>
    <n v="35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"/>
    <n v="81.78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3"/>
    <n v="297.02999999999997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29"/>
    <n v="46.61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8"/>
    <n v="51.72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3"/>
    <n v="40.29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22"/>
    <n v="16.25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15"/>
    <n v="30.15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8"/>
    <n v="95.24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5"/>
    <n v="52.21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8"/>
    <n v="134.15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6"/>
    <n v="62.83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20"/>
    <n v="58.95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6"/>
    <n v="143.11000000000001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7"/>
    <n v="84.17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"/>
    <n v="186.07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165"/>
    <n v="89.79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2"/>
    <n v="64.1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3"/>
    <n v="59.65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8"/>
    <n v="31.25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62"/>
    <n v="41.22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63"/>
    <n v="43.35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8"/>
    <n v="64.52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29"/>
    <n v="43.28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29"/>
    <n v="77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5"/>
    <n v="51.22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193"/>
    <n v="68.25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143"/>
    <n v="19.489999999999998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7"/>
    <n v="41.13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42"/>
    <n v="41.41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0"/>
    <n v="27.5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7"/>
    <n v="33.57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7"/>
    <n v="145.87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87"/>
    <n v="358.69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49"/>
    <n v="50.98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9"/>
    <n v="45.04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9"/>
    <n v="17.53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64"/>
    <n v="50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86"/>
    <n v="57.92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180"/>
    <n v="29.71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3"/>
    <n v="90.68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21"/>
    <n v="55.01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3"/>
    <n v="57.22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7"/>
    <n v="72.95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x v="1"/>
    <s v="plays"/>
    <x v="7"/>
    <n v="64.47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108"/>
    <n v="716.35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40"/>
    <n v="50.4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95"/>
    <n v="41.67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205"/>
    <n v="35.770000000000003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21"/>
    <n v="88.74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8"/>
    <n v="148.47999999999999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7"/>
    <n v="51.79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40"/>
    <n v="20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"/>
    <n v="52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41"/>
    <n v="53.23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40"/>
    <n v="39.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0"/>
    <n v="34.25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1"/>
    <n v="164.62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17"/>
    <n v="125.05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178"/>
    <n v="51.88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12"/>
    <n v="40.29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5"/>
    <n v="64.91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7"/>
    <n v="55.33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19"/>
    <n v="83.14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0"/>
    <n v="38.71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10"/>
    <n v="125.38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40"/>
    <n v="78.260000000000005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0"/>
    <n v="47.22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137"/>
    <n v="79.099999999999994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2"/>
    <n v="114.29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8"/>
    <n v="51.72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8"/>
    <n v="30.77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13"/>
    <n v="74.209999999999994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9"/>
    <n v="47.85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15"/>
    <n v="34.409999999999997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21"/>
    <n v="40.24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6"/>
    <n v="60.29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6"/>
    <n v="25.31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7"/>
    <n v="35.950000000000003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2"/>
    <n v="13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29"/>
    <n v="70.760000000000005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8"/>
    <n v="125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"/>
    <n v="66.510000000000005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21"/>
    <n v="105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"/>
    <n v="145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144"/>
    <n v="12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6"/>
    <n v="96.67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7"/>
    <n v="60.33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7"/>
    <n v="79.89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8"/>
    <n v="58.82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90"/>
    <n v="75.34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5"/>
    <n v="55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3"/>
    <n v="66.959999999999994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8"/>
    <n v="227.27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8"/>
    <n v="307.69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5"/>
    <n v="50.02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7"/>
    <n v="72.39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7"/>
    <n v="95.95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12"/>
    <n v="45.62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8"/>
    <n v="41.03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"/>
    <n v="56.83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21"/>
    <n v="137.24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6"/>
    <n v="75.709999999999994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21"/>
    <n v="99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16"/>
    <n v="81.569999999999993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7"/>
    <n v="45.11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88"/>
    <n v="36.67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8"/>
    <n v="125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0"/>
    <n v="49.23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17"/>
    <n v="42.3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9"/>
    <n v="78.88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94"/>
    <n v="38.28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3"/>
    <n v="44.85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42"/>
    <n v="13.53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144"/>
    <n v="43.5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0"/>
    <n v="30.95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28"/>
    <n v="55.23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4"/>
    <n v="46.13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2"/>
    <n v="39.380000000000003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21"/>
    <n v="66.150000000000006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2"/>
    <n v="54.14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8"/>
    <n v="104.17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8"/>
    <n v="31.38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21"/>
    <n v="59.21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"/>
    <n v="119.18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21"/>
    <n v="164.62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21"/>
    <n v="24.29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2"/>
    <n v="40.94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21"/>
    <n v="61.1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8"/>
    <n v="38.65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6"/>
    <n v="56.2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40"/>
    <n v="107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8"/>
    <n v="171.43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8"/>
    <n v="110.5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8"/>
    <n v="179.28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124"/>
    <n v="22.91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"/>
    <n v="43.13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29"/>
    <n v="46.89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21"/>
    <n v="47.41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28"/>
    <n v="15.13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2"/>
    <n v="21.1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7"/>
    <n v="59.12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26"/>
    <n v="97.92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2"/>
    <n v="55.13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15"/>
    <n v="26.54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8"/>
    <n v="58.42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8"/>
    <n v="122.54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"/>
    <n v="87.9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108"/>
    <n v="73.239999999999995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8"/>
    <n v="55.56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3"/>
    <n v="39.54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6"/>
    <n v="136.78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7"/>
    <n v="99.34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8"/>
    <n v="20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22"/>
    <n v="28.89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8"/>
    <n v="40.549999999999997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8"/>
    <n v="35.71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"/>
    <n v="37.9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8"/>
    <n v="33.33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15"/>
    <n v="58.57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15"/>
    <n v="135.63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1"/>
    <n v="30.94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17"/>
    <n v="176.09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x v="1"/>
    <s v="plays"/>
    <x v="15"/>
    <n v="151.97999999999999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7"/>
    <n v="22.61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7"/>
    <n v="18.27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0"/>
    <n v="82.2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8"/>
    <n v="68.53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215"/>
    <n v="68.0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7"/>
    <n v="72.709999999999994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8"/>
    <n v="77.19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9"/>
    <n v="55.97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17"/>
    <n v="49.69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29"/>
    <n v="79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3"/>
    <n v="77.73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5"/>
    <n v="40.78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180"/>
    <n v="59.41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22"/>
    <n v="3.25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"/>
    <n v="39.380000000000003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8"/>
    <n v="81.67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193"/>
    <n v="44.91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40"/>
    <n v="49.0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1"/>
    <n v="30.67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22"/>
    <n v="61.06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2"/>
    <n v="29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8"/>
    <n v="29.63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42"/>
    <n v="143.1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184"/>
    <n v="52.35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104"/>
    <n v="66.67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124"/>
    <n v="126.67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8"/>
    <n v="62.5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7"/>
    <n v="35.49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13"/>
    <n v="37.08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105"/>
    <n v="69.33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17"/>
    <n v="17.25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7"/>
    <n v="36.07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40"/>
    <n v="66.47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2"/>
    <n v="56.07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5"/>
    <n v="47.03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8"/>
    <n v="47.67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28"/>
    <n v="88.24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2"/>
    <n v="80.72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3"/>
    <n v="39.49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21"/>
    <n v="84.85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8"/>
    <n v="68.97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50"/>
    <n v="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50"/>
    <n v="1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50"/>
    <n v="1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76"/>
    <n v="147.88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68"/>
    <n v="10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131"/>
    <n v="56.84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65"/>
    <n v="176.94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71"/>
    <n v="127.6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50"/>
    <n v="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134"/>
    <n v="66.14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113"/>
    <n v="108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50"/>
    <n v="1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52"/>
    <n v="18.329999999999998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50"/>
    <n v="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53"/>
    <n v="7.5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50"/>
    <n v="0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63"/>
    <n v="68.42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50"/>
    <n v="1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62"/>
    <n v="60.13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52"/>
    <n v="15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8"/>
    <n v="550.04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"/>
    <n v="97.5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8"/>
    <n v="29.41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"/>
    <n v="57.78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"/>
    <n v="44.24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7"/>
    <n v="60.91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107"/>
    <n v="68.84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1"/>
    <n v="73.58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6"/>
    <n v="115.02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8"/>
    <n v="110.75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7"/>
    <n v="75.5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21"/>
    <n v="235.4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8"/>
    <n v="11.3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8"/>
    <n v="92.5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7"/>
    <n v="202.85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"/>
    <n v="2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15"/>
    <n v="46.05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41"/>
    <n v="51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8"/>
    <n v="31.58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3"/>
    <n v="53.3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"/>
    <n v="36.9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178"/>
    <n v="81.29000000000000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5"/>
    <n v="20.079999999999998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7"/>
    <n v="88.25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21"/>
    <n v="53.44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5"/>
    <n v="39.869999999999997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8"/>
    <n v="145.1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49"/>
    <n v="23.33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2"/>
    <n v="64.38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3"/>
    <n v="62.05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3"/>
    <n v="66.13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5"/>
    <n v="73.400000000000006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40"/>
    <n v="99.5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20"/>
    <n v="62.17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86"/>
    <n v="62.33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8"/>
    <n v="58.79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86"/>
    <n v="45.35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6"/>
    <n v="41.94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7"/>
    <n v="59.17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8"/>
    <n v="200.49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15"/>
    <n v="83.97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90"/>
    <n v="57.2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28"/>
    <n v="58.06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0"/>
    <n v="186.8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9"/>
    <n v="74.12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2"/>
    <n v="30.71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13"/>
    <n v="62.67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8"/>
    <n v="121.3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19"/>
    <n v="39.74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29"/>
    <n v="72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8"/>
    <n v="40.630000000000003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7"/>
    <n v="63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10"/>
    <n v="33.67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8"/>
    <n v="38.590000000000003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15"/>
    <n v="155.94999999999999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4"/>
    <n v="43.2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104"/>
    <n v="15.15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3"/>
    <n v="83.57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10"/>
    <n v="140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62"/>
    <n v="80.87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126"/>
    <n v="53.85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29"/>
    <n v="30.93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48"/>
    <n v="67.959999999999994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5"/>
    <n v="27.14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224"/>
    <n v="110.87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21"/>
    <n v="106.84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21"/>
    <n v="105.52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3"/>
    <n v="132.9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94"/>
    <n v="51.92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7"/>
    <n v="310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66"/>
    <n v="26.02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67"/>
    <n v="105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2"/>
    <n v="86.23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7"/>
    <n v="114.55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8"/>
    <n v="47.66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21"/>
    <n v="72.89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3"/>
    <n v="49.55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"/>
    <n v="25.4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68"/>
    <n v="62.59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7"/>
    <n v="61.06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114"/>
    <n v="60.0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113"/>
    <n v="72.40000000000000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54"/>
    <n v="100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57"/>
    <n v="51.67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77"/>
    <n v="32.75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50"/>
    <n v="0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58"/>
    <n v="61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55"/>
    <n v="10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60"/>
    <n v="10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70"/>
    <n v="37.5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82"/>
    <n v="45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68"/>
    <n v="100.63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82"/>
    <n v="25.57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50"/>
    <n v="0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53"/>
    <n v="25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50"/>
    <n v="0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50"/>
    <n v="0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54"/>
    <n v="10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53"/>
    <n v="202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60"/>
    <n v="25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"/>
    <n v="99.54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2"/>
    <n v="75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8"/>
    <n v="215.25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18"/>
    <n v="120.55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40"/>
    <n v="37.67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3"/>
    <n v="172.23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28"/>
    <n v="111.11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22"/>
    <n v="25.46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7"/>
    <n v="267.64999999999998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15"/>
    <n v="75.959999999999994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21"/>
    <n v="59.04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5"/>
    <n v="50.11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7"/>
    <n v="55.5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8"/>
    <n v="166.67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6"/>
    <n v="47.43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8"/>
    <n v="64.94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8"/>
    <n v="55.56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40"/>
    <n v="74.22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3"/>
    <n v="106.93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16"/>
    <n v="41.7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29"/>
    <n v="74.239999999999995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8"/>
    <n v="73.33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8"/>
    <n v="100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91"/>
    <n v="38.42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5"/>
    <n v="166.97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29"/>
    <n v="94.91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8"/>
    <n v="10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8"/>
    <n v="143.21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13"/>
    <n v="90.82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1"/>
    <n v="48.54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2"/>
    <n v="70.03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"/>
    <n v="135.63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28"/>
    <n v="10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5"/>
    <n v="94.9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21"/>
    <n v="75.37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2"/>
    <n v="64.459999999999994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41"/>
    <n v="115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298"/>
    <n v="100.5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8"/>
    <n v="93.77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8"/>
    <n v="35.1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60"/>
    <n v="50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56"/>
    <n v="29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50"/>
    <n v="0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50"/>
    <n v="0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50"/>
    <n v="17.5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64"/>
    <n v="174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60"/>
    <n v="5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53"/>
    <n v="5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50"/>
    <n v="1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69"/>
    <n v="145.41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60"/>
    <n v="205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65"/>
    <n v="100.5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65"/>
    <n v="55.06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114"/>
    <n v="47.33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50"/>
    <n v="0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68"/>
    <n v="58.95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50"/>
    <n v="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50"/>
    <n v="1.5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50"/>
    <n v="5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75"/>
    <n v="50.56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8"/>
    <n v="41.67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7"/>
    <n v="53.29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108"/>
    <n v="70.23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70"/>
    <n v="43.42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5"/>
    <n v="199.18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7"/>
    <n v="78.52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49"/>
    <n v="61.82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8"/>
    <n v="50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17"/>
    <n v="48.34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13"/>
    <n v="107.25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71"/>
    <n v="57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6"/>
    <n v="40.92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1"/>
    <n v="21.5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2"/>
    <n v="79.54000000000000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5"/>
    <n v="72.38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6"/>
    <n v="64.63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29"/>
    <n v="38.57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2"/>
    <n v="107.57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17"/>
    <n v="27.5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42"/>
    <n v="70.459999999999994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8"/>
    <n v="178.57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8"/>
    <n v="62.63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72"/>
    <n v="75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6"/>
    <n v="58.9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2"/>
    <n v="139.5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16"/>
    <n v="70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15"/>
    <n v="57.39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12"/>
    <n v="40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40"/>
    <n v="64.290000000000006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21"/>
    <n v="120.12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7"/>
    <n v="1008.24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7"/>
    <n v="63.28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73"/>
    <n v="21.67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114"/>
    <n v="25.65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66"/>
    <n v="47.7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70"/>
    <n v="56.05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139"/>
    <n v="81.319999999999993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53"/>
    <n v="70.17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56"/>
    <n v="23.63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63"/>
    <n v="188.5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63"/>
    <n v="49.51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113"/>
    <n v="75.459999999999994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65"/>
    <n v="9.5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122"/>
    <n v="35.5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50"/>
    <n v="10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50"/>
    <n v="13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63"/>
    <n v="89.4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56"/>
    <n v="25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50"/>
    <n v="1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62"/>
    <n v="65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53"/>
    <n v="10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50"/>
    <n v="1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82"/>
    <n v="81.540000000000006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x v="1"/>
    <s v="plays"/>
    <x v="62"/>
    <n v="100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50"/>
    <n v="1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50"/>
    <n v="0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60"/>
    <n v="20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117"/>
    <n v="46.43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60"/>
    <n v="5.5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55"/>
    <n v="50.2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50"/>
    <n v="10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56"/>
    <n v="30.13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77"/>
    <n v="150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56"/>
    <n v="13.33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50"/>
    <n v="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50"/>
    <n v="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50"/>
    <n v="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50"/>
    <n v="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226"/>
    <n v="44.76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62"/>
    <n v="88.64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50"/>
    <n v="1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50"/>
    <n v="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55"/>
    <n v="57.65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62"/>
    <n v="25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50"/>
    <n v="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50"/>
    <n v="0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50"/>
    <n v="0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50"/>
    <n v="0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x v="1"/>
    <s v="musical"/>
    <x v="50"/>
    <n v="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53"/>
    <n v="17.5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117"/>
    <n v="38.71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60"/>
    <n v="13.11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123"/>
    <n v="315.5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69"/>
    <n v="37.14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50"/>
    <n v="0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66"/>
    <n v="128.27000000000001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56"/>
    <n v="47.27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62"/>
    <n v="50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57"/>
    <n v="42.5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82"/>
    <n v="44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69"/>
    <n v="50.88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60"/>
    <n v="62.5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62"/>
    <n v="27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60"/>
    <n v="25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190"/>
    <n v="47.2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50"/>
    <n v="0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50"/>
    <n v="1.5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81"/>
    <n v="24.71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56"/>
    <n v="63.13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77"/>
    <n v="38.25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114"/>
    <n v="16.25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50"/>
    <n v="33.75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56"/>
    <n v="61.67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121"/>
    <n v="83.14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50"/>
    <n v="1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54"/>
    <n v="142.86000000000001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71"/>
    <n v="33.67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50"/>
    <n v="5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50"/>
    <n v="0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50"/>
    <n v="10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50"/>
    <n v="40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53"/>
    <n v="30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62"/>
    <n v="45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50"/>
    <n v="0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59"/>
    <n v="10.17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81"/>
    <n v="81.41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77"/>
    <n v="57.25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54"/>
    <n v="5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50"/>
    <n v="15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60"/>
    <n v="12.5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55"/>
    <n v="93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53"/>
    <n v="32.3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50"/>
    <n v="0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50"/>
    <n v="0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50"/>
    <n v="1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63"/>
    <n v="91.83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57"/>
    <n v="45.83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156"/>
    <n v="57.17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50"/>
    <n v="0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74"/>
    <n v="248.5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81"/>
    <n v="79.40000000000000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50"/>
    <n v="5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50"/>
    <n v="5.5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60"/>
    <n v="25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50"/>
    <n v="0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71"/>
    <n v="137.08000000000001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50"/>
    <n v="0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50"/>
    <n v="5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56"/>
    <n v="39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56"/>
    <n v="50.5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50"/>
    <n v="0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63"/>
    <n v="49.28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60"/>
    <n v="25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50"/>
    <n v="1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50"/>
    <n v="25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50"/>
    <n v="0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50"/>
    <n v="0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148"/>
    <n v="53.13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50"/>
    <n v="0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50"/>
    <n v="7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188"/>
    <n v="40.0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148"/>
    <n v="24.33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53"/>
    <n v="11.25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50"/>
    <n v="10.5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56"/>
    <n v="15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50"/>
    <n v="0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52"/>
    <n v="42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51"/>
    <n v="71.25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60"/>
    <n v="22.5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148"/>
    <n v="41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57"/>
    <n v="47.91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113"/>
    <n v="35.17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50"/>
    <n v="5.5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60"/>
    <n v="22.67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70"/>
    <n v="26.38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75"/>
    <n v="105.54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188"/>
    <n v="29.09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50"/>
    <n v="0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216"/>
    <n v="62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60"/>
    <n v="217.5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57"/>
    <n v="26.75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53"/>
    <n v="18.329999999999998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82"/>
    <n v="64.290000000000006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65"/>
    <n v="175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68"/>
    <n v="34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131"/>
    <n v="84.28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52"/>
    <n v="9.5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188"/>
    <n v="33.74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54"/>
    <n v="37.54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151"/>
    <n v="11.62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53"/>
    <n v="8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50"/>
    <n v="0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65"/>
    <n v="23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68"/>
    <n v="100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62"/>
    <n v="60.11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50"/>
    <n v="3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50"/>
    <n v="5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131"/>
    <n v="17.5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123"/>
    <n v="29.24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50"/>
    <n v="0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219"/>
    <n v="59.58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123"/>
    <n v="82.57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50"/>
    <n v="10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151"/>
    <n v="32.3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53"/>
    <n v="5.75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54"/>
    <n v="100.5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x v="1"/>
    <s v="plays"/>
    <x v="50"/>
    <n v="1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60"/>
    <n v="20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50"/>
    <n v="2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50"/>
    <n v="5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52"/>
    <n v="15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65"/>
    <n v="25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148"/>
    <n v="45.84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59"/>
    <n v="4.75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50"/>
    <n v="0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60"/>
    <n v="13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50"/>
    <n v="0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50"/>
    <n v="1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51"/>
    <n v="10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60"/>
    <n v="52.5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114"/>
    <n v="32.5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60"/>
    <n v="7.25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123"/>
    <n v="33.33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60"/>
    <n v="62.5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140"/>
    <n v="63.5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50"/>
    <n v="0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60"/>
    <n v="10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62"/>
    <n v="62.5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50"/>
    <n v="0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113"/>
    <n v="30.71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58"/>
    <n v="51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50"/>
    <n v="0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63"/>
    <n v="66.67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50"/>
    <n v="0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113"/>
    <n v="59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73"/>
    <n v="65.34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60"/>
    <n v="100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121"/>
    <n v="147.4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153"/>
    <n v="166.0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57"/>
    <n v="40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81"/>
    <n v="75.25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64"/>
    <n v="60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134"/>
    <n v="1250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50"/>
    <n v="10.5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50"/>
    <n v="7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50"/>
    <n v="0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151"/>
    <n v="56.25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50"/>
    <n v="1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59"/>
    <n v="38.33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53"/>
    <n v="27.5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82"/>
    <n v="32.979999999999997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50"/>
    <n v="1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50"/>
    <n v="1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50"/>
    <n v="0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151"/>
    <n v="86.62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66"/>
    <n v="55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50"/>
    <n v="0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82"/>
    <n v="41.95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226"/>
    <n v="88.33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66"/>
    <n v="129.16999999999999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56"/>
    <n v="23.75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56"/>
    <n v="35.71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56"/>
    <n v="57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50"/>
    <n v="0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53"/>
    <n v="163.33000000000001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60"/>
    <n v="15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118"/>
    <n v="64.17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60"/>
    <n v="6.75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50"/>
    <n v="25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220"/>
    <n v="179.12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60"/>
    <n v="34.950000000000003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122"/>
    <n v="33.08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123"/>
    <n v="27.5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50"/>
    <n v="0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50"/>
    <n v="2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60"/>
    <n v="18.5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117"/>
    <n v="35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129"/>
    <n v="44.31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50"/>
    <n v="0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114"/>
    <n v="222.5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50"/>
    <n v="0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50"/>
    <n v="5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50"/>
    <n v="0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63"/>
    <n v="29.17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53"/>
    <n v="1.5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66"/>
    <n v="126.5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50"/>
    <n v="10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50"/>
    <n v="10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62"/>
    <n v="9.4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x v="1"/>
    <s v="plays"/>
    <x v="50"/>
    <n v="0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57"/>
    <n v="72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62"/>
    <n v="30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56"/>
    <n v="10.67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55"/>
    <n v="25.5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50"/>
    <n v="20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53"/>
    <n v="15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121"/>
    <n v="91.25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56"/>
    <n v="800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57"/>
    <n v="80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50"/>
    <n v="0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50"/>
    <n v="0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60"/>
    <n v="50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50"/>
    <n v="0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50"/>
    <n v="0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117"/>
    <n v="22.83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54"/>
    <n v="16.670000000000002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70"/>
    <n v="45.79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113"/>
    <n v="383.33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376"/>
    <n v="106.97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53"/>
    <n v="10.25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53"/>
    <n v="59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50"/>
    <n v="0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129"/>
    <n v="14.33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56"/>
    <n v="15.67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50"/>
    <n v="1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50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"/>
    <x v="0"/>
    <x v="0"/>
    <n v="63.92"/>
    <x v="0"/>
    <d v="2015-07-23T03:00:00"/>
    <n v="31.117928240739275"/>
  </r>
  <r>
    <n v="1"/>
    <x v="1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"/>
    <x v="0"/>
    <x v="1"/>
    <n v="185.48"/>
    <x v="1"/>
    <d v="2017-03-02T14:24:43"/>
    <n v="30"/>
  </r>
  <r>
    <n v="2"/>
    <x v="2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"/>
    <x v="0"/>
    <x v="2"/>
    <n v="15"/>
    <x v="2"/>
    <d v="2016-02-15T16:51:23"/>
    <n v="10"/>
  </r>
  <r>
    <n v="3"/>
    <x v="3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"/>
    <x v="0"/>
    <x v="3"/>
    <n v="69.27"/>
    <x v="3"/>
    <d v="2014-08-07T12:21:47"/>
    <n v="30"/>
  </r>
  <r>
    <n v="4"/>
    <x v="4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"/>
    <x v="0"/>
    <x v="4"/>
    <n v="190.55"/>
    <x v="4"/>
    <d v="2015-12-19T20:01:19"/>
    <n v="30"/>
  </r>
  <r>
    <n v="5"/>
    <x v="5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"/>
    <x v="0"/>
    <x v="5"/>
    <n v="93.4"/>
    <x v="5"/>
    <d v="2016-07-29T05:35:00"/>
    <n v="16.299687500002619"/>
  </r>
  <r>
    <n v="6"/>
    <x v="6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"/>
    <x v="0"/>
    <x v="6"/>
    <n v="146.88"/>
    <x v="6"/>
    <d v="2014-06-14T01:44:10"/>
    <n v="10"/>
  </r>
  <r>
    <n v="7"/>
    <x v="7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"/>
    <x v="0"/>
    <x v="7"/>
    <n v="159.82"/>
    <x v="7"/>
    <d v="2016-07-05T01:07:47"/>
    <n v="40"/>
  </r>
  <r>
    <n v="8"/>
    <x v="8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"/>
    <x v="0"/>
    <x v="8"/>
    <n v="291.79000000000002"/>
    <x v="8"/>
    <d v="2016-04-15T21:00:00"/>
    <n v="6.9304166666697711"/>
  </r>
  <r>
    <n v="9"/>
    <x v="9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"/>
    <x v="0"/>
    <x v="9"/>
    <n v="31.5"/>
    <x v="9"/>
    <d v="2016-04-17T02:29:04"/>
    <n v="30"/>
  </r>
  <r>
    <n v="10"/>
    <x v="10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"/>
    <x v="0"/>
    <x v="7"/>
    <n v="158.68"/>
    <x v="10"/>
    <d v="2014-06-25T01:37:59"/>
    <n v="35"/>
  </r>
  <r>
    <n v="11"/>
    <x v="11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"/>
    <x v="0"/>
    <x v="10"/>
    <n v="80.33"/>
    <x v="11"/>
    <d v="2016-08-22T03:00:00"/>
    <n v="31.346504629633273"/>
  </r>
  <r>
    <n v="12"/>
    <x v="12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"/>
    <x v="0"/>
    <x v="11"/>
    <n v="59.96"/>
    <x v="12"/>
    <d v="2014-07-16T03:00:00"/>
    <n v="44.41174768518249"/>
  </r>
  <r>
    <n v="13"/>
    <x v="13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"/>
    <x v="0"/>
    <x v="12"/>
    <n v="109.78"/>
    <x v="13"/>
    <d v="2016-06-23T20:27:00"/>
    <n v="36.174895833333721"/>
  </r>
  <r>
    <n v="14"/>
    <x v="14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"/>
    <x v="0"/>
    <x v="7"/>
    <n v="147.71"/>
    <x v="14"/>
    <d v="2014-07-13T13:59:00"/>
    <n v="25.556157407409046"/>
  </r>
  <r>
    <n v="15"/>
    <x v="15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"/>
    <x v="0"/>
    <x v="13"/>
    <n v="21.76"/>
    <x v="15"/>
    <d v="2015-09-27T20:14:00"/>
    <n v="18.451180555552128"/>
  </r>
  <r>
    <n v="16"/>
    <x v="16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"/>
    <x v="0"/>
    <x v="8"/>
    <n v="171.84"/>
    <x v="16"/>
    <d v="2014-06-16T05:30:00"/>
    <n v="45.432743055549508"/>
  </r>
  <r>
    <n v="17"/>
    <x v="17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"/>
    <x v="0"/>
    <x v="7"/>
    <n v="41.94"/>
    <x v="17"/>
    <d v="2014-11-04T18:33:42"/>
    <n v="30.041666666664241"/>
  </r>
  <r>
    <n v="18"/>
    <x v="18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"/>
    <x v="0"/>
    <x v="6"/>
    <n v="93.26"/>
    <x v="18"/>
    <d v="2014-09-17T13:00:56"/>
    <n v="30"/>
  </r>
  <r>
    <n v="19"/>
    <x v="19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"/>
    <x v="0"/>
    <x v="14"/>
    <n v="56.14"/>
    <x v="19"/>
    <d v="2015-07-20T19:35:34"/>
    <n v="30"/>
  </r>
  <r>
    <n v="20"/>
    <x v="20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"/>
    <x v="0"/>
    <x v="8"/>
    <n v="80.16"/>
    <x v="20"/>
    <d v="2015-09-13T18:11:52"/>
    <n v="60"/>
  </r>
  <r>
    <n v="21"/>
    <x v="21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"/>
    <x v="0"/>
    <x v="15"/>
    <n v="199.9"/>
    <x v="21"/>
    <d v="2014-09-26T15:03:09"/>
    <n v="30"/>
  </r>
  <r>
    <n v="22"/>
    <x v="22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"/>
    <x v="0"/>
    <x v="16"/>
    <n v="51.25"/>
    <x v="22"/>
    <d v="2015-01-01T07:59:00"/>
    <n v="15.421296296299261"/>
  </r>
  <r>
    <n v="23"/>
    <x v="23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"/>
    <x v="0"/>
    <x v="17"/>
    <n v="103.04"/>
    <x v="23"/>
    <d v="2015-04-30T15:20:00"/>
    <n v="26.859942129631236"/>
  </r>
  <r>
    <n v="24"/>
    <x v="24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"/>
    <x v="0"/>
    <x v="15"/>
    <n v="66.349999999999994"/>
    <x v="24"/>
    <d v="2015-09-15T19:39:00"/>
    <n v="32.998576388898073"/>
  </r>
  <r>
    <n v="25"/>
    <x v="25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"/>
    <x v="0"/>
    <x v="18"/>
    <n v="57.14"/>
    <x v="25"/>
    <d v="2016-01-09T00:36:01"/>
    <n v="60"/>
  </r>
  <r>
    <n v="26"/>
    <x v="26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"/>
    <x v="0"/>
    <x v="19"/>
    <n v="102.11"/>
    <x v="26"/>
    <d v="2014-08-17T12:22:24"/>
    <n v="40"/>
  </r>
  <r>
    <n v="27"/>
    <x v="27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"/>
    <x v="0"/>
    <x v="20"/>
    <n v="148.97"/>
    <x v="27"/>
    <d v="2014-11-16T04:57:13"/>
    <n v="30.041666666671517"/>
  </r>
  <r>
    <n v="28"/>
    <x v="28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"/>
    <x v="0"/>
    <x v="8"/>
    <n v="169.61"/>
    <x v="28"/>
    <d v="2015-12-16T23:08:04"/>
    <n v="30"/>
  </r>
  <r>
    <n v="29"/>
    <x v="29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"/>
    <x v="0"/>
    <x v="4"/>
    <n v="31.62"/>
    <x v="29"/>
    <d v="2014-07-22T16:09:28"/>
    <n v="30"/>
  </r>
  <r>
    <n v="30"/>
    <x v="30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"/>
    <x v="0"/>
    <x v="7"/>
    <n v="76.45"/>
    <x v="30"/>
    <d v="2014-08-21T07:01:55"/>
    <n v="30"/>
  </r>
  <r>
    <n v="31"/>
    <x v="31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"/>
    <x v="0"/>
    <x v="8"/>
    <n v="13"/>
    <x v="31"/>
    <d v="2016-01-25T19:00:34"/>
    <n v="18"/>
  </r>
  <r>
    <n v="32"/>
    <x v="32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"/>
    <x v="0"/>
    <x v="8"/>
    <n v="320.45"/>
    <x v="32"/>
    <d v="2016-05-13T03:59:00"/>
    <n v="41.538460648152977"/>
  </r>
  <r>
    <n v="33"/>
    <x v="33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"/>
    <x v="0"/>
    <x v="21"/>
    <n v="83.75"/>
    <x v="33"/>
    <d v="2015-11-08T16:51:41"/>
    <n v="30.041666666671517"/>
  </r>
  <r>
    <n v="34"/>
    <x v="34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"/>
    <x v="0"/>
    <x v="22"/>
    <n v="49.88"/>
    <x v="34"/>
    <d v="2014-08-05T07:43:21"/>
    <n v="15"/>
  </r>
  <r>
    <n v="35"/>
    <x v="35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"/>
    <x v="0"/>
    <x v="23"/>
    <n v="59.46"/>
    <x v="35"/>
    <d v="2015-04-28T00:00:00"/>
    <n v="23.708171296297223"/>
  </r>
  <r>
    <n v="36"/>
    <x v="36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"/>
    <x v="0"/>
    <x v="24"/>
    <n v="193.84"/>
    <x v="36"/>
    <d v="2015-04-04T06:22:05"/>
    <n v="29.958333333328483"/>
  </r>
  <r>
    <n v="37"/>
    <x v="37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"/>
    <x v="0"/>
    <x v="25"/>
    <n v="159.51"/>
    <x v="37"/>
    <d v="2015-02-27T16:37:59"/>
    <n v="30"/>
  </r>
  <r>
    <n v="38"/>
    <x v="38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"/>
    <x v="0"/>
    <x v="5"/>
    <n v="41.68"/>
    <x v="38"/>
    <d v="2013-05-11T01:22:24"/>
    <n v="30"/>
  </r>
  <r>
    <n v="39"/>
    <x v="39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"/>
    <x v="0"/>
    <x v="26"/>
    <n v="150.9"/>
    <x v="39"/>
    <d v="2014-05-25T22:59:00"/>
    <n v="30.910555555557949"/>
  </r>
  <r>
    <n v="40"/>
    <x v="40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"/>
    <x v="0"/>
    <x v="7"/>
    <n v="126.69"/>
    <x v="40"/>
    <d v="2014-06-19T04:00:00"/>
    <n v="19.952685185184237"/>
  </r>
  <r>
    <n v="41"/>
    <x v="41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"/>
    <x v="0"/>
    <x v="8"/>
    <n v="105.26"/>
    <x v="41"/>
    <d v="2014-10-05T13:39:14"/>
    <n v="30"/>
  </r>
  <r>
    <n v="42"/>
    <x v="42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"/>
    <x v="0"/>
    <x v="24"/>
    <n v="117.51"/>
    <x v="42"/>
    <d v="2014-12-28T15:20:26"/>
    <n v="30"/>
  </r>
  <r>
    <n v="43"/>
    <x v="43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"/>
    <x v="0"/>
    <x v="27"/>
    <n v="117.36"/>
    <x v="43"/>
    <d v="2014-07-13T00:00:00"/>
    <n v="30.209652777775773"/>
  </r>
  <r>
    <n v="44"/>
    <x v="44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"/>
    <x v="0"/>
    <x v="8"/>
    <n v="133.33000000000001"/>
    <x v="44"/>
    <d v="2014-10-07T02:22:17"/>
    <n v="45"/>
  </r>
  <r>
    <n v="45"/>
    <x v="45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"/>
    <x v="0"/>
    <x v="28"/>
    <n v="98.36"/>
    <x v="45"/>
    <d v="2016-04-27T14:58:27"/>
    <n v="30"/>
  </r>
  <r>
    <n v="46"/>
    <x v="46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"/>
    <x v="0"/>
    <x v="3"/>
    <n v="194.44"/>
    <x v="46"/>
    <d v="2015-12-15T23:09:34"/>
    <n v="30"/>
  </r>
  <r>
    <n v="47"/>
    <x v="47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"/>
    <x v="0"/>
    <x v="29"/>
    <n v="76.87"/>
    <x v="47"/>
    <d v="2014-12-19T20:40:07"/>
    <n v="60.041666666664241"/>
  </r>
  <r>
    <n v="48"/>
    <x v="48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"/>
    <x v="0"/>
    <x v="29"/>
    <n v="56.82"/>
    <x v="48"/>
    <d v="2015-03-01T12:00:00"/>
    <n v="30.983101851852552"/>
  </r>
  <r>
    <n v="49"/>
    <x v="49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"/>
    <x v="0"/>
    <x v="8"/>
    <n v="137.93"/>
    <x v="49"/>
    <d v="2015-10-24T04:14:05"/>
    <n v="30"/>
  </r>
  <r>
    <n v="50"/>
    <x v="50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"/>
    <x v="0"/>
    <x v="8"/>
    <n v="27.27"/>
    <x v="50"/>
    <d v="2015-01-30T17:00:00"/>
    <n v="38.955347222217824"/>
  </r>
  <r>
    <n v="51"/>
    <x v="51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"/>
    <x v="0"/>
    <x v="30"/>
    <n v="118.34"/>
    <x v="51"/>
    <d v="2015-08-10T22:17:17"/>
    <n v="30"/>
  </r>
  <r>
    <n v="52"/>
    <x v="52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"/>
    <x v="0"/>
    <x v="31"/>
    <n v="223.48"/>
    <x v="52"/>
    <d v="2014-07-17T16:50:46"/>
    <n v="30"/>
  </r>
  <r>
    <n v="53"/>
    <x v="53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"/>
    <x v="0"/>
    <x v="5"/>
    <n v="28.11"/>
    <x v="53"/>
    <d v="2014-04-04T22:00:00"/>
    <n v="14.367534722223354"/>
  </r>
  <r>
    <n v="54"/>
    <x v="54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"/>
    <x v="0"/>
    <x v="7"/>
    <n v="194.23"/>
    <x v="54"/>
    <d v="2015-12-25T17:07:01"/>
    <n v="30"/>
  </r>
  <r>
    <n v="55"/>
    <x v="55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"/>
    <x v="0"/>
    <x v="32"/>
    <n v="128.94999999999999"/>
    <x v="55"/>
    <d v="2016-05-27T23:15:16"/>
    <n v="21"/>
  </r>
  <r>
    <n v="56"/>
    <x v="56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"/>
    <x v="0"/>
    <x v="13"/>
    <n v="49.32"/>
    <x v="56"/>
    <d v="2015-06-08T16:00:00"/>
    <n v="14.117777777784795"/>
  </r>
  <r>
    <n v="57"/>
    <x v="57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"/>
    <x v="0"/>
    <x v="21"/>
    <n v="221.52"/>
    <x v="57"/>
    <d v="2015-04-25T19:59:22"/>
    <n v="30"/>
  </r>
  <r>
    <n v="58"/>
    <x v="58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"/>
    <x v="0"/>
    <x v="33"/>
    <n v="137.21"/>
    <x v="58"/>
    <d v="2014-11-19T18:52:52"/>
    <n v="30.041666666664241"/>
  </r>
  <r>
    <n v="59"/>
    <x v="59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"/>
    <x v="0"/>
    <x v="8"/>
    <n v="606.82000000000005"/>
    <x v="59"/>
    <d v="2015-09-14T21:00:00"/>
    <n v="31.639166666660458"/>
  </r>
  <r>
    <n v="60"/>
    <x v="60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"/>
    <x v="1"/>
    <x v="33"/>
    <n v="43.04"/>
    <x v="60"/>
    <d v="2014-03-23T00:00:00"/>
    <n v="19.098182870373421"/>
  </r>
  <r>
    <n v="61"/>
    <x v="61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"/>
    <x v="1"/>
    <x v="34"/>
    <n v="322.39"/>
    <x v="61"/>
    <d v="2013-06-06T19:32:37"/>
    <n v="22"/>
  </r>
  <r>
    <n v="62"/>
    <x v="62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"/>
    <x v="1"/>
    <x v="19"/>
    <n v="96.71"/>
    <x v="62"/>
    <d v="2013-03-03T19:11:18"/>
    <n v="25"/>
  </r>
  <r>
    <n v="63"/>
    <x v="63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"/>
    <x v="1"/>
    <x v="35"/>
    <n v="35.47"/>
    <x v="63"/>
    <d v="2013-12-28T04:59:00"/>
    <n v="23.295451388890797"/>
  </r>
  <r>
    <n v="64"/>
    <x v="64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"/>
    <x v="1"/>
    <x v="36"/>
    <n v="86.67"/>
    <x v="64"/>
    <d v="2013-07-08T00:26:21"/>
    <n v="30"/>
  </r>
  <r>
    <n v="65"/>
    <x v="65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"/>
    <x v="1"/>
    <x v="29"/>
    <n v="132.05000000000001"/>
    <x v="65"/>
    <d v="2014-08-11T05:59:00"/>
    <n v="26.428078703698702"/>
  </r>
  <r>
    <n v="66"/>
    <x v="66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"/>
    <x v="1"/>
    <x v="17"/>
    <n v="91.23"/>
    <x v="66"/>
    <d v="2016-07-18T20:23:40"/>
    <n v="30"/>
  </r>
  <r>
    <n v="67"/>
    <x v="67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"/>
    <x v="1"/>
    <x v="31"/>
    <n v="116.25"/>
    <x v="67"/>
    <d v="2012-07-15T14:00:04"/>
    <n v="30"/>
  </r>
  <r>
    <n v="68"/>
    <x v="68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"/>
    <x v="1"/>
    <x v="37"/>
    <n v="21.19"/>
    <x v="68"/>
    <d v="2014-02-23T13:39:51"/>
    <n v="30"/>
  </r>
  <r>
    <n v="69"/>
    <x v="69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"/>
    <x v="1"/>
    <x v="38"/>
    <n v="62.33"/>
    <x v="69"/>
    <d v="2011-10-02T06:59:00"/>
    <n v="32.103182870370802"/>
  </r>
  <r>
    <n v="70"/>
    <x v="70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"/>
    <x v="1"/>
    <x v="37"/>
    <n v="37.409999999999997"/>
    <x v="70"/>
    <d v="2011-09-04T21:30:45"/>
    <n v="60"/>
  </r>
  <r>
    <n v="71"/>
    <x v="71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"/>
    <x v="1"/>
    <x v="39"/>
    <n v="69.72"/>
    <x v="71"/>
    <d v="2012-05-28T06:30:57"/>
    <n v="60"/>
  </r>
  <r>
    <n v="72"/>
    <x v="72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"/>
    <x v="1"/>
    <x v="29"/>
    <n v="58.17"/>
    <x v="72"/>
    <d v="2012-11-15T00:00:00"/>
    <n v="19.98980324074364"/>
  </r>
  <r>
    <n v="73"/>
    <x v="73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"/>
    <x v="1"/>
    <x v="8"/>
    <n v="50"/>
    <x v="73"/>
    <d v="2011-05-03T03:59:00"/>
    <n v="78.409212962964375"/>
  </r>
  <r>
    <n v="74"/>
    <x v="74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"/>
    <x v="1"/>
    <x v="40"/>
    <n v="19.47"/>
    <x v="74"/>
    <d v="2016-01-21T11:41:35"/>
    <n v="30"/>
  </r>
  <r>
    <n v="75"/>
    <x v="75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"/>
    <x v="1"/>
    <x v="41"/>
    <n v="85.96"/>
    <x v="75"/>
    <d v="2013-04-23T05:01:12"/>
    <n v="30"/>
  </r>
  <r>
    <n v="76"/>
    <x v="76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"/>
    <x v="1"/>
    <x v="42"/>
    <n v="30.67"/>
    <x v="76"/>
    <d v="2011-12-27T17:35:58"/>
    <n v="60.041666666664241"/>
  </r>
  <r>
    <n v="77"/>
    <x v="77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"/>
    <x v="1"/>
    <x v="43"/>
    <n v="60.38"/>
    <x v="77"/>
    <d v="2012-05-21T02:59:00"/>
    <n v="52.97943287036469"/>
  </r>
  <r>
    <n v="78"/>
    <x v="78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"/>
    <x v="1"/>
    <x v="44"/>
    <n v="38.6"/>
    <x v="78"/>
    <d v="2016-09-01T17:32:01"/>
    <n v="10"/>
  </r>
  <r>
    <n v="79"/>
    <x v="79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"/>
    <x v="1"/>
    <x v="37"/>
    <n v="40.270000000000003"/>
    <x v="79"/>
    <d v="2014-04-25T18:38:13"/>
    <n v="30"/>
  </r>
  <r>
    <n v="80"/>
    <x v="80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"/>
    <x v="1"/>
    <x v="13"/>
    <n v="273.83"/>
    <x v="80"/>
    <d v="2013-12-10T02:00:56"/>
    <n v="35"/>
  </r>
  <r>
    <n v="81"/>
    <x v="81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"/>
    <x v="1"/>
    <x v="45"/>
    <n v="53.04"/>
    <x v="81"/>
    <d v="2012-07-14T03:02:00"/>
    <n v="3.9675115740683395"/>
  </r>
  <r>
    <n v="82"/>
    <x v="82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"/>
    <x v="1"/>
    <x v="8"/>
    <n v="40.01"/>
    <x v="82"/>
    <d v="2011-10-09T19:41:01"/>
    <n v="30"/>
  </r>
  <r>
    <n v="83"/>
    <x v="83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"/>
    <x v="1"/>
    <x v="33"/>
    <n v="15.77"/>
    <x v="83"/>
    <d v="2015-02-22T11:30:00"/>
    <n v="14.863553240749752"/>
  </r>
  <r>
    <n v="84"/>
    <x v="84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"/>
    <x v="1"/>
    <x v="8"/>
    <n v="71.430000000000007"/>
    <x v="84"/>
    <d v="2011-05-15T18:11:26"/>
    <n v="30"/>
  </r>
  <r>
    <n v="85"/>
    <x v="85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"/>
    <x v="1"/>
    <x v="9"/>
    <n v="71.709999999999994"/>
    <x v="85"/>
    <d v="2011-09-23T03:00:37"/>
    <n v="30"/>
  </r>
  <r>
    <n v="86"/>
    <x v="86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"/>
    <x v="1"/>
    <x v="6"/>
    <n v="375.76"/>
    <x v="86"/>
    <d v="2015-12-27T14:20:45"/>
    <n v="74.041666666656965"/>
  </r>
  <r>
    <n v="87"/>
    <x v="87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"/>
    <x v="1"/>
    <x v="2"/>
    <n v="104.6"/>
    <x v="87"/>
    <d v="2010-06-03T01:41:00"/>
    <n v="9.5307523148221662"/>
  </r>
  <r>
    <n v="88"/>
    <x v="88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"/>
    <x v="1"/>
    <x v="33"/>
    <n v="60"/>
    <x v="88"/>
    <d v="2014-06-22T15:48:51"/>
    <n v="26"/>
  </r>
  <r>
    <n v="89"/>
    <x v="89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"/>
    <x v="1"/>
    <x v="41"/>
    <n v="123.29"/>
    <x v="89"/>
    <d v="2013-06-02T18:03:12"/>
    <n v="25"/>
  </r>
  <r>
    <n v="90"/>
    <x v="90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"/>
    <x v="1"/>
    <x v="8"/>
    <n v="31.38"/>
    <x v="90"/>
    <d v="2011-07-12T07:08:19"/>
    <n v="30"/>
  </r>
  <r>
    <n v="91"/>
    <x v="91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"/>
    <x v="1"/>
    <x v="28"/>
    <n v="78.260000000000005"/>
    <x v="91"/>
    <d v="2011-05-17T09:39:24"/>
    <n v="61"/>
  </r>
  <r>
    <n v="92"/>
    <x v="92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"/>
    <x v="1"/>
    <x v="2"/>
    <n v="122.33"/>
    <x v="92"/>
    <d v="2017-02-01T08:00:00"/>
    <n v="46.134456018509809"/>
  </r>
  <r>
    <n v="93"/>
    <x v="93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"/>
    <x v="1"/>
    <x v="38"/>
    <n v="73.73"/>
    <x v="93"/>
    <d v="2012-07-03T21:00:00"/>
    <n v="28.01693287037051"/>
  </r>
  <r>
    <n v="94"/>
    <x v="94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"/>
    <x v="1"/>
    <x v="3"/>
    <n v="21.67"/>
    <x v="94"/>
    <d v="2014-04-07T17:13:42"/>
    <n v="20"/>
  </r>
  <r>
    <n v="95"/>
    <x v="95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"/>
    <x v="1"/>
    <x v="26"/>
    <n v="21.9"/>
    <x v="95"/>
    <d v="2012-02-26T00:07:21"/>
    <n v="30"/>
  </r>
  <r>
    <n v="96"/>
    <x v="96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"/>
    <x v="1"/>
    <x v="41"/>
    <n v="50.59"/>
    <x v="96"/>
    <d v="2010-08-01T03:00:00"/>
    <n v="66.462488425924676"/>
  </r>
  <r>
    <n v="97"/>
    <x v="97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"/>
    <x v="1"/>
    <x v="6"/>
    <n v="53.13"/>
    <x v="97"/>
    <d v="2011-07-12T03:14:42"/>
    <n v="30"/>
  </r>
  <r>
    <n v="98"/>
    <x v="98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"/>
    <x v="1"/>
    <x v="6"/>
    <n v="56.67"/>
    <x v="98"/>
    <d v="2012-12-07T23:30:00"/>
    <n v="36.184328703704523"/>
  </r>
  <r>
    <n v="99"/>
    <x v="99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"/>
    <x v="1"/>
    <x v="6"/>
    <n v="40.78"/>
    <x v="99"/>
    <d v="2014-01-22T21:39:59"/>
    <n v="30"/>
  </r>
  <r>
    <n v="100"/>
    <x v="100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"/>
    <x v="1"/>
    <x v="8"/>
    <n v="192.31"/>
    <x v="100"/>
    <d v="2012-11-04T19:04:46"/>
    <n v="20.041666666664241"/>
  </r>
  <r>
    <n v="101"/>
    <x v="101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"/>
    <x v="1"/>
    <x v="8"/>
    <n v="100"/>
    <x v="101"/>
    <d v="2013-01-24T18:38:30"/>
    <n v="24"/>
  </r>
  <r>
    <n v="102"/>
    <x v="102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"/>
    <x v="1"/>
    <x v="30"/>
    <n v="117.92"/>
    <x v="102"/>
    <d v="2010-12-23T03:08:53"/>
    <n v="30"/>
  </r>
  <r>
    <n v="103"/>
    <x v="103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"/>
    <x v="1"/>
    <x v="2"/>
    <n v="27.9"/>
    <x v="103"/>
    <d v="2014-03-07T19:20:30"/>
    <n v="23"/>
  </r>
  <r>
    <n v="104"/>
    <x v="104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"/>
    <x v="1"/>
    <x v="28"/>
    <n v="60"/>
    <x v="104"/>
    <d v="2011-04-03T01:00:00"/>
    <n v="23.34645833333343"/>
  </r>
  <r>
    <n v="105"/>
    <x v="105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"/>
    <x v="1"/>
    <x v="13"/>
    <n v="39.380000000000003"/>
    <x v="105"/>
    <d v="2016-05-14T00:00:00"/>
    <n v="18.275231481486117"/>
  </r>
  <r>
    <n v="106"/>
    <x v="106"/>
    <s v="A Boy. A Girl. A Car. A Serial Killer."/>
    <n v="5000"/>
    <n v="5025"/>
    <s v="successful"/>
    <s v="US"/>
    <s v="USD"/>
    <n v="1333391901"/>
    <n v="1332182301"/>
    <b v="0"/>
    <n v="27"/>
    <b v="1"/>
    <s v="film &amp; video"/>
    <x v="1"/>
    <x v="7"/>
    <n v="186.11"/>
    <x v="106"/>
    <d v="2012-04-02T18:38:21"/>
    <n v="14"/>
  </r>
  <r>
    <n v="107"/>
    <x v="107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"/>
    <x v="1"/>
    <x v="21"/>
    <n v="111.38"/>
    <x v="107"/>
    <d v="2011-04-24T23:34:47"/>
    <n v="22"/>
  </r>
  <r>
    <n v="108"/>
    <x v="108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"/>
    <x v="1"/>
    <x v="46"/>
    <n v="78.72"/>
    <x v="108"/>
    <d v="2013-05-31T14:42:50"/>
    <n v="60"/>
  </r>
  <r>
    <n v="109"/>
    <x v="109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"/>
    <x v="1"/>
    <x v="47"/>
    <n v="46.7"/>
    <x v="109"/>
    <d v="2011-02-26T00:37:10"/>
    <n v="30"/>
  </r>
  <r>
    <n v="110"/>
    <x v="110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"/>
    <x v="1"/>
    <x v="26"/>
    <n v="65.38"/>
    <x v="110"/>
    <d v="2013-11-14T05:59:00"/>
    <n v="34.299618055549217"/>
  </r>
  <r>
    <n v="111"/>
    <x v="111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"/>
    <x v="1"/>
    <x v="19"/>
    <n v="102.08"/>
    <x v="111"/>
    <d v="2015-05-31T07:59:47"/>
    <n v="30"/>
  </r>
  <r>
    <n v="112"/>
    <x v="112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"/>
    <x v="1"/>
    <x v="3"/>
    <n v="64.2"/>
    <x v="112"/>
    <d v="2014-04-13T02:00:00"/>
    <n v="24.04030092593166"/>
  </r>
  <r>
    <n v="113"/>
    <x v="113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"/>
    <x v="1"/>
    <x v="48"/>
    <n v="90.38"/>
    <x v="113"/>
    <d v="2011-08-06T15:00:00"/>
    <n v="7.8665740740761976"/>
  </r>
  <r>
    <n v="114"/>
    <x v="114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"/>
    <x v="1"/>
    <x v="33"/>
    <n v="88.57"/>
    <x v="114"/>
    <d v="2012-01-13T06:34:48"/>
    <n v="60"/>
  </r>
  <r>
    <n v="115"/>
    <x v="115"/>
    <s v="Never judge a book (or a lover) by their cover."/>
    <n v="450"/>
    <n v="632"/>
    <s v="successful"/>
    <s v="US"/>
    <s v="USD"/>
    <n v="1328377444"/>
    <n v="1326217444"/>
    <b v="0"/>
    <n v="22"/>
    <b v="1"/>
    <s v="film &amp; video"/>
    <x v="1"/>
    <x v="49"/>
    <n v="28.73"/>
    <x v="115"/>
    <d v="2012-02-04T17:44:04"/>
    <n v="25"/>
  </r>
  <r>
    <n v="116"/>
    <x v="116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"/>
    <x v="1"/>
    <x v="35"/>
    <n v="69.790000000000006"/>
    <x v="116"/>
    <d v="2011-04-08T10:55:55"/>
    <n v="45.958333333335759"/>
  </r>
  <r>
    <n v="117"/>
    <x v="117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"/>
    <x v="1"/>
    <x v="8"/>
    <n v="167.49"/>
    <x v="117"/>
    <d v="2010-06-09T19:00:00"/>
    <n v="89.956666666665114"/>
  </r>
  <r>
    <n v="118"/>
    <x v="118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"/>
    <x v="1"/>
    <x v="40"/>
    <n v="144.91"/>
    <x v="118"/>
    <d v="2011-07-29T01:17:16"/>
    <n v="30"/>
  </r>
  <r>
    <n v="119"/>
    <x v="119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"/>
    <x v="1"/>
    <x v="2"/>
    <n v="91.84"/>
    <x v="119"/>
    <d v="2011-08-13T23:00:00"/>
    <n v="29.889050925929041"/>
  </r>
  <r>
    <n v="120"/>
    <x v="120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"/>
    <x v="2"/>
    <x v="50"/>
    <n v="10"/>
    <x v="120"/>
    <d v="2016-10-03T01:11:47"/>
    <n v="30"/>
  </r>
  <r>
    <n v="121"/>
    <x v="121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"/>
    <x v="2"/>
    <x v="50"/>
    <n v="1"/>
    <x v="121"/>
    <d v="2015-04-18T10:16:00"/>
    <n v="15.722800925927004"/>
  </r>
  <r>
    <n v="122"/>
    <x v="122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"/>
    <x v="2"/>
    <x v="50"/>
    <n v="0"/>
    <x v="122"/>
    <d v="2016-10-10T10:21:47"/>
    <n v="60"/>
  </r>
  <r>
    <n v="123"/>
    <x v="123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"/>
    <x v="2"/>
    <x v="50"/>
    <n v="25.17"/>
    <x v="123"/>
    <d v="2014-10-28T22:00:00"/>
    <n v="36.134675925924967"/>
  </r>
  <r>
    <n v="124"/>
    <x v="124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"/>
    <x v="2"/>
    <x v="50"/>
    <n v="0"/>
    <x v="124"/>
    <d v="2015-05-15T22:17:22"/>
    <n v="25"/>
  </r>
  <r>
    <n v="125"/>
    <x v="125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"/>
    <x v="2"/>
    <x v="51"/>
    <n v="11.67"/>
    <x v="125"/>
    <d v="2017-02-03T23:51:20"/>
    <n v="60"/>
  </r>
  <r>
    <n v="126"/>
    <x v="126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"/>
    <x v="2"/>
    <x v="52"/>
    <n v="106.69"/>
    <x v="126"/>
    <d v="2015-06-11T02:00:00"/>
    <n v="30.493784722217242"/>
  </r>
  <r>
    <n v="127"/>
    <x v="127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"/>
    <x v="2"/>
    <x v="53"/>
    <n v="47.5"/>
    <x v="127"/>
    <d v="2015-04-03T13:59:01"/>
    <n v="29.958333333335759"/>
  </r>
  <r>
    <n v="128"/>
    <x v="128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"/>
    <x v="2"/>
    <x v="53"/>
    <n v="311.17"/>
    <x v="128"/>
    <d v="2016-10-20T05:28:13"/>
    <n v="35"/>
  </r>
  <r>
    <n v="129"/>
    <x v="129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"/>
    <x v="2"/>
    <x v="50"/>
    <n v="0"/>
    <x v="129"/>
    <d v="2014-10-30T22:29:43"/>
    <n v="60"/>
  </r>
  <r>
    <n v="130"/>
    <x v="130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"/>
    <x v="2"/>
    <x v="50"/>
    <n v="0"/>
    <x v="130"/>
    <d v="2014-06-16T20:16:00"/>
    <n v="27.929027777783631"/>
  </r>
  <r>
    <n v="131"/>
    <x v="131"/>
    <s v="I"/>
    <n v="1200"/>
    <n v="0"/>
    <s v="canceled"/>
    <s v="US"/>
    <s v="USD"/>
    <n v="1467763200"/>
    <n v="1466453161"/>
    <b v="0"/>
    <n v="0"/>
    <b v="0"/>
    <s v="film &amp; video"/>
    <x v="2"/>
    <x v="50"/>
    <n v="0"/>
    <x v="131"/>
    <d v="2016-07-06T00:00:00"/>
    <n v="15.162488425921765"/>
  </r>
  <r>
    <n v="132"/>
    <x v="132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"/>
    <x v="2"/>
    <x v="54"/>
    <n v="94.51"/>
    <x v="132"/>
    <d v="2014-11-07T20:30:07"/>
    <n v="45.041666666671517"/>
  </r>
  <r>
    <n v="133"/>
    <x v="133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"/>
    <x v="2"/>
    <x v="50"/>
    <n v="0"/>
    <x v="133"/>
    <d v="2016-05-31T17:31:00"/>
    <n v="29.922175925930787"/>
  </r>
  <r>
    <n v="134"/>
    <x v="134"/>
    <s v="steampunk  remake of &quot;a Christmas carol&quot;"/>
    <n v="5000"/>
    <n v="0"/>
    <s v="canceled"/>
    <s v="US"/>
    <s v="USD"/>
    <n v="1441386000"/>
    <n v="1438811418"/>
    <b v="0"/>
    <n v="0"/>
    <b v="0"/>
    <s v="film &amp; video"/>
    <x v="2"/>
    <x v="50"/>
    <n v="0"/>
    <x v="134"/>
    <d v="2015-09-04T17:00:00"/>
    <n v="29.798402777771116"/>
  </r>
  <r>
    <n v="135"/>
    <x v="135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"/>
    <x v="2"/>
    <x v="55"/>
    <n v="80.599999999999994"/>
    <x v="135"/>
    <d v="2014-07-01T19:00:00"/>
    <n v="33.409756944442051"/>
  </r>
  <r>
    <n v="136"/>
    <x v="136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"/>
    <x v="2"/>
    <x v="50"/>
    <n v="0"/>
    <x v="136"/>
    <d v="2015-05-16T10:16:00"/>
    <n v="44.017662037033006"/>
  </r>
  <r>
    <n v="137"/>
    <x v="137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"/>
    <x v="2"/>
    <x v="50"/>
    <n v="0"/>
    <x v="137"/>
    <d v="2015-10-12T13:46:33"/>
    <n v="50"/>
  </r>
  <r>
    <n v="138"/>
    <x v="138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"/>
    <x v="2"/>
    <x v="56"/>
    <n v="81.239999999999995"/>
    <x v="138"/>
    <d v="2015-08-01T04:59:00"/>
    <n v="30.950219907412247"/>
  </r>
  <r>
    <n v="139"/>
    <x v="139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"/>
    <x v="2"/>
    <x v="8"/>
    <n v="500"/>
    <x v="139"/>
    <d v="2015-07-12T22:06:12"/>
    <n v="10"/>
  </r>
  <r>
    <n v="140"/>
    <x v="140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"/>
    <x v="2"/>
    <x v="50"/>
    <n v="0"/>
    <x v="140"/>
    <d v="2015-03-20T03:45:32"/>
    <n v="29.958333333328483"/>
  </r>
  <r>
    <n v="141"/>
    <x v="141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"/>
    <x v="2"/>
    <x v="57"/>
    <n v="46.18"/>
    <x v="141"/>
    <d v="2015-05-31T03:40:23"/>
    <n v="45"/>
  </r>
  <r>
    <n v="142"/>
    <x v="142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"/>
    <x v="2"/>
    <x v="50"/>
    <n v="10"/>
    <x v="142"/>
    <d v="2014-11-16T22:26:18"/>
    <n v="21.041666666664241"/>
  </r>
  <r>
    <n v="143"/>
    <x v="143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"/>
    <x v="2"/>
    <x v="50"/>
    <n v="0"/>
    <x v="143"/>
    <d v="2016-09-03T05:55:00"/>
    <n v="57.182384259256651"/>
  </r>
  <r>
    <n v="144"/>
    <x v="144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"/>
    <x v="2"/>
    <x v="58"/>
    <n v="55.95"/>
    <x v="144"/>
    <d v="2015-04-13T17:17:52"/>
    <n v="59.958333333328483"/>
  </r>
  <r>
    <n v="145"/>
    <x v="145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"/>
    <x v="2"/>
    <x v="59"/>
    <n v="37.56"/>
    <x v="145"/>
    <d v="2015-08-11T13:00:52"/>
    <n v="27"/>
  </r>
  <r>
    <n v="146"/>
    <x v="146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"/>
    <x v="2"/>
    <x v="60"/>
    <n v="38.33"/>
    <x v="146"/>
    <d v="2017-01-18T00:23:18"/>
    <n v="60"/>
  </r>
  <r>
    <n v="147"/>
    <x v="147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"/>
    <x v="2"/>
    <x v="50"/>
    <n v="0"/>
    <x v="147"/>
    <d v="2015-01-08T18:18:00"/>
    <n v="42.994675925918273"/>
  </r>
  <r>
    <n v="148"/>
    <x v="148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"/>
    <x v="2"/>
    <x v="50"/>
    <n v="20"/>
    <x v="148"/>
    <d v="2016-02-27T06:45:36"/>
    <n v="30"/>
  </r>
  <r>
    <n v="149"/>
    <x v="149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"/>
    <x v="2"/>
    <x v="60"/>
    <n v="15.33"/>
    <x v="149"/>
    <d v="2014-12-25T08:00:00"/>
    <n v="30.161226851851097"/>
  </r>
  <r>
    <n v="150"/>
    <x v="150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"/>
    <x v="2"/>
    <x v="61"/>
    <n v="449.43"/>
    <x v="150"/>
    <d v="2015-05-26T03:53:02"/>
    <n v="60"/>
  </r>
  <r>
    <n v="151"/>
    <x v="151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"/>
    <x v="2"/>
    <x v="50"/>
    <n v="28"/>
    <x v="151"/>
    <d v="2015-06-18T13:13:11"/>
    <n v="60"/>
  </r>
  <r>
    <n v="152"/>
    <x v="152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"/>
    <x v="2"/>
    <x v="50"/>
    <n v="15"/>
    <x v="152"/>
    <d v="2014-09-23T01:51:40"/>
    <n v="30"/>
  </r>
  <r>
    <n v="153"/>
    <x v="153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"/>
    <x v="2"/>
    <x v="60"/>
    <n v="35.9"/>
    <x v="153"/>
    <d v="2014-12-02T15:04:04"/>
    <n v="42.041666666671517"/>
  </r>
  <r>
    <n v="154"/>
    <x v="154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"/>
    <x v="2"/>
    <x v="56"/>
    <n v="13.33"/>
    <x v="154"/>
    <d v="2015-06-03T13:08:15"/>
    <n v="43"/>
  </r>
  <r>
    <n v="155"/>
    <x v="155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"/>
    <x v="2"/>
    <x v="50"/>
    <n v="20.25"/>
    <x v="155"/>
    <d v="2015-07-23T13:25:35"/>
    <n v="40"/>
  </r>
  <r>
    <n v="156"/>
    <x v="156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"/>
    <x v="2"/>
    <x v="62"/>
    <n v="119"/>
    <x v="156"/>
    <d v="2014-08-03T02:59:56"/>
    <n v="60"/>
  </r>
  <r>
    <n v="157"/>
    <x v="157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"/>
    <x v="2"/>
    <x v="50"/>
    <n v="4"/>
    <x v="157"/>
    <d v="2016-02-26T21:52:52"/>
    <n v="30"/>
  </r>
  <r>
    <n v="158"/>
    <x v="158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"/>
    <x v="2"/>
    <x v="50"/>
    <n v="0"/>
    <x v="158"/>
    <d v="2014-10-22T01:50:28"/>
    <n v="30"/>
  </r>
  <r>
    <n v="159"/>
    <x v="159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"/>
    <x v="2"/>
    <x v="50"/>
    <n v="10"/>
    <x v="159"/>
    <d v="2016-07-03T10:25:45"/>
    <n v="40"/>
  </r>
  <r>
    <n v="160"/>
    <x v="160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"/>
    <x v="3"/>
    <x v="50"/>
    <n v="0"/>
    <x v="160"/>
    <d v="2015-08-15T21:54:51"/>
    <n v="60"/>
  </r>
  <r>
    <n v="161"/>
    <x v="161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"/>
    <x v="3"/>
    <x v="50"/>
    <n v="5"/>
    <x v="161"/>
    <d v="2014-07-02T16:29:55"/>
    <n v="30"/>
  </r>
  <r>
    <n v="162"/>
    <x v="162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"/>
    <x v="3"/>
    <x v="63"/>
    <n v="43.5"/>
    <x v="162"/>
    <d v="2014-08-16T23:42:00"/>
    <n v="32.86069444444729"/>
  </r>
  <r>
    <n v="163"/>
    <x v="163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"/>
    <x v="3"/>
    <x v="50"/>
    <n v="0"/>
    <x v="163"/>
    <d v="2015-10-01T00:00:00"/>
    <n v="34.038726851853426"/>
  </r>
  <r>
    <n v="164"/>
    <x v="164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"/>
    <x v="3"/>
    <x v="60"/>
    <n v="91.43"/>
    <x v="164"/>
    <d v="2014-09-19T18:18:21"/>
    <n v="60"/>
  </r>
  <r>
    <n v="165"/>
    <x v="165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"/>
    <x v="3"/>
    <x v="50"/>
    <n v="0"/>
    <x v="165"/>
    <d v="2016-01-12T15:48:44"/>
    <n v="30"/>
  </r>
  <r>
    <n v="166"/>
    <x v="166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"/>
    <x v="3"/>
    <x v="64"/>
    <n v="3000"/>
    <x v="166"/>
    <d v="2017-01-16T01:49:22"/>
    <n v="30"/>
  </r>
  <r>
    <n v="167"/>
    <x v="167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"/>
    <x v="3"/>
    <x v="50"/>
    <n v="5.5"/>
    <x v="167"/>
    <d v="2015-08-04T22:15:35"/>
    <n v="60"/>
  </r>
  <r>
    <n v="168"/>
    <x v="168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"/>
    <x v="3"/>
    <x v="65"/>
    <n v="108.33"/>
    <x v="168"/>
    <d v="2015-03-19T19:02:50"/>
    <n v="29.958333333328483"/>
  </r>
  <r>
    <n v="169"/>
    <x v="169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"/>
    <x v="3"/>
    <x v="66"/>
    <n v="56"/>
    <x v="169"/>
    <d v="2014-10-18T12:07:39"/>
    <n v="30"/>
  </r>
  <r>
    <n v="170"/>
    <x v="170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"/>
    <x v="3"/>
    <x v="56"/>
    <n v="32.5"/>
    <x v="170"/>
    <d v="2015-08-30T05:28:00"/>
    <n v="29.249965277776937"/>
  </r>
  <r>
    <n v="171"/>
    <x v="171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"/>
    <x v="3"/>
    <x v="50"/>
    <n v="1"/>
    <x v="171"/>
    <d v="2016-08-12T04:20:14"/>
    <n v="60"/>
  </r>
  <r>
    <n v="172"/>
    <x v="172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"/>
    <x v="3"/>
    <x v="50"/>
    <n v="0"/>
    <x v="172"/>
    <d v="2015-03-19T08:28:43"/>
    <n v="34.958333333328483"/>
  </r>
  <r>
    <n v="173"/>
    <x v="173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"/>
    <x v="3"/>
    <x v="50"/>
    <n v="0"/>
    <x v="173"/>
    <d v="2015-02-28T13:45:08"/>
    <n v="30"/>
  </r>
  <r>
    <n v="174"/>
    <x v="174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"/>
    <x v="3"/>
    <x v="50"/>
    <n v="0"/>
    <x v="174"/>
    <d v="2015-05-08T18:12:56"/>
    <n v="60"/>
  </r>
  <r>
    <n v="175"/>
    <x v="175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"/>
    <x v="3"/>
    <x v="52"/>
    <n v="49.88"/>
    <x v="175"/>
    <d v="2014-08-29T18:40:11"/>
    <n v="25"/>
  </r>
  <r>
    <n v="176"/>
    <x v="176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"/>
    <x v="3"/>
    <x v="50"/>
    <n v="0"/>
    <x v="176"/>
    <d v="2015-08-05T19:46:39"/>
    <n v="30"/>
  </r>
  <r>
    <n v="177"/>
    <x v="177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"/>
    <x v="3"/>
    <x v="67"/>
    <n v="25.71"/>
    <x v="177"/>
    <d v="2015-03-24T00:08:46"/>
    <n v="16.958333333328483"/>
  </r>
  <r>
    <n v="178"/>
    <x v="178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"/>
    <x v="3"/>
    <x v="50"/>
    <n v="0"/>
    <x v="178"/>
    <d v="2015-11-26T23:55:45"/>
    <n v="30.041666666671517"/>
  </r>
  <r>
    <n v="179"/>
    <x v="179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"/>
    <x v="3"/>
    <x v="68"/>
    <n v="100"/>
    <x v="179"/>
    <d v="2016-03-04T01:55:55"/>
    <n v="30"/>
  </r>
  <r>
    <n v="180"/>
    <x v="180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"/>
    <x v="3"/>
    <x v="69"/>
    <n v="30.85"/>
    <x v="180"/>
    <d v="2015-04-13T19:00:00"/>
    <n v="39.80042824074917"/>
  </r>
  <r>
    <n v="181"/>
    <x v="181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"/>
    <x v="3"/>
    <x v="70"/>
    <n v="180.5"/>
    <x v="181"/>
    <d v="2015-06-22T17:48:15"/>
    <n v="30"/>
  </r>
  <r>
    <n v="182"/>
    <x v="182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"/>
    <x v="3"/>
    <x v="50"/>
    <n v="0"/>
    <x v="182"/>
    <d v="2017-01-07T00:17:12"/>
    <n v="30"/>
  </r>
  <r>
    <n v="183"/>
    <x v="183"/>
    <s v="Don't kill me until I meet my Dad"/>
    <n v="12500"/>
    <n v="4482"/>
    <s v="failed"/>
    <s v="GB"/>
    <s v="GBP"/>
    <n v="1417033610"/>
    <n v="1414438010"/>
    <b v="0"/>
    <n v="12"/>
    <b v="0"/>
    <s v="film &amp; video"/>
    <x v="3"/>
    <x v="71"/>
    <n v="373.5"/>
    <x v="183"/>
    <d v="2014-11-26T20:26:50"/>
    <n v="30.041666666664241"/>
  </r>
  <r>
    <n v="184"/>
    <x v="184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"/>
    <x v="3"/>
    <x v="56"/>
    <n v="25.5"/>
    <x v="184"/>
    <d v="2014-09-01T03:59:00"/>
    <n v="57.374745370369055"/>
  </r>
  <r>
    <n v="185"/>
    <x v="185"/>
    <s v="Love has no boundaries!"/>
    <n v="40000"/>
    <n v="2200"/>
    <s v="failed"/>
    <s v="NO"/>
    <s v="NOK"/>
    <n v="1471557139"/>
    <n v="1468965139"/>
    <b v="0"/>
    <n v="10"/>
    <b v="0"/>
    <s v="film &amp; video"/>
    <x v="3"/>
    <x v="52"/>
    <n v="220"/>
    <x v="185"/>
    <d v="2016-08-18T21:52:19"/>
    <n v="30"/>
  </r>
  <r>
    <n v="186"/>
    <x v="186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"/>
    <x v="3"/>
    <x v="50"/>
    <n v="0"/>
    <x v="186"/>
    <d v="2017-03-03T20:00:00"/>
    <n v="30.020439814805286"/>
  </r>
  <r>
    <n v="187"/>
    <x v="187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"/>
    <x v="3"/>
    <x v="63"/>
    <n v="160"/>
    <x v="187"/>
    <d v="2015-07-21T06:59:00"/>
    <n v="24.05651620370918"/>
  </r>
  <r>
    <n v="188"/>
    <x v="188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"/>
    <x v="3"/>
    <x v="50"/>
    <n v="0"/>
    <x v="188"/>
    <d v="2014-09-05T04:23:35"/>
    <n v="30"/>
  </r>
  <r>
    <n v="189"/>
    <x v="189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"/>
    <x v="3"/>
    <x v="50"/>
    <n v="69"/>
    <x v="189"/>
    <d v="2016-09-03T16:34:37"/>
    <n v="60"/>
  </r>
  <r>
    <n v="190"/>
    <x v="190"/>
    <s v="Because hope can be a 4 letter word"/>
    <n v="12000"/>
    <n v="50"/>
    <s v="failed"/>
    <s v="US"/>
    <s v="USD"/>
    <n v="1466091446"/>
    <n v="1465227446"/>
    <b v="0"/>
    <n v="1"/>
    <b v="0"/>
    <s v="film &amp; video"/>
    <x v="3"/>
    <x v="50"/>
    <n v="50"/>
    <x v="190"/>
    <d v="2016-06-16T15:37:26"/>
    <n v="10"/>
  </r>
  <r>
    <n v="191"/>
    <x v="191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"/>
    <x v="3"/>
    <x v="62"/>
    <n v="83.33"/>
    <x v="191"/>
    <d v="2015-10-02T10:35:38"/>
    <n v="40"/>
  </r>
  <r>
    <n v="192"/>
    <x v="192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"/>
    <x v="3"/>
    <x v="50"/>
    <n v="5.67"/>
    <x v="192"/>
    <d v="2014-10-17T19:00:32"/>
    <n v="30"/>
  </r>
  <r>
    <n v="193"/>
    <x v="193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"/>
    <x v="3"/>
    <x v="50"/>
    <n v="0"/>
    <x v="193"/>
    <d v="2014-11-28T23:26:06"/>
    <n v="60.041666666664241"/>
  </r>
  <r>
    <n v="194"/>
    <x v="194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"/>
    <x v="3"/>
    <x v="50"/>
    <n v="1"/>
    <x v="194"/>
    <d v="2016-03-06T23:55:31"/>
    <n v="60"/>
  </r>
  <r>
    <n v="195"/>
    <x v="195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"/>
    <x v="3"/>
    <x v="50"/>
    <n v="0"/>
    <x v="195"/>
    <d v="2015-07-10T16:05:32"/>
    <n v="60"/>
  </r>
  <r>
    <n v="196"/>
    <x v="196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"/>
    <x v="3"/>
    <x v="72"/>
    <n v="77.11"/>
    <x v="196"/>
    <d v="2015-10-10T21:00:00"/>
    <n v="28.332199074073287"/>
  </r>
  <r>
    <n v="197"/>
    <x v="197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"/>
    <x v="3"/>
    <x v="54"/>
    <n v="32.75"/>
    <x v="197"/>
    <d v="2017-02-17T21:00:00"/>
    <n v="42.026620370364981"/>
  </r>
  <r>
    <n v="198"/>
    <x v="198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"/>
    <x v="3"/>
    <x v="60"/>
    <n v="46.5"/>
    <x v="198"/>
    <d v="2014-10-05T09:12:02"/>
    <n v="30"/>
  </r>
  <r>
    <n v="199"/>
    <x v="199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"/>
    <x v="3"/>
    <x v="50"/>
    <n v="0"/>
    <x v="199"/>
    <d v="2016-09-01T02:58:22"/>
    <n v="30"/>
  </r>
  <r>
    <n v="200"/>
    <x v="200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"/>
    <x v="3"/>
    <x v="73"/>
    <n v="87.31"/>
    <x v="200"/>
    <d v="2014-09-15T02:00:03"/>
    <n v="30"/>
  </r>
  <r>
    <n v="201"/>
    <x v="201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"/>
    <x v="3"/>
    <x v="74"/>
    <n v="54.29"/>
    <x v="201"/>
    <d v="2015-02-08T19:38:49"/>
    <n v="20"/>
  </r>
  <r>
    <n v="202"/>
    <x v="202"/>
    <s v="new web series created by jonney terry"/>
    <n v="6000"/>
    <n v="0"/>
    <s v="failed"/>
    <s v="US"/>
    <s v="USD"/>
    <n v="1444337940"/>
    <n v="1441750564"/>
    <b v="0"/>
    <n v="0"/>
    <b v="0"/>
    <s v="film &amp; video"/>
    <x v="3"/>
    <x v="50"/>
    <n v="0"/>
    <x v="202"/>
    <d v="2015-10-08T20:59:00"/>
    <n v="29.946481481478259"/>
  </r>
  <r>
    <n v="203"/>
    <x v="203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"/>
    <x v="3"/>
    <x v="75"/>
    <n v="93.25"/>
    <x v="203"/>
    <d v="2015-01-29T20:21:04"/>
    <n v="60"/>
  </r>
  <r>
    <n v="204"/>
    <x v="204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"/>
    <x v="3"/>
    <x v="76"/>
    <n v="117.68"/>
    <x v="204"/>
    <d v="2016-08-04T14:00:03"/>
    <n v="30"/>
  </r>
  <r>
    <n v="205"/>
    <x v="205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"/>
    <x v="3"/>
    <x v="63"/>
    <n v="76.47"/>
    <x v="205"/>
    <d v="2015-10-06T15:10:22"/>
    <n v="35"/>
  </r>
  <r>
    <n v="206"/>
    <x v="206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"/>
    <x v="3"/>
    <x v="50"/>
    <n v="0"/>
    <x v="206"/>
    <d v="2016-08-06T00:06:23"/>
    <n v="21"/>
  </r>
  <r>
    <n v="207"/>
    <x v="207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"/>
    <x v="3"/>
    <x v="77"/>
    <n v="163.85"/>
    <x v="207"/>
    <d v="2015-01-04T04:43:58"/>
    <n v="30"/>
  </r>
  <r>
    <n v="208"/>
    <x v="208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"/>
    <x v="3"/>
    <x v="50"/>
    <n v="0"/>
    <x v="208"/>
    <d v="2014-12-16T08:52:47"/>
    <n v="30"/>
  </r>
  <r>
    <n v="209"/>
    <x v="209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"/>
    <x v="3"/>
    <x v="50"/>
    <n v="0"/>
    <x v="209"/>
    <d v="2015-07-10T22:08:55"/>
    <n v="30"/>
  </r>
  <r>
    <n v="210"/>
    <x v="210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"/>
    <x v="3"/>
    <x v="78"/>
    <n v="91.82"/>
    <x v="210"/>
    <d v="2015-10-01T05:00:00"/>
    <n v="29.143611111110658"/>
  </r>
  <r>
    <n v="211"/>
    <x v="211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"/>
    <x v="3"/>
    <x v="79"/>
    <n v="185.83"/>
    <x v="211"/>
    <d v="2015-09-19T03:50:17"/>
    <n v="30"/>
  </r>
  <r>
    <n v="212"/>
    <x v="212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"/>
    <x v="3"/>
    <x v="50"/>
    <n v="1"/>
    <x v="212"/>
    <d v="2016-04-16T20:08:40"/>
    <n v="59.958333333343035"/>
  </r>
  <r>
    <n v="213"/>
    <x v="213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"/>
    <x v="3"/>
    <x v="50"/>
    <n v="20"/>
    <x v="213"/>
    <d v="2015-08-16T14:06:41"/>
    <n v="29.993680555548053"/>
  </r>
  <r>
    <n v="214"/>
    <x v="214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"/>
    <x v="3"/>
    <x v="50"/>
    <n v="1"/>
    <x v="214"/>
    <d v="2015-03-06T15:22:29"/>
    <n v="60"/>
  </r>
  <r>
    <n v="215"/>
    <x v="215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"/>
    <x v="3"/>
    <x v="50"/>
    <n v="10"/>
    <x v="215"/>
    <d v="2016-02-17T23:59:00"/>
    <n v="42.769189814811398"/>
  </r>
  <r>
    <n v="216"/>
    <x v="216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"/>
    <x v="3"/>
    <x v="80"/>
    <n v="331.54"/>
    <x v="216"/>
    <d v="2015-04-22T22:00:37"/>
    <n v="49.958333333328483"/>
  </r>
  <r>
    <n v="217"/>
    <x v="217"/>
    <s v="A roadmovie by paw"/>
    <n v="100000"/>
    <n v="11943"/>
    <s v="failed"/>
    <s v="SE"/>
    <s v="SEK"/>
    <n v="1419780149"/>
    <n v="1417101749"/>
    <b v="0"/>
    <n v="38"/>
    <b v="0"/>
    <s v="film &amp; video"/>
    <x v="3"/>
    <x v="81"/>
    <n v="314.29000000000002"/>
    <x v="217"/>
    <d v="2014-12-28T15:22:29"/>
    <n v="31"/>
  </r>
  <r>
    <n v="218"/>
    <x v="218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"/>
    <x v="3"/>
    <x v="53"/>
    <n v="100"/>
    <x v="218"/>
    <d v="2015-05-15T15:04:49"/>
    <n v="60"/>
  </r>
  <r>
    <n v="219"/>
    <x v="219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"/>
    <x v="3"/>
    <x v="82"/>
    <n v="115.99"/>
    <x v="219"/>
    <d v="2016-04-01T06:59:00"/>
    <n v="31.964293981480296"/>
  </r>
  <r>
    <n v="220"/>
    <x v="220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"/>
    <x v="3"/>
    <x v="60"/>
    <n v="120"/>
    <x v="220"/>
    <d v="2015-08-20T20:06:00"/>
    <n v="41.193634259252576"/>
  </r>
  <r>
    <n v="221"/>
    <x v="221"/>
    <s v="Film about Schizophrenia with Surreal Twists!"/>
    <n v="50000"/>
    <n v="0"/>
    <s v="failed"/>
    <s v="US"/>
    <s v="USD"/>
    <n v="1427569564"/>
    <n v="1422389164"/>
    <b v="0"/>
    <n v="0"/>
    <b v="0"/>
    <s v="film &amp; video"/>
    <x v="3"/>
    <x v="50"/>
    <n v="0"/>
    <x v="221"/>
    <d v="2015-03-28T19:06:04"/>
    <n v="59.958333333328483"/>
  </r>
  <r>
    <n v="222"/>
    <x v="222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"/>
    <x v="3"/>
    <x v="55"/>
    <n v="65"/>
    <x v="222"/>
    <d v="2015-03-27T02:39:00"/>
    <n v="58.34053240740468"/>
  </r>
  <r>
    <n v="223"/>
    <x v="223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"/>
    <x v="3"/>
    <x v="50"/>
    <n v="0"/>
    <x v="223"/>
    <d v="2016-05-22T01:05:00"/>
    <n v="29.997106481481751"/>
  </r>
  <r>
    <n v="224"/>
    <x v="224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"/>
    <x v="3"/>
    <x v="50"/>
    <n v="0"/>
    <x v="224"/>
    <d v="2015-07-10T05:38:46"/>
    <n v="60"/>
  </r>
  <r>
    <n v="225"/>
    <x v="225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"/>
    <x v="3"/>
    <x v="50"/>
    <n v="0"/>
    <x v="225"/>
    <d v="2016-04-08T22:04:14"/>
    <n v="29.958333333335759"/>
  </r>
  <r>
    <n v="226"/>
    <x v="226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"/>
    <x v="3"/>
    <x v="60"/>
    <n v="125"/>
    <x v="226"/>
    <d v="2015-05-31T09:29:00"/>
    <n v="48.729120370371675"/>
  </r>
  <r>
    <n v="227"/>
    <x v="227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"/>
    <x v="3"/>
    <x v="50"/>
    <n v="0"/>
    <x v="227"/>
    <d v="2015-07-09T21:27:21"/>
    <n v="30"/>
  </r>
  <r>
    <n v="228"/>
    <x v="228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"/>
    <x v="3"/>
    <x v="50"/>
    <n v="0"/>
    <x v="228"/>
    <d v="2015-06-01T16:28:25"/>
    <n v="60"/>
  </r>
  <r>
    <n v="229"/>
    <x v="229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"/>
    <x v="3"/>
    <x v="50"/>
    <n v="0"/>
    <x v="229"/>
    <d v="2016-02-13T22:24:57"/>
    <n v="30"/>
  </r>
  <r>
    <n v="230"/>
    <x v="230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"/>
    <x v="3"/>
    <x v="50"/>
    <n v="30"/>
    <x v="230"/>
    <d v="2015-06-04T18:39:11"/>
    <n v="30"/>
  </r>
  <r>
    <n v="231"/>
    <x v="231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"/>
    <x v="3"/>
    <x v="50"/>
    <n v="0"/>
    <x v="231"/>
    <d v="2016-01-02T23:00:51"/>
    <n v="30"/>
  </r>
  <r>
    <n v="232"/>
    <x v="232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"/>
    <x v="3"/>
    <x v="56"/>
    <n v="15.71"/>
    <x v="232"/>
    <d v="2015-02-27T19:49:06"/>
    <n v="30"/>
  </r>
  <r>
    <n v="233"/>
    <x v="233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"/>
    <x v="3"/>
    <x v="50"/>
    <n v="0"/>
    <x v="233"/>
    <d v="2016-09-29T21:52:52"/>
    <n v="30"/>
  </r>
  <r>
    <n v="234"/>
    <x v="234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"/>
    <x v="3"/>
    <x v="67"/>
    <n v="80.2"/>
    <x v="234"/>
    <d v="2015-06-21T00:50:59"/>
    <n v="40"/>
  </r>
  <r>
    <n v="235"/>
    <x v="235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"/>
    <x v="3"/>
    <x v="50"/>
    <n v="0"/>
    <x v="235"/>
    <d v="2015-07-09T21:48:17"/>
    <n v="30"/>
  </r>
  <r>
    <n v="236"/>
    <x v="236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"/>
    <x v="3"/>
    <x v="50"/>
    <n v="0"/>
    <x v="236"/>
    <d v="2016-01-05T00:00:00"/>
    <n v="52.915520833339542"/>
  </r>
  <r>
    <n v="237"/>
    <x v="237"/>
    <s v="Making The Choice is a christian short film series."/>
    <n v="15000"/>
    <n v="50"/>
    <s v="failed"/>
    <s v="US"/>
    <s v="USD"/>
    <n v="1457445069"/>
    <n v="1452261069"/>
    <b v="0"/>
    <n v="1"/>
    <b v="0"/>
    <s v="film &amp; video"/>
    <x v="3"/>
    <x v="50"/>
    <n v="50"/>
    <x v="237"/>
    <d v="2016-03-08T13:51:09"/>
    <n v="60"/>
  </r>
  <r>
    <n v="238"/>
    <x v="238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"/>
    <x v="3"/>
    <x v="50"/>
    <n v="0"/>
    <x v="238"/>
    <d v="2016-12-30T09:00:00"/>
    <n v="20.412500000005821"/>
  </r>
  <r>
    <n v="239"/>
    <x v="239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"/>
    <x v="3"/>
    <x v="78"/>
    <n v="50"/>
    <x v="239"/>
    <d v="2015-11-08T12:00:00"/>
    <n v="19.389699074075907"/>
  </r>
  <r>
    <n v="240"/>
    <x v="240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"/>
    <x v="4"/>
    <x v="29"/>
    <n v="117.85"/>
    <x v="240"/>
    <d v="2013-05-05T17:00:11"/>
    <n v="45"/>
  </r>
  <r>
    <n v="241"/>
    <x v="241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"/>
    <x v="4"/>
    <x v="40"/>
    <n v="109.04"/>
    <x v="241"/>
    <d v="2014-12-21T16:45:04"/>
    <n v="45"/>
  </r>
  <r>
    <n v="242"/>
    <x v="242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"/>
    <x v="4"/>
    <x v="40"/>
    <n v="73.02"/>
    <x v="242"/>
    <d v="2011-12-20T11:49:50"/>
    <n v="35"/>
  </r>
  <r>
    <n v="243"/>
    <x v="243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"/>
    <x v="4"/>
    <x v="33"/>
    <n v="78.2"/>
    <x v="243"/>
    <d v="2014-02-22T01:08:24"/>
    <n v="30"/>
  </r>
  <r>
    <n v="244"/>
    <x v="244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"/>
    <x v="4"/>
    <x v="35"/>
    <n v="47.4"/>
    <x v="244"/>
    <d v="2010-03-16T07:06:00"/>
    <n v="39.972233796295768"/>
  </r>
  <r>
    <n v="245"/>
    <x v="245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"/>
    <x v="4"/>
    <x v="3"/>
    <n v="54.02"/>
    <x v="245"/>
    <d v="2012-08-16T01:16:25"/>
    <n v="30"/>
  </r>
  <r>
    <n v="246"/>
    <x v="246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"/>
    <x v="4"/>
    <x v="83"/>
    <n v="68.489999999999995"/>
    <x v="246"/>
    <d v="2010-12-18T09:43:25"/>
    <n v="50.041666666664241"/>
  </r>
  <r>
    <n v="247"/>
    <x v="247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"/>
    <x v="4"/>
    <x v="84"/>
    <n v="108.15"/>
    <x v="247"/>
    <d v="2010-10-16T03:39:00"/>
    <n v="36.547754629631527"/>
  </r>
  <r>
    <n v="248"/>
    <x v="248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"/>
    <x v="4"/>
    <x v="7"/>
    <n v="589.95000000000005"/>
    <x v="248"/>
    <d v="2012-01-07T18:35:09"/>
    <n v="45"/>
  </r>
  <r>
    <n v="249"/>
    <x v="249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"/>
    <x v="4"/>
    <x v="40"/>
    <n v="48.05"/>
    <x v="249"/>
    <d v="2010-08-22T17:40:00"/>
    <n v="79.812268518515339"/>
  </r>
  <r>
    <n v="250"/>
    <x v="250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"/>
    <x v="4"/>
    <x v="6"/>
    <n v="72.48"/>
    <x v="250"/>
    <d v="2013-06-06T13:34:51"/>
    <n v="30"/>
  </r>
  <r>
    <n v="251"/>
    <x v="251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"/>
    <x v="4"/>
    <x v="9"/>
    <n v="57.08"/>
    <x v="251"/>
    <d v="2012-05-16T19:00:00"/>
    <n v="32.004097222219571"/>
  </r>
  <r>
    <n v="252"/>
    <x v="252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"/>
    <x v="4"/>
    <x v="85"/>
    <n v="85.44"/>
    <x v="252"/>
    <d v="2010-06-01T03:59:00"/>
    <n v="63.503263888887886"/>
  </r>
  <r>
    <n v="253"/>
    <x v="253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"/>
    <x v="4"/>
    <x v="7"/>
    <n v="215.86"/>
    <x v="253"/>
    <d v="2012-02-15T15:37:15"/>
    <n v="30"/>
  </r>
  <r>
    <n v="254"/>
    <x v="254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"/>
    <x v="4"/>
    <x v="16"/>
    <n v="89.39"/>
    <x v="254"/>
    <d v="2015-10-17T02:00:00"/>
    <n v="30.130671296297805"/>
  </r>
  <r>
    <n v="255"/>
    <x v="255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"/>
    <x v="4"/>
    <x v="13"/>
    <n v="45.42"/>
    <x v="255"/>
    <d v="2011-03-16T11:38:02"/>
    <n v="29.958333333328483"/>
  </r>
  <r>
    <n v="256"/>
    <x v="256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"/>
    <x v="4"/>
    <x v="86"/>
    <n v="65.760000000000005"/>
    <x v="256"/>
    <d v="2013-03-16T18:27:47"/>
    <n v="30"/>
  </r>
  <r>
    <n v="257"/>
    <x v="257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"/>
    <x v="4"/>
    <x v="13"/>
    <n v="66.7"/>
    <x v="257"/>
    <d v="2016-05-19T15:02:42"/>
    <n v="30"/>
  </r>
  <r>
    <n v="258"/>
    <x v="258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"/>
    <x v="4"/>
    <x v="87"/>
    <n v="83.35"/>
    <x v="258"/>
    <d v="2011-06-18T01:14:26"/>
    <n v="30"/>
  </r>
  <r>
    <n v="259"/>
    <x v="259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"/>
    <x v="4"/>
    <x v="88"/>
    <n v="105.05"/>
    <x v="259"/>
    <d v="2015-04-08T17:42:49"/>
    <n v="30"/>
  </r>
  <r>
    <n v="260"/>
    <x v="260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"/>
    <x v="4"/>
    <x v="6"/>
    <n v="120.91"/>
    <x v="260"/>
    <d v="2010-07-17T09:59:00"/>
    <n v="45.660428240742476"/>
  </r>
  <r>
    <n v="261"/>
    <x v="261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"/>
    <x v="4"/>
    <x v="13"/>
    <n v="97.64"/>
    <x v="261"/>
    <d v="2012-06-07T14:55:00"/>
    <n v="49.736064814816928"/>
  </r>
  <r>
    <n v="262"/>
    <x v="262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"/>
    <x v="4"/>
    <x v="89"/>
    <n v="41.38"/>
    <x v="262"/>
    <d v="2011-02-26T05:57:08"/>
    <n v="45"/>
  </r>
  <r>
    <n v="263"/>
    <x v="263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"/>
    <x v="4"/>
    <x v="90"/>
    <n v="30.65"/>
    <x v="263"/>
    <d v="2012-09-27T22:54:54"/>
    <n v="30"/>
  </r>
  <r>
    <n v="264"/>
    <x v="264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"/>
    <x v="4"/>
    <x v="90"/>
    <n v="64.95"/>
    <x v="264"/>
    <d v="2012-05-11T14:53:15"/>
    <n v="30"/>
  </r>
  <r>
    <n v="265"/>
    <x v="265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"/>
    <x v="4"/>
    <x v="38"/>
    <n v="95.78"/>
    <x v="265"/>
    <d v="2010-05-10T20:16:00"/>
    <n v="41.598726851858373"/>
  </r>
  <r>
    <n v="266"/>
    <x v="266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"/>
    <x v="4"/>
    <x v="91"/>
    <n v="40.42"/>
    <x v="266"/>
    <d v="2010-04-23T03:51:00"/>
    <n v="85.985567129624542"/>
  </r>
  <r>
    <n v="267"/>
    <x v="267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"/>
    <x v="4"/>
    <x v="88"/>
    <n v="78.58"/>
    <x v="267"/>
    <d v="2014-06-25T10:51:39"/>
    <n v="30"/>
  </r>
  <r>
    <n v="268"/>
    <x v="268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"/>
    <x v="4"/>
    <x v="38"/>
    <n v="50.18"/>
    <x v="268"/>
    <d v="2011-11-07T04:39:38"/>
    <n v="45.041666666664241"/>
  </r>
  <r>
    <n v="269"/>
    <x v="269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"/>
    <x v="4"/>
    <x v="92"/>
    <n v="92.25"/>
    <x v="269"/>
    <d v="2017-02-22T04:43:42"/>
    <n v="30"/>
  </r>
  <r>
    <n v="270"/>
    <x v="270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"/>
    <x v="4"/>
    <x v="42"/>
    <n v="57.54"/>
    <x v="270"/>
    <d v="2011-05-25T04:00:00"/>
    <n v="50.300115740741603"/>
  </r>
  <r>
    <n v="271"/>
    <x v="271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"/>
    <x v="4"/>
    <x v="2"/>
    <n v="109.42"/>
    <x v="271"/>
    <d v="2014-01-02T08:00:00"/>
    <n v="29.233090277775773"/>
  </r>
  <r>
    <n v="272"/>
    <x v="272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"/>
    <x v="4"/>
    <x v="93"/>
    <n v="81.89"/>
    <x v="272"/>
    <d v="2010-04-28T18:49:00"/>
    <n v="60.883668981485243"/>
  </r>
  <r>
    <n v="273"/>
    <x v="273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"/>
    <x v="4"/>
    <x v="29"/>
    <n v="45.67"/>
    <x v="273"/>
    <d v="2011-07-03T11:57:46"/>
    <n v="30"/>
  </r>
  <r>
    <n v="274"/>
    <x v="274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"/>
    <x v="4"/>
    <x v="94"/>
    <n v="55.22"/>
    <x v="274"/>
    <d v="2012-04-05T06:59:00"/>
    <n v="34.378599537041737"/>
  </r>
  <r>
    <n v="275"/>
    <x v="275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"/>
    <x v="4"/>
    <x v="29"/>
    <n v="65.3"/>
    <x v="275"/>
    <d v="2012-11-10T01:46:06"/>
    <n v="30.041666666664241"/>
  </r>
  <r>
    <n v="276"/>
    <x v="276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"/>
    <x v="4"/>
    <x v="34"/>
    <n v="95.23"/>
    <x v="276"/>
    <d v="2012-04-28T00:57:54"/>
    <n v="59.958333333335759"/>
  </r>
  <r>
    <n v="277"/>
    <x v="277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"/>
    <x v="4"/>
    <x v="5"/>
    <n v="75.44"/>
    <x v="277"/>
    <d v="2015-05-23T21:23:39"/>
    <n v="30"/>
  </r>
  <r>
    <n v="278"/>
    <x v="278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"/>
    <x v="4"/>
    <x v="95"/>
    <n v="97.82"/>
    <x v="278"/>
    <d v="2012-10-12T00:58:59"/>
    <n v="30"/>
  </r>
  <r>
    <n v="279"/>
    <x v="279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"/>
    <x v="4"/>
    <x v="96"/>
    <n v="87.69"/>
    <x v="279"/>
    <d v="2017-02-27T02:01:00"/>
    <n v="33.839861111104256"/>
  </r>
  <r>
    <n v="280"/>
    <x v="280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"/>
    <x v="4"/>
    <x v="94"/>
    <n v="54.75"/>
    <x v="280"/>
    <d v="2014-05-30T14:10:35"/>
    <n v="45"/>
  </r>
  <r>
    <n v="281"/>
    <x v="281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"/>
    <x v="4"/>
    <x v="10"/>
    <n v="83.95"/>
    <x v="281"/>
    <d v="2009-08-10T19:26:00"/>
    <n v="85.646377314813435"/>
  </r>
  <r>
    <n v="282"/>
    <x v="282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"/>
    <x v="4"/>
    <x v="7"/>
    <n v="254.39"/>
    <x v="282"/>
    <d v="2010-02-22T22:00:00"/>
    <n v="36.996620370366145"/>
  </r>
  <r>
    <n v="283"/>
    <x v="283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"/>
    <x v="4"/>
    <x v="35"/>
    <n v="101.83"/>
    <x v="283"/>
    <d v="2011-06-01T04:59:00"/>
    <n v="19.497638888889924"/>
  </r>
  <r>
    <n v="284"/>
    <x v="284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"/>
    <x v="4"/>
    <x v="2"/>
    <n v="55.07"/>
    <x v="284"/>
    <d v="2012-01-21T17:43:00"/>
    <n v="25"/>
  </r>
  <r>
    <n v="285"/>
    <x v="285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"/>
    <x v="4"/>
    <x v="97"/>
    <n v="56.9"/>
    <x v="285"/>
    <d v="2013-09-19T18:08:48"/>
    <n v="30"/>
  </r>
  <r>
    <n v="286"/>
    <x v="286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"/>
    <x v="4"/>
    <x v="15"/>
    <n v="121.28"/>
    <x v="286"/>
    <d v="2013-03-25T18:35:24"/>
    <n v="44.958333333335759"/>
  </r>
  <r>
    <n v="287"/>
    <x v="287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"/>
    <x v="4"/>
    <x v="98"/>
    <n v="91.19"/>
    <x v="287"/>
    <d v="2012-11-02T04:00:00"/>
    <n v="30.888680555552128"/>
  </r>
  <r>
    <n v="288"/>
    <x v="288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"/>
    <x v="4"/>
    <x v="33"/>
    <n v="115.45"/>
    <x v="288"/>
    <d v="2012-06-26T04:03:13"/>
    <n v="35"/>
  </r>
  <r>
    <n v="289"/>
    <x v="289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"/>
    <x v="4"/>
    <x v="2"/>
    <n v="67.77"/>
    <x v="289"/>
    <d v="2013-11-02T10:57:14"/>
    <n v="30"/>
  </r>
  <r>
    <n v="290"/>
    <x v="290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"/>
    <x v="4"/>
    <x v="13"/>
    <n v="28.58"/>
    <x v="290"/>
    <d v="2011-02-02T07:59:00"/>
    <n v="49.963460648148612"/>
  </r>
  <r>
    <n v="291"/>
    <x v="291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"/>
    <x v="4"/>
    <x v="28"/>
    <n v="46.88"/>
    <x v="291"/>
    <d v="2013-05-01T00:01:00"/>
    <n v="18.231643518520286"/>
  </r>
  <r>
    <n v="292"/>
    <x v="292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"/>
    <x v="4"/>
    <x v="21"/>
    <n v="154.41999999999999"/>
    <x v="292"/>
    <d v="2011-10-29T03:59:00"/>
    <n v="32.362743055557075"/>
  </r>
  <r>
    <n v="293"/>
    <x v="293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"/>
    <x v="4"/>
    <x v="7"/>
    <n v="201.22"/>
    <x v="293"/>
    <d v="2014-04-20T16:01:54"/>
    <n v="30"/>
  </r>
  <r>
    <n v="294"/>
    <x v="294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"/>
    <x v="4"/>
    <x v="8"/>
    <n v="100"/>
    <x v="294"/>
    <d v="2010-07-19T16:00:00"/>
    <n v="35.582245370365854"/>
  </r>
  <r>
    <n v="295"/>
    <x v="295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"/>
    <x v="4"/>
    <x v="18"/>
    <n v="100.08"/>
    <x v="295"/>
    <d v="2013-11-01T00:00:00"/>
    <n v="59.995266203703068"/>
  </r>
  <r>
    <n v="296"/>
    <x v="296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"/>
    <x v="4"/>
    <x v="17"/>
    <n v="230.09"/>
    <x v="296"/>
    <d v="2012-09-07T11:24:43"/>
    <n v="25"/>
  </r>
  <r>
    <n v="297"/>
    <x v="297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"/>
    <x v="4"/>
    <x v="7"/>
    <n v="141.75"/>
    <x v="297"/>
    <d v="2015-05-01T03:59:00"/>
    <n v="35.437951388885267"/>
  </r>
  <r>
    <n v="298"/>
    <x v="298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"/>
    <x v="4"/>
    <x v="15"/>
    <n v="56.34"/>
    <x v="298"/>
    <d v="2014-05-09T21:00:00"/>
    <n v="59.411481481482042"/>
  </r>
  <r>
    <n v="299"/>
    <x v="299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"/>
    <x v="4"/>
    <x v="99"/>
    <n v="73.34"/>
    <x v="299"/>
    <d v="2010-11-17T06:24:20"/>
    <n v="30.041666666664241"/>
  </r>
  <r>
    <n v="300"/>
    <x v="300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"/>
    <x v="4"/>
    <x v="21"/>
    <n v="85.34"/>
    <x v="300"/>
    <d v="2011-04-24T23:02:18"/>
    <n v="31"/>
  </r>
  <r>
    <n v="301"/>
    <x v="301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"/>
    <x v="4"/>
    <x v="17"/>
    <n v="61.5"/>
    <x v="301"/>
    <d v="2013-03-19T16:42:15"/>
    <n v="39.958333333335759"/>
  </r>
  <r>
    <n v="302"/>
    <x v="302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"/>
    <x v="4"/>
    <x v="8"/>
    <n v="93.02"/>
    <x v="302"/>
    <d v="2012-02-24T20:33:58"/>
    <n v="30"/>
  </r>
  <r>
    <n v="303"/>
    <x v="303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"/>
    <x v="4"/>
    <x v="0"/>
    <n v="50.29"/>
    <x v="303"/>
    <d v="2012-06-02T01:42:26"/>
    <n v="30"/>
  </r>
  <r>
    <n v="304"/>
    <x v="304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"/>
    <x v="4"/>
    <x v="100"/>
    <n v="106.43"/>
    <x v="304"/>
    <d v="2012-09-01T02:00:00"/>
    <n v="38.988460648150067"/>
  </r>
  <r>
    <n v="305"/>
    <x v="305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"/>
    <x v="4"/>
    <x v="22"/>
    <n v="51.72"/>
    <x v="305"/>
    <d v="2012-03-10T15:07:29"/>
    <n v="30"/>
  </r>
  <r>
    <n v="306"/>
    <x v="306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"/>
    <x v="4"/>
    <x v="101"/>
    <n v="36.61"/>
    <x v="306"/>
    <d v="2013-03-20T19:05:33"/>
    <n v="19.958333333335759"/>
  </r>
  <r>
    <n v="307"/>
    <x v="307"/>
    <s v="Why is grammar important?"/>
    <n v="22000"/>
    <n v="24490"/>
    <s v="successful"/>
    <s v="US"/>
    <s v="USD"/>
    <n v="1360276801"/>
    <n v="1357684801"/>
    <b v="1"/>
    <n v="576"/>
    <b v="1"/>
    <s v="film &amp; video"/>
    <x v="4"/>
    <x v="38"/>
    <n v="42.52"/>
    <x v="307"/>
    <d v="2013-02-07T22:40:01"/>
    <n v="30"/>
  </r>
  <r>
    <n v="308"/>
    <x v="308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"/>
    <x v="4"/>
    <x v="6"/>
    <n v="62.71"/>
    <x v="308"/>
    <d v="2011-03-10T16:40:10"/>
    <n v="45"/>
  </r>
  <r>
    <n v="309"/>
    <x v="309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"/>
    <x v="4"/>
    <x v="17"/>
    <n v="89.96"/>
    <x v="309"/>
    <d v="2012-09-03T18:02:14"/>
    <n v="21"/>
  </r>
  <r>
    <n v="310"/>
    <x v="310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"/>
    <x v="4"/>
    <x v="3"/>
    <n v="28.92"/>
    <x v="310"/>
    <d v="2011-10-20T02:00:00"/>
    <n v="14.900196759263054"/>
  </r>
  <r>
    <n v="311"/>
    <x v="311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"/>
    <x v="4"/>
    <x v="3"/>
    <n v="138.80000000000001"/>
    <x v="311"/>
    <d v="2012-01-01T07:59:00"/>
    <n v="41.112824074072705"/>
  </r>
  <r>
    <n v="312"/>
    <x v="312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"/>
    <x v="4"/>
    <x v="20"/>
    <n v="61.3"/>
    <x v="312"/>
    <d v="2013-04-14T21:03:52"/>
    <n v="30"/>
  </r>
  <r>
    <n v="313"/>
    <x v="313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"/>
    <x v="4"/>
    <x v="2"/>
    <n v="80.2"/>
    <x v="313"/>
    <d v="2010-08-11T15:59:00"/>
    <n v="44.438032407408173"/>
  </r>
  <r>
    <n v="314"/>
    <x v="314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"/>
    <x v="4"/>
    <x v="102"/>
    <n v="32.1"/>
    <x v="314"/>
    <d v="2013-03-01T19:59:48"/>
    <n v="30"/>
  </r>
  <r>
    <n v="315"/>
    <x v="315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"/>
    <x v="4"/>
    <x v="7"/>
    <n v="200.89"/>
    <x v="315"/>
    <d v="2012-08-22T18:32:14"/>
    <n v="30"/>
  </r>
  <r>
    <n v="316"/>
    <x v="316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"/>
    <x v="4"/>
    <x v="35"/>
    <n v="108.01"/>
    <x v="316"/>
    <d v="2014-12-11T04:59:00"/>
    <n v="33.284062500002619"/>
  </r>
  <r>
    <n v="317"/>
    <x v="317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"/>
    <x v="4"/>
    <x v="7"/>
    <n v="95.7"/>
    <x v="317"/>
    <d v="2013-12-11T16:14:43"/>
    <n v="30"/>
  </r>
  <r>
    <n v="318"/>
    <x v="318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"/>
    <x v="4"/>
    <x v="103"/>
    <n v="49.88"/>
    <x v="318"/>
    <d v="2013-03-26T23:55:51"/>
    <n v="29.958333333335759"/>
  </r>
  <r>
    <n v="319"/>
    <x v="319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"/>
    <x v="4"/>
    <x v="40"/>
    <n v="110.47"/>
    <x v="319"/>
    <d v="2010-02-02T07:59:00"/>
    <n v="87.494340277778974"/>
  </r>
  <r>
    <n v="320"/>
    <x v="320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"/>
    <x v="4"/>
    <x v="13"/>
    <n v="134.91"/>
    <x v="320"/>
    <d v="2015-12-22T23:00:00"/>
    <n v="29.407025462962338"/>
  </r>
  <r>
    <n v="321"/>
    <x v="321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"/>
    <x v="4"/>
    <x v="33"/>
    <n v="106.62"/>
    <x v="321"/>
    <d v="2016-11-08T11:43:06"/>
    <n v="35.041666666671517"/>
  </r>
  <r>
    <n v="322"/>
    <x v="322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"/>
    <x v="4"/>
    <x v="29"/>
    <n v="145.04"/>
    <x v="322"/>
    <d v="2016-05-13T13:40:48"/>
    <n v="30"/>
  </r>
  <r>
    <n v="323"/>
    <x v="323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"/>
    <x v="4"/>
    <x v="4"/>
    <n v="114.59"/>
    <x v="323"/>
    <d v="2016-12-21T07:59:00"/>
    <n v="28.011273148149485"/>
  </r>
  <r>
    <n v="324"/>
    <x v="324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"/>
    <x v="4"/>
    <x v="21"/>
    <n v="105.32"/>
    <x v="324"/>
    <d v="2015-08-01T15:01:48"/>
    <n v="33"/>
  </r>
  <r>
    <n v="325"/>
    <x v="325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"/>
    <x v="4"/>
    <x v="3"/>
    <n v="70.92"/>
    <x v="325"/>
    <d v="2016-12-20T04:30:33"/>
    <n v="35"/>
  </r>
  <r>
    <n v="326"/>
    <x v="326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"/>
    <x v="4"/>
    <x v="40"/>
    <n v="147.16999999999999"/>
    <x v="326"/>
    <d v="2017-03-14T22:57:00"/>
    <n v="33.641365740739275"/>
  </r>
  <r>
    <n v="327"/>
    <x v="327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"/>
    <x v="4"/>
    <x v="104"/>
    <n v="160.47"/>
    <x v="327"/>
    <d v="2015-03-22T08:00:00"/>
    <n v="27.098043981473893"/>
  </r>
  <r>
    <n v="328"/>
    <x v="328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"/>
    <x v="4"/>
    <x v="3"/>
    <n v="156.05000000000001"/>
    <x v="328"/>
    <d v="2015-11-01T04:00:00"/>
    <n v="30.220046296301007"/>
  </r>
  <r>
    <n v="329"/>
    <x v="329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"/>
    <x v="4"/>
    <x v="6"/>
    <n v="63.17"/>
    <x v="329"/>
    <d v="2015-11-07T04:00:00"/>
    <n v="23.69991898148146"/>
  </r>
  <r>
    <n v="330"/>
    <x v="330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"/>
    <x v="4"/>
    <x v="21"/>
    <n v="104.82"/>
    <x v="330"/>
    <d v="2013-05-17T03:59:00"/>
    <n v="31.650196759263054"/>
  </r>
  <r>
    <n v="331"/>
    <x v="331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"/>
    <x v="4"/>
    <x v="13"/>
    <n v="97.36"/>
    <x v="331"/>
    <d v="2016-06-17T13:57:14"/>
    <n v="31"/>
  </r>
  <r>
    <n v="332"/>
    <x v="332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"/>
    <x v="4"/>
    <x v="40"/>
    <n v="203.63"/>
    <x v="332"/>
    <d v="2015-10-28T08:00:00"/>
    <n v="41.65304398148146"/>
  </r>
  <r>
    <n v="333"/>
    <x v="333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"/>
    <x v="4"/>
    <x v="105"/>
    <n v="188.31"/>
    <x v="333"/>
    <d v="2016-04-07T14:16:31"/>
    <n v="29.958333333335759"/>
  </r>
  <r>
    <n v="334"/>
    <x v="334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"/>
    <x v="4"/>
    <x v="7"/>
    <n v="146.65"/>
    <x v="334"/>
    <d v="2015-05-15T19:00:00"/>
    <n v="38.10929398148437"/>
  </r>
  <r>
    <n v="335"/>
    <x v="335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"/>
    <x v="4"/>
    <x v="33"/>
    <n v="109.19"/>
    <x v="335"/>
    <d v="2015-05-08T22:00:00"/>
    <n v="31.179224537045229"/>
  </r>
  <r>
    <n v="336"/>
    <x v="336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"/>
    <x v="4"/>
    <x v="16"/>
    <n v="59.25"/>
    <x v="336"/>
    <d v="2015-11-13T15:18:38"/>
    <n v="30.041666666664241"/>
  </r>
  <r>
    <n v="337"/>
    <x v="337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"/>
    <x v="4"/>
    <x v="7"/>
    <n v="97.9"/>
    <x v="337"/>
    <d v="2015-03-14T02:05:08"/>
    <n v="29.958333333328483"/>
  </r>
  <r>
    <n v="338"/>
    <x v="338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"/>
    <x v="4"/>
    <x v="5"/>
    <n v="70"/>
    <x v="338"/>
    <d v="2016-09-03T01:00:00"/>
    <n v="56.285995370373712"/>
  </r>
  <r>
    <n v="339"/>
    <x v="339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"/>
    <x v="4"/>
    <x v="29"/>
    <n v="72.87"/>
    <x v="339"/>
    <d v="2015-04-29T18:14:28"/>
    <n v="30"/>
  </r>
  <r>
    <n v="340"/>
    <x v="340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"/>
    <x v="4"/>
    <x v="105"/>
    <n v="146.35"/>
    <x v="340"/>
    <d v="2017-03-08T21:00:00"/>
    <n v="30.205937499995343"/>
  </r>
  <r>
    <n v="341"/>
    <x v="341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"/>
    <x v="4"/>
    <x v="13"/>
    <n v="67.91"/>
    <x v="341"/>
    <d v="2014-10-01T03:59:00"/>
    <n v="18.286365740743349"/>
  </r>
  <r>
    <n v="342"/>
    <x v="342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"/>
    <x v="4"/>
    <x v="8"/>
    <n v="169.85"/>
    <x v="342"/>
    <d v="2016-04-29T18:44:25"/>
    <n v="30"/>
  </r>
  <r>
    <n v="343"/>
    <x v="343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"/>
    <x v="4"/>
    <x v="21"/>
    <n v="58.41"/>
    <x v="343"/>
    <d v="2014-11-14T03:00:00"/>
    <n v="30.387210648150358"/>
  </r>
  <r>
    <n v="344"/>
    <x v="344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"/>
    <x v="4"/>
    <x v="21"/>
    <n v="119.99"/>
    <x v="344"/>
    <d v="2015-06-01T02:20:00"/>
    <n v="44.126226851847605"/>
  </r>
  <r>
    <n v="345"/>
    <x v="345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"/>
    <x v="4"/>
    <x v="4"/>
    <n v="99.86"/>
    <x v="345"/>
    <d v="2015-05-20T22:39:50"/>
    <n v="30"/>
  </r>
  <r>
    <n v="346"/>
    <x v="346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"/>
    <x v="4"/>
    <x v="106"/>
    <n v="90.58"/>
    <x v="346"/>
    <d v="2015-10-14T12:00:21"/>
    <n v="30"/>
  </r>
  <r>
    <n v="347"/>
    <x v="347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"/>
    <x v="4"/>
    <x v="20"/>
    <n v="117.77"/>
    <x v="347"/>
    <d v="2015-11-14T12:53:29"/>
    <n v="30.041666666671517"/>
  </r>
  <r>
    <n v="348"/>
    <x v="348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"/>
    <x v="4"/>
    <x v="33"/>
    <n v="86.55"/>
    <x v="348"/>
    <d v="2015-08-21T14:05:16"/>
    <n v="30"/>
  </r>
  <r>
    <n v="349"/>
    <x v="349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"/>
    <x v="4"/>
    <x v="13"/>
    <n v="71.900000000000006"/>
    <x v="349"/>
    <d v="2017-02-24T11:58:28"/>
    <n v="30"/>
  </r>
  <r>
    <n v="350"/>
    <x v="350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"/>
    <x v="4"/>
    <x v="41"/>
    <n v="129.82"/>
    <x v="350"/>
    <d v="2016-09-11T03:59:00"/>
    <n v="38.099895833336632"/>
  </r>
  <r>
    <n v="351"/>
    <x v="351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"/>
    <x v="4"/>
    <x v="37"/>
    <n v="44.91"/>
    <x v="351"/>
    <d v="2016-04-07T22:09:14"/>
    <n v="39.958333333343035"/>
  </r>
  <r>
    <n v="352"/>
    <x v="352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"/>
    <x v="4"/>
    <x v="16"/>
    <n v="40.76"/>
    <x v="352"/>
    <d v="2014-10-08T04:01:08"/>
    <n v="30"/>
  </r>
  <r>
    <n v="353"/>
    <x v="353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"/>
    <x v="4"/>
    <x v="15"/>
    <n v="103.52"/>
    <x v="353"/>
    <d v="2015-11-19T20:00:19"/>
    <n v="30.041666666656965"/>
  </r>
  <r>
    <n v="354"/>
    <x v="354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"/>
    <x v="4"/>
    <x v="3"/>
    <n v="125.45"/>
    <x v="354"/>
    <d v="2016-04-08T18:52:01"/>
    <n v="29.958333333328483"/>
  </r>
  <r>
    <n v="355"/>
    <x v="355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"/>
    <x v="4"/>
    <x v="31"/>
    <n v="246.61"/>
    <x v="355"/>
    <d v="2014-12-01T08:03:14"/>
    <n v="31.041666666664241"/>
  </r>
  <r>
    <n v="356"/>
    <x v="356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"/>
    <x v="4"/>
    <x v="33"/>
    <n v="79.400000000000006"/>
    <x v="356"/>
    <d v="2016-03-16T18:16:33"/>
    <n v="29.958333333335759"/>
  </r>
  <r>
    <n v="357"/>
    <x v="357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"/>
    <x v="4"/>
    <x v="107"/>
    <n v="86.14"/>
    <x v="357"/>
    <d v="2015-04-24T05:19:57"/>
    <n v="40"/>
  </r>
  <r>
    <n v="358"/>
    <x v="358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"/>
    <x v="4"/>
    <x v="33"/>
    <n v="193.05"/>
    <x v="358"/>
    <d v="2016-06-15T15:00:00"/>
    <n v="28.764803240745096"/>
  </r>
  <r>
    <n v="359"/>
    <x v="359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"/>
    <x v="4"/>
    <x v="2"/>
    <n v="84.02"/>
    <x v="359"/>
    <d v="2014-11-14T05:12:00"/>
    <n v="22.146180555559113"/>
  </r>
  <r>
    <n v="360"/>
    <x v="360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"/>
    <x v="4"/>
    <x v="7"/>
    <n v="139.83000000000001"/>
    <x v="360"/>
    <d v="2015-07-23T03:11:00"/>
    <n v="44.234722222216078"/>
  </r>
  <r>
    <n v="361"/>
    <x v="361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"/>
    <x v="4"/>
    <x v="38"/>
    <n v="109.82"/>
    <x v="361"/>
    <d v="2014-11-23T01:01:46"/>
    <n v="30.041666666671517"/>
  </r>
  <r>
    <n v="362"/>
    <x v="362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"/>
    <x v="4"/>
    <x v="39"/>
    <n v="139.53"/>
    <x v="362"/>
    <d v="2014-08-08T00:00:00"/>
    <n v="21.789456018515921"/>
  </r>
  <r>
    <n v="363"/>
    <x v="363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"/>
    <x v="4"/>
    <x v="7"/>
    <n v="347.85"/>
    <x v="363"/>
    <d v="2010-05-02T19:22:00"/>
    <n v="45.062314814815181"/>
  </r>
  <r>
    <n v="364"/>
    <x v="364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"/>
    <x v="4"/>
    <x v="5"/>
    <n v="68.239999999999995"/>
    <x v="364"/>
    <d v="2014-06-21T03:59:00"/>
    <n v="30.306342592593865"/>
  </r>
  <r>
    <n v="365"/>
    <x v="365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"/>
    <x v="4"/>
    <x v="3"/>
    <n v="239.94"/>
    <x v="365"/>
    <d v="2014-02-28T14:33:19"/>
    <n v="30"/>
  </r>
  <r>
    <n v="366"/>
    <x v="366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"/>
    <x v="4"/>
    <x v="7"/>
    <n v="287.31"/>
    <x v="366"/>
    <d v="2012-05-20T19:01:58"/>
    <n v="30"/>
  </r>
  <r>
    <n v="367"/>
    <x v="367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"/>
    <x v="4"/>
    <x v="33"/>
    <n v="86.85"/>
    <x v="367"/>
    <d v="2013-05-01T04:59:00"/>
    <n v="39.630347222220735"/>
  </r>
  <r>
    <n v="368"/>
    <x v="368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"/>
    <x v="4"/>
    <x v="3"/>
    <n v="81.849999999999994"/>
    <x v="368"/>
    <d v="2015-03-15T13:32:02"/>
    <n v="34.958333333328483"/>
  </r>
  <r>
    <n v="369"/>
    <x v="369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"/>
    <x v="4"/>
    <x v="5"/>
    <n v="42.87"/>
    <x v="369"/>
    <d v="2012-01-15T13:14:29"/>
    <n v="30"/>
  </r>
  <r>
    <n v="370"/>
    <x v="370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"/>
    <x v="4"/>
    <x v="108"/>
    <n v="709.42"/>
    <x v="370"/>
    <d v="2017-01-06T19:05:00"/>
    <n v="30"/>
  </r>
  <r>
    <n v="371"/>
    <x v="371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"/>
    <x v="4"/>
    <x v="35"/>
    <n v="161.26"/>
    <x v="371"/>
    <d v="2013-02-01T18:25:39"/>
    <n v="45"/>
  </r>
  <r>
    <n v="372"/>
    <x v="372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"/>
    <x v="4"/>
    <x v="105"/>
    <n v="41.78"/>
    <x v="372"/>
    <d v="2016-04-05T16:00:00"/>
    <n v="40.089768518519122"/>
  </r>
  <r>
    <n v="373"/>
    <x v="373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"/>
    <x v="4"/>
    <x v="13"/>
    <n v="89.89"/>
    <x v="373"/>
    <d v="2012-07-18T21:53:18"/>
    <n v="30"/>
  </r>
  <r>
    <n v="374"/>
    <x v="374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"/>
    <x v="4"/>
    <x v="26"/>
    <n v="45.05"/>
    <x v="374"/>
    <d v="2011-09-16T21:20:31"/>
    <n v="45"/>
  </r>
  <r>
    <n v="375"/>
    <x v="375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"/>
    <x v="4"/>
    <x v="28"/>
    <n v="42.86"/>
    <x v="375"/>
    <d v="2014-03-01T17:18:00"/>
    <n v="41.735752314816636"/>
  </r>
  <r>
    <n v="376"/>
    <x v="376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"/>
    <x v="4"/>
    <x v="6"/>
    <n v="54.08"/>
    <x v="376"/>
    <d v="2016-08-25T10:51:56"/>
    <n v="31"/>
  </r>
  <r>
    <n v="377"/>
    <x v="377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"/>
    <x v="4"/>
    <x v="35"/>
    <n v="103.22"/>
    <x v="377"/>
    <d v="2015-11-14T07:01:00"/>
    <n v="30.041574074079108"/>
  </r>
  <r>
    <n v="378"/>
    <x v="378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"/>
    <x v="4"/>
    <x v="20"/>
    <n v="40.4"/>
    <x v="378"/>
    <d v="2016-01-25T23:52:00"/>
    <n v="24.422592592585715"/>
  </r>
  <r>
    <n v="379"/>
    <x v="379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"/>
    <x v="4"/>
    <x v="31"/>
    <n v="116.86"/>
    <x v="379"/>
    <d v="2012-05-03T16:31:12"/>
    <n v="45"/>
  </r>
  <r>
    <n v="380"/>
    <x v="380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"/>
    <x v="4"/>
    <x v="24"/>
    <n v="115.51"/>
    <x v="380"/>
    <d v="2016-01-23T17:16:32"/>
    <n v="25"/>
  </r>
  <r>
    <n v="381"/>
    <x v="381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"/>
    <x v="4"/>
    <x v="2"/>
    <n v="104.31"/>
    <x v="381"/>
    <d v="2012-07-30T05:00:00"/>
    <n v="34.510219907409919"/>
  </r>
  <r>
    <n v="382"/>
    <x v="382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"/>
    <x v="4"/>
    <x v="109"/>
    <n v="69.77"/>
    <x v="382"/>
    <d v="2012-09-06T17:01:40"/>
    <n v="14"/>
  </r>
  <r>
    <n v="383"/>
    <x v="383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"/>
    <x v="4"/>
    <x v="110"/>
    <n v="43.02"/>
    <x v="383"/>
    <d v="2014-05-19T02:49:19"/>
    <n v="23"/>
  </r>
  <r>
    <n v="384"/>
    <x v="384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"/>
    <x v="4"/>
    <x v="20"/>
    <n v="58.54"/>
    <x v="384"/>
    <d v="2015-01-06T18:45:47"/>
    <n v="30"/>
  </r>
  <r>
    <n v="385"/>
    <x v="385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"/>
    <x v="4"/>
    <x v="6"/>
    <n v="111.8"/>
    <x v="385"/>
    <d v="2014-11-21T15:01:41"/>
    <n v="30.041666666671517"/>
  </r>
  <r>
    <n v="386"/>
    <x v="386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"/>
    <x v="4"/>
    <x v="8"/>
    <n v="46.23"/>
    <x v="386"/>
    <d v="2015-08-10T22:49:51"/>
    <n v="15"/>
  </r>
  <r>
    <n v="387"/>
    <x v="387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"/>
    <x v="4"/>
    <x v="111"/>
    <n v="144.69"/>
    <x v="387"/>
    <d v="2015-08-15T06:00:00"/>
    <n v="30.573402777779847"/>
  </r>
  <r>
    <n v="388"/>
    <x v="388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"/>
    <x v="4"/>
    <x v="9"/>
    <n v="88.85"/>
    <x v="388"/>
    <d v="2016-07-28T01:49:40"/>
    <n v="30"/>
  </r>
  <r>
    <n v="389"/>
    <x v="389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"/>
    <x v="4"/>
    <x v="112"/>
    <n v="81.75"/>
    <x v="389"/>
    <d v="2014-03-07T22:59:00"/>
    <n v="31.894560185188311"/>
  </r>
  <r>
    <n v="390"/>
    <x v="390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"/>
    <x v="4"/>
    <x v="8"/>
    <n v="71.430000000000007"/>
    <x v="390"/>
    <d v="2015-05-08T00:52:52"/>
    <n v="20"/>
  </r>
  <r>
    <n v="391"/>
    <x v="391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"/>
    <x v="4"/>
    <x v="7"/>
    <n v="104.26"/>
    <x v="391"/>
    <d v="2011-12-18T00:59:00"/>
    <n v="29.998715277775773"/>
  </r>
  <r>
    <n v="392"/>
    <x v="392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"/>
    <x v="4"/>
    <x v="7"/>
    <n v="90.62"/>
    <x v="392"/>
    <d v="2011-09-08T03:00:00"/>
    <n v="30.407743055555329"/>
  </r>
  <r>
    <n v="393"/>
    <x v="393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"/>
    <x v="4"/>
    <x v="5"/>
    <n v="157.33000000000001"/>
    <x v="393"/>
    <d v="2013-10-10T17:00:52"/>
    <n v="31"/>
  </r>
  <r>
    <n v="394"/>
    <x v="394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"/>
    <x v="4"/>
    <x v="20"/>
    <n v="105.18"/>
    <x v="394"/>
    <d v="2016-04-17T18:38:02"/>
    <n v="59.958333333335759"/>
  </r>
  <r>
    <n v="395"/>
    <x v="395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"/>
    <x v="4"/>
    <x v="29"/>
    <n v="58.72"/>
    <x v="395"/>
    <d v="2012-04-27T21:32:00"/>
    <n v="35.987962962964957"/>
  </r>
  <r>
    <n v="396"/>
    <x v="396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"/>
    <x v="4"/>
    <x v="13"/>
    <n v="81.63"/>
    <x v="396"/>
    <d v="2012-07-07T13:33:26"/>
    <n v="15"/>
  </r>
  <r>
    <n v="397"/>
    <x v="397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"/>
    <x v="4"/>
    <x v="3"/>
    <n v="56.46"/>
    <x v="397"/>
    <d v="2010-09-01T03:44:00"/>
    <n v="42.379120370365854"/>
  </r>
  <r>
    <n v="398"/>
    <x v="398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"/>
    <x v="4"/>
    <x v="105"/>
    <n v="140.1"/>
    <x v="398"/>
    <d v="2015-04-29T19:02:06"/>
    <n v="45"/>
  </r>
  <r>
    <n v="399"/>
    <x v="399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"/>
    <x v="4"/>
    <x v="13"/>
    <n v="224.85"/>
    <x v="399"/>
    <d v="2016-12-14T12:00:00"/>
    <n v="30.624224537037662"/>
  </r>
  <r>
    <n v="400"/>
    <x v="400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"/>
    <x v="4"/>
    <x v="20"/>
    <n v="181.13"/>
    <x v="400"/>
    <d v="2014-05-17T03:30:00"/>
    <n v="30.509872685186565"/>
  </r>
  <r>
    <n v="401"/>
    <x v="401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"/>
    <x v="4"/>
    <x v="3"/>
    <n v="711.04"/>
    <x v="401"/>
    <d v="2011-08-07T20:12:50"/>
    <n v="30"/>
  </r>
  <r>
    <n v="402"/>
    <x v="402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"/>
    <x v="4"/>
    <x v="24"/>
    <n v="65.88"/>
    <x v="402"/>
    <d v="2015-11-05T13:56:57"/>
    <n v="21.041666666671517"/>
  </r>
  <r>
    <n v="403"/>
    <x v="403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"/>
    <x v="4"/>
    <x v="2"/>
    <n v="75.19"/>
    <x v="403"/>
    <d v="2011-08-10T07:08:00"/>
    <n v="46.986562500002037"/>
  </r>
  <r>
    <n v="404"/>
    <x v="404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"/>
    <x v="4"/>
    <x v="33"/>
    <n v="133.13999999999999"/>
    <x v="404"/>
    <d v="2014-02-05T23:04:00"/>
    <n v="29.333078703697538"/>
  </r>
  <r>
    <n v="405"/>
    <x v="405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"/>
    <x v="4"/>
    <x v="29"/>
    <n v="55.2"/>
    <x v="405"/>
    <d v="2014-03-06T02:02:19"/>
    <n v="30"/>
  </r>
  <r>
    <n v="406"/>
    <x v="406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"/>
    <x v="4"/>
    <x v="29"/>
    <n v="86.16"/>
    <x v="406"/>
    <d v="2011-05-09T05:59:00"/>
    <n v="34.08684027777781"/>
  </r>
  <r>
    <n v="407"/>
    <x v="407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"/>
    <x v="4"/>
    <x v="21"/>
    <n v="92.32"/>
    <x v="407"/>
    <d v="2011-11-19T21:54:10"/>
    <n v="60.041666666671517"/>
  </r>
  <r>
    <n v="408"/>
    <x v="408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"/>
    <x v="4"/>
    <x v="7"/>
    <n v="160.16"/>
    <x v="408"/>
    <d v="2013-11-05T18:39:50"/>
    <n v="40.041666666664241"/>
  </r>
  <r>
    <n v="409"/>
    <x v="409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"/>
    <x v="4"/>
    <x v="0"/>
    <n v="45.6"/>
    <x v="409"/>
    <d v="2016-07-22T20:42:24"/>
    <n v="30"/>
  </r>
  <r>
    <n v="410"/>
    <x v="410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"/>
    <x v="4"/>
    <x v="30"/>
    <n v="183.29"/>
    <x v="410"/>
    <d v="2015-06-18T23:33:17"/>
    <n v="60"/>
  </r>
  <r>
    <n v="411"/>
    <x v="411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"/>
    <x v="4"/>
    <x v="7"/>
    <n v="125.79"/>
    <x v="411"/>
    <d v="2013-12-22T05:00:00"/>
    <n v="32.032361111116188"/>
  </r>
  <r>
    <n v="412"/>
    <x v="412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"/>
    <x v="4"/>
    <x v="37"/>
    <n v="57.65"/>
    <x v="412"/>
    <d v="2012-07-25T17:49:38"/>
    <n v="16"/>
  </r>
  <r>
    <n v="413"/>
    <x v="413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"/>
    <x v="4"/>
    <x v="2"/>
    <n v="78.66"/>
    <x v="413"/>
    <d v="2012-07-19T21:03:31"/>
    <n v="30"/>
  </r>
  <r>
    <n v="414"/>
    <x v="414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"/>
    <x v="4"/>
    <x v="33"/>
    <n v="91.48"/>
    <x v="414"/>
    <d v="2013-10-12T01:31:05"/>
    <n v="30"/>
  </r>
  <r>
    <n v="415"/>
    <x v="415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"/>
    <x v="4"/>
    <x v="21"/>
    <n v="68.099999999999994"/>
    <x v="415"/>
    <d v="2014-10-17T12:00:00"/>
    <n v="24.648124999999709"/>
  </r>
  <r>
    <n v="416"/>
    <x v="416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"/>
    <x v="4"/>
    <x v="28"/>
    <n v="48.09"/>
    <x v="416"/>
    <d v="2014-02-08T09:30:31"/>
    <n v="30"/>
  </r>
  <r>
    <n v="417"/>
    <x v="417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"/>
    <x v="4"/>
    <x v="8"/>
    <n v="202.42"/>
    <x v="417"/>
    <d v="2013-04-08T04:33:00"/>
    <n v="11.218981481477385"/>
  </r>
  <r>
    <n v="418"/>
    <x v="418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"/>
    <x v="4"/>
    <x v="7"/>
    <n v="216.75"/>
    <x v="418"/>
    <d v="2015-07-23T06:46:37"/>
    <n v="30"/>
  </r>
  <r>
    <n v="419"/>
    <x v="419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"/>
    <x v="4"/>
    <x v="8"/>
    <n v="110.07"/>
    <x v="419"/>
    <d v="2013-06-29T20:13:07"/>
    <n v="60"/>
  </r>
  <r>
    <n v="420"/>
    <x v="420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"/>
    <x v="5"/>
    <x v="50"/>
    <n v="4.83"/>
    <x v="420"/>
    <d v="2014-03-14T04:40:31"/>
    <n v="29.958333333328483"/>
  </r>
  <r>
    <n v="421"/>
    <x v="421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"/>
    <x v="5"/>
    <x v="53"/>
    <n v="50.17"/>
    <x v="421"/>
    <d v="2015-08-21T11:47:36"/>
    <n v="60"/>
  </r>
  <r>
    <n v="422"/>
    <x v="422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"/>
    <x v="5"/>
    <x v="60"/>
    <n v="35.83"/>
    <x v="422"/>
    <d v="2014-09-11T06:14:57"/>
    <n v="30"/>
  </r>
  <r>
    <n v="423"/>
    <x v="423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"/>
    <x v="5"/>
    <x v="60"/>
    <n v="11.77"/>
    <x v="423"/>
    <d v="2013-06-05T22:13:50"/>
    <n v="30"/>
  </r>
  <r>
    <n v="424"/>
    <x v="424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"/>
    <x v="5"/>
    <x v="113"/>
    <n v="40.78"/>
    <x v="424"/>
    <d v="2012-03-26T08:01:39"/>
    <n v="59.958333333335759"/>
  </r>
  <r>
    <n v="425"/>
    <x v="425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"/>
    <x v="5"/>
    <x v="50"/>
    <n v="3"/>
    <x v="425"/>
    <d v="2015-11-27T21:40:04"/>
    <n v="60.041666666671517"/>
  </r>
  <r>
    <n v="426"/>
    <x v="426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"/>
    <x v="5"/>
    <x v="60"/>
    <n v="16.63"/>
    <x v="426"/>
    <d v="2016-03-01T17:05:14"/>
    <n v="30"/>
  </r>
  <r>
    <n v="427"/>
    <x v="427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"/>
    <x v="5"/>
    <x v="50"/>
    <n v="0"/>
    <x v="427"/>
    <d v="2015-10-22T18:59:00"/>
    <n v="13.881944444452529"/>
  </r>
  <r>
    <n v="428"/>
    <x v="428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"/>
    <x v="5"/>
    <x v="52"/>
    <n v="52"/>
    <x v="428"/>
    <d v="2014-06-16T22:00:00"/>
    <n v="28.149942129624833"/>
  </r>
  <r>
    <n v="429"/>
    <x v="429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"/>
    <x v="5"/>
    <x v="50"/>
    <n v="0"/>
    <x v="429"/>
    <d v="2009-11-27T04:59:00"/>
    <n v="73.306226851847896"/>
  </r>
  <r>
    <n v="430"/>
    <x v="430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"/>
    <x v="5"/>
    <x v="53"/>
    <n v="4.8"/>
    <x v="430"/>
    <d v="2013-09-11T02:34:27"/>
    <n v="15"/>
  </r>
  <r>
    <n v="431"/>
    <x v="431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"/>
    <x v="5"/>
    <x v="51"/>
    <n v="51.88"/>
    <x v="431"/>
    <d v="2016-07-05T20:54:43"/>
    <n v="30"/>
  </r>
  <r>
    <n v="432"/>
    <x v="432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"/>
    <x v="5"/>
    <x v="54"/>
    <n v="71.25"/>
    <x v="432"/>
    <d v="2015-10-21T17:26:21"/>
    <n v="60"/>
  </r>
  <r>
    <n v="433"/>
    <x v="433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"/>
    <x v="5"/>
    <x v="50"/>
    <n v="0"/>
    <x v="433"/>
    <d v="2015-10-11T15:07:02"/>
    <n v="60"/>
  </r>
  <r>
    <n v="434"/>
    <x v="434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"/>
    <x v="5"/>
    <x v="62"/>
    <n v="62.5"/>
    <x v="434"/>
    <d v="2013-12-01T21:01:42"/>
    <n v="33.041666666664241"/>
  </r>
  <r>
    <n v="435"/>
    <x v="435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"/>
    <x v="5"/>
    <x v="50"/>
    <n v="1"/>
    <x v="435"/>
    <d v="2013-09-13T17:56:20"/>
    <n v="30"/>
  </r>
  <r>
    <n v="436"/>
    <x v="436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"/>
    <x v="5"/>
    <x v="50"/>
    <n v="0"/>
    <x v="436"/>
    <d v="2013-07-31T08:41:53"/>
    <n v="30"/>
  </r>
  <r>
    <n v="437"/>
    <x v="437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"/>
    <x v="5"/>
    <x v="50"/>
    <n v="0"/>
    <x v="437"/>
    <d v="2016-10-08T07:38:46"/>
    <n v="60"/>
  </r>
  <r>
    <n v="438"/>
    <x v="438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"/>
    <x v="5"/>
    <x v="114"/>
    <n v="170.55"/>
    <x v="438"/>
    <d v="2015-11-18T07:15:58"/>
    <n v="30.041666666664241"/>
  </r>
  <r>
    <n v="439"/>
    <x v="439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"/>
    <x v="5"/>
    <x v="50"/>
    <n v="0"/>
    <x v="439"/>
    <d v="2014-10-17T18:16:58"/>
    <n v="10"/>
  </r>
  <r>
    <n v="440"/>
    <x v="440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"/>
    <x v="5"/>
    <x v="50"/>
    <n v="5"/>
    <x v="440"/>
    <d v="2016-03-24T22:39:13"/>
    <n v="29.958333333343035"/>
  </r>
  <r>
    <n v="441"/>
    <x v="441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"/>
    <x v="5"/>
    <x v="50"/>
    <n v="0"/>
    <x v="441"/>
    <d v="2013-11-02T19:03:16"/>
    <n v="30"/>
  </r>
  <r>
    <n v="442"/>
    <x v="442"/>
    <s v="Doomsday is here"/>
    <n v="17000"/>
    <n v="6691"/>
    <s v="failed"/>
    <s v="US"/>
    <s v="USD"/>
    <n v="1424380783"/>
    <n v="1421788783"/>
    <b v="0"/>
    <n v="17"/>
    <b v="0"/>
    <s v="film &amp; video"/>
    <x v="5"/>
    <x v="115"/>
    <n v="393.59"/>
    <x v="442"/>
    <d v="2015-02-19T21:19:43"/>
    <n v="30"/>
  </r>
  <r>
    <n v="443"/>
    <x v="443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"/>
    <x v="5"/>
    <x v="50"/>
    <n v="5"/>
    <x v="443"/>
    <d v="2014-02-10T00:21:41"/>
    <n v="30"/>
  </r>
  <r>
    <n v="444"/>
    <x v="444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"/>
    <x v="5"/>
    <x v="62"/>
    <n v="50"/>
    <x v="444"/>
    <d v="2012-02-15T21:46:01"/>
    <n v="60"/>
  </r>
  <r>
    <n v="445"/>
    <x v="445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"/>
    <x v="5"/>
    <x v="50"/>
    <n v="1"/>
    <x v="445"/>
    <d v="2015-05-21T08:02:55"/>
    <n v="15"/>
  </r>
  <r>
    <n v="446"/>
    <x v="446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"/>
    <x v="5"/>
    <x v="113"/>
    <n v="47.88"/>
    <x v="446"/>
    <d v="2015-03-04T02:00:20"/>
    <n v="30"/>
  </r>
  <r>
    <n v="447"/>
    <x v="447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"/>
    <x v="5"/>
    <x v="50"/>
    <n v="5"/>
    <x v="447"/>
    <d v="2013-03-23T12:19:23"/>
    <n v="24.958333333328483"/>
  </r>
  <r>
    <n v="448"/>
    <x v="448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"/>
    <x v="5"/>
    <x v="56"/>
    <n v="20.5"/>
    <x v="448"/>
    <d v="2014-05-14T18:11:35"/>
    <n v="20"/>
  </r>
  <r>
    <n v="449"/>
    <x v="449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"/>
    <x v="5"/>
    <x v="53"/>
    <n v="9"/>
    <x v="449"/>
    <d v="2013-10-17T13:38:05"/>
    <n v="30"/>
  </r>
  <r>
    <n v="450"/>
    <x v="450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"/>
    <x v="5"/>
    <x v="60"/>
    <n v="56.57"/>
    <x v="450"/>
    <d v="2014-02-14T22:43:20"/>
    <n v="30"/>
  </r>
  <r>
    <n v="451"/>
    <x v="451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"/>
    <x v="5"/>
    <x v="50"/>
    <n v="0"/>
    <x v="451"/>
    <d v="2014-01-25T17:09:51"/>
    <n v="30"/>
  </r>
  <r>
    <n v="452"/>
    <x v="452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"/>
    <x v="5"/>
    <x v="116"/>
    <n v="40"/>
    <x v="452"/>
    <d v="2015-05-13T16:53:35"/>
    <n v="30"/>
  </r>
  <r>
    <n v="453"/>
    <x v="453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"/>
    <x v="5"/>
    <x v="50"/>
    <n v="13"/>
    <x v="453"/>
    <d v="2015-02-19T19:47:59"/>
    <n v="16"/>
  </r>
  <r>
    <n v="454"/>
    <x v="454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"/>
    <x v="5"/>
    <x v="60"/>
    <n v="16.399999999999999"/>
    <x v="454"/>
    <d v="2014-11-26T13:14:00"/>
    <n v="30.83413194444438"/>
  </r>
  <r>
    <n v="455"/>
    <x v="455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"/>
    <x v="5"/>
    <x v="50"/>
    <n v="22.5"/>
    <x v="455"/>
    <d v="2012-04-17T00:31:00"/>
    <n v="45.018958333334012"/>
  </r>
  <r>
    <n v="456"/>
    <x v="456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"/>
    <x v="5"/>
    <x v="60"/>
    <n v="20.329999999999998"/>
    <x v="456"/>
    <d v="2013-10-22T03:59:00"/>
    <n v="21.471516203710053"/>
  </r>
  <r>
    <n v="457"/>
    <x v="457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"/>
    <x v="5"/>
    <x v="50"/>
    <n v="0"/>
    <x v="457"/>
    <d v="2014-08-16T18:25:12"/>
    <n v="30"/>
  </r>
  <r>
    <n v="458"/>
    <x v="458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"/>
    <x v="5"/>
    <x v="59"/>
    <n v="16.760000000000002"/>
    <x v="458"/>
    <d v="2013-05-14T16:47:40"/>
    <n v="30"/>
  </r>
  <r>
    <n v="459"/>
    <x v="459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"/>
    <x v="5"/>
    <x v="50"/>
    <n v="25"/>
    <x v="459"/>
    <d v="2011-11-13T16:22:07"/>
    <n v="60.041666666664241"/>
  </r>
  <r>
    <n v="460"/>
    <x v="460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"/>
    <x v="5"/>
    <x v="50"/>
    <n v="12.5"/>
    <x v="460"/>
    <d v="2014-06-01T04:00:00"/>
    <n v="31.624131944445253"/>
  </r>
  <r>
    <n v="461"/>
    <x v="461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"/>
    <x v="5"/>
    <x v="50"/>
    <n v="0"/>
    <x v="461"/>
    <d v="2013-06-02T20:19:27"/>
    <n v="20"/>
  </r>
  <r>
    <n v="462"/>
    <x v="462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"/>
    <x v="5"/>
    <x v="50"/>
    <n v="0"/>
    <x v="462"/>
    <d v="2011-08-10T03:02:21"/>
    <n v="60"/>
  </r>
  <r>
    <n v="463"/>
    <x v="463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"/>
    <x v="5"/>
    <x v="53"/>
    <n v="113.64"/>
    <x v="463"/>
    <d v="2011-09-24T17:02:33"/>
    <n v="60"/>
  </r>
  <r>
    <n v="464"/>
    <x v="464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"/>
    <x v="5"/>
    <x v="50"/>
    <n v="1"/>
    <x v="464"/>
    <d v="2016-05-18T20:22:15"/>
    <n v="20"/>
  </r>
  <r>
    <n v="465"/>
    <x v="465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"/>
    <x v="5"/>
    <x v="117"/>
    <n v="17.25"/>
    <x v="465"/>
    <d v="2014-06-27T02:52:54"/>
    <n v="16"/>
  </r>
  <r>
    <n v="466"/>
    <x v="466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"/>
    <x v="5"/>
    <x v="60"/>
    <n v="15.2"/>
    <x v="466"/>
    <d v="2012-09-07T22:37:44"/>
    <n v="30"/>
  </r>
  <r>
    <n v="467"/>
    <x v="467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"/>
    <x v="5"/>
    <x v="66"/>
    <n v="110.64"/>
    <x v="467"/>
    <d v="2012-09-28T16:18:54"/>
    <n v="45"/>
  </r>
  <r>
    <n v="468"/>
    <x v="468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"/>
    <x v="5"/>
    <x v="50"/>
    <n v="0"/>
    <x v="468"/>
    <d v="2012-07-11T03:51:05"/>
    <n v="59.992847222223645"/>
  </r>
  <r>
    <n v="469"/>
    <x v="469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"/>
    <x v="5"/>
    <x v="50"/>
    <n v="0"/>
    <x v="469"/>
    <d v="2014-09-05T23:45:24"/>
    <n v="60"/>
  </r>
  <r>
    <n v="470"/>
    <x v="470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"/>
    <x v="5"/>
    <x v="60"/>
    <n v="25.5"/>
    <x v="470"/>
    <d v="2014-01-16T04:00:00"/>
    <n v="49.998969907406718"/>
  </r>
  <r>
    <n v="471"/>
    <x v="471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"/>
    <x v="5"/>
    <x v="81"/>
    <n v="38.479999999999997"/>
    <x v="471"/>
    <d v="2014-04-19T16:19:39"/>
    <n v="44.958333333335759"/>
  </r>
  <r>
    <n v="472"/>
    <x v="472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"/>
    <x v="5"/>
    <x v="82"/>
    <n v="28.2"/>
    <x v="472"/>
    <d v="2014-08-23T22:08:38"/>
    <n v="30"/>
  </r>
  <r>
    <n v="473"/>
    <x v="473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"/>
    <x v="5"/>
    <x v="56"/>
    <n v="61.5"/>
    <x v="473"/>
    <d v="2014-09-17T16:45:19"/>
    <n v="30"/>
  </r>
  <r>
    <n v="474"/>
    <x v="474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"/>
    <x v="5"/>
    <x v="50"/>
    <n v="1"/>
    <x v="474"/>
    <d v="2017-02-17T07:53:49"/>
    <n v="30"/>
  </r>
  <r>
    <n v="475"/>
    <x v="475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"/>
    <x v="5"/>
    <x v="50"/>
    <n v="0"/>
    <x v="475"/>
    <d v="2015-05-06T02:04:03"/>
    <n v="30"/>
  </r>
  <r>
    <n v="476"/>
    <x v="476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"/>
    <x v="5"/>
    <x v="53"/>
    <n v="39.57"/>
    <x v="476"/>
    <d v="2014-06-03T03:59:00"/>
    <n v="35.190960648149485"/>
  </r>
  <r>
    <n v="477"/>
    <x v="477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"/>
    <x v="5"/>
    <x v="50"/>
    <n v="0"/>
    <x v="477"/>
    <d v="2012-05-18T20:02:14"/>
    <n v="60"/>
  </r>
  <r>
    <n v="478"/>
    <x v="478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"/>
    <x v="5"/>
    <x v="50"/>
    <n v="0"/>
    <x v="478"/>
    <d v="2015-04-01T20:51:49"/>
    <n v="29.958333333335759"/>
  </r>
  <r>
    <n v="479"/>
    <x v="479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"/>
    <x v="5"/>
    <x v="69"/>
    <n v="88.8"/>
    <x v="479"/>
    <d v="2014-11-21T10:47:15"/>
    <n v="60.041666666664241"/>
  </r>
  <r>
    <n v="480"/>
    <x v="480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"/>
    <x v="5"/>
    <x v="118"/>
    <n v="55.46"/>
    <x v="480"/>
    <d v="2013-08-09T12:00:15"/>
    <n v="30"/>
  </r>
  <r>
    <n v="481"/>
    <x v="481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"/>
    <x v="5"/>
    <x v="52"/>
    <n v="87.14"/>
    <x v="481"/>
    <d v="2012-10-10T16:08:09"/>
    <n v="30"/>
  </r>
  <r>
    <n v="482"/>
    <x v="482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"/>
    <x v="5"/>
    <x v="50"/>
    <n v="10"/>
    <x v="482"/>
    <d v="2016-04-14T14:34:00"/>
    <n v="26.710069444437977"/>
  </r>
  <r>
    <n v="483"/>
    <x v="483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"/>
    <x v="5"/>
    <x v="119"/>
    <n v="51.22"/>
    <x v="483"/>
    <d v="2013-01-29T04:44:32"/>
    <n v="60"/>
  </r>
  <r>
    <n v="484"/>
    <x v="484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"/>
    <x v="5"/>
    <x v="50"/>
    <n v="13.55"/>
    <x v="484"/>
    <d v="2015-11-05T23:32:52"/>
    <n v="41.041666666671517"/>
  </r>
  <r>
    <n v="485"/>
    <x v="485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"/>
    <x v="5"/>
    <x v="66"/>
    <n v="66.52"/>
    <x v="485"/>
    <d v="2013-05-17T12:08:19"/>
    <n v="30"/>
  </r>
  <r>
    <n v="486"/>
    <x v="486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"/>
    <x v="5"/>
    <x v="50"/>
    <n v="50"/>
    <x v="486"/>
    <d v="2014-06-01T22:37:19"/>
    <n v="30"/>
  </r>
  <r>
    <n v="487"/>
    <x v="487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"/>
    <x v="5"/>
    <x v="50"/>
    <n v="0"/>
    <x v="487"/>
    <d v="2016-12-25T15:16:34"/>
    <n v="60.041666666664241"/>
  </r>
  <r>
    <n v="488"/>
    <x v="488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"/>
    <x v="5"/>
    <x v="50"/>
    <n v="0"/>
    <x v="488"/>
    <d v="2017-01-09T01:18:20"/>
    <n v="30"/>
  </r>
  <r>
    <n v="489"/>
    <x v="489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"/>
    <x v="5"/>
    <x v="50"/>
    <n v="71.67"/>
    <x v="489"/>
    <d v="2012-01-05T11:33:00"/>
    <n v="30.99958333333052"/>
  </r>
  <r>
    <n v="490"/>
    <x v="490"/>
    <s v="Cancelled"/>
    <n v="1000"/>
    <n v="0"/>
    <s v="failed"/>
    <s v="US"/>
    <s v="USD"/>
    <n v="1345677285"/>
    <n v="1343085285"/>
    <b v="0"/>
    <n v="0"/>
    <b v="0"/>
    <s v="film &amp; video"/>
    <x v="5"/>
    <x v="50"/>
    <n v="0"/>
    <x v="490"/>
    <d v="2012-08-22T23:14:45"/>
    <n v="30"/>
  </r>
  <r>
    <n v="491"/>
    <x v="491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"/>
    <x v="5"/>
    <x v="50"/>
    <n v="0"/>
    <x v="491"/>
    <d v="2016-01-27T23:34:59"/>
    <n v="30"/>
  </r>
  <r>
    <n v="492"/>
    <x v="492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"/>
    <x v="5"/>
    <x v="50"/>
    <n v="0"/>
    <x v="492"/>
    <d v="2016-10-13T00:50:30"/>
    <n v="60"/>
  </r>
  <r>
    <n v="493"/>
    <x v="493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"/>
    <x v="5"/>
    <x v="50"/>
    <n v="0"/>
    <x v="493"/>
    <d v="2015-05-20T17:25:38"/>
    <n v="30"/>
  </r>
  <r>
    <n v="494"/>
    <x v="494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"/>
    <x v="5"/>
    <x v="50"/>
    <n v="10.33"/>
    <x v="494"/>
    <d v="2014-07-03T03:00:00"/>
    <n v="23.294386574074451"/>
  </r>
  <r>
    <n v="495"/>
    <x v="495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"/>
    <x v="5"/>
    <x v="50"/>
    <n v="0"/>
    <x v="495"/>
    <d v="2015-07-16T19:51:45"/>
    <n v="30"/>
  </r>
  <r>
    <n v="496"/>
    <x v="496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"/>
    <x v="5"/>
    <x v="50"/>
    <n v="1"/>
    <x v="496"/>
    <d v="2014-02-10T22:21:14"/>
    <n v="60"/>
  </r>
  <r>
    <n v="497"/>
    <x v="497"/>
    <s v="live-action/animated series pilot."/>
    <n v="4480"/>
    <n v="30"/>
    <s v="failed"/>
    <s v="US"/>
    <s v="USD"/>
    <n v="1419483600"/>
    <n v="1414889665"/>
    <b v="0"/>
    <n v="3"/>
    <b v="0"/>
    <s v="film &amp; video"/>
    <x v="5"/>
    <x v="60"/>
    <n v="10"/>
    <x v="497"/>
    <d v="2014-12-25T05:00:00"/>
    <n v="53.17054398147593"/>
  </r>
  <r>
    <n v="498"/>
    <x v="498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"/>
    <x v="5"/>
    <x v="62"/>
    <n v="136.09"/>
    <x v="498"/>
    <d v="2011-12-23T18:17:29"/>
    <n v="42"/>
  </r>
  <r>
    <n v="499"/>
    <x v="499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"/>
    <x v="5"/>
    <x v="54"/>
    <n v="73.459999999999994"/>
    <x v="499"/>
    <d v="2009-10-12T20:59:00"/>
    <n v="54.978842592594447"/>
  </r>
  <r>
    <n v="500"/>
    <x v="500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"/>
    <x v="5"/>
    <x v="56"/>
    <n v="53.75"/>
    <x v="500"/>
    <d v="2010-05-08T22:16:00"/>
    <n v="59.041770833326154"/>
  </r>
  <r>
    <n v="501"/>
    <x v="501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"/>
    <x v="5"/>
    <x v="50"/>
    <n v="0"/>
    <x v="501"/>
    <d v="2011-07-09T05:37:31"/>
    <n v="30"/>
  </r>
  <r>
    <n v="502"/>
    <x v="502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"/>
    <x v="5"/>
    <x v="60"/>
    <n v="57.5"/>
    <x v="502"/>
    <d v="2012-03-18T12:17:05"/>
    <n v="29.958333333335759"/>
  </r>
  <r>
    <n v="503"/>
    <x v="503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"/>
    <x v="5"/>
    <x v="53"/>
    <n v="12.67"/>
    <x v="503"/>
    <d v="2015-01-17T12:38:23"/>
    <n v="30"/>
  </r>
  <r>
    <n v="504"/>
    <x v="504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"/>
    <x v="5"/>
    <x v="60"/>
    <n v="67"/>
    <x v="504"/>
    <d v="2012-04-10T22:36:27"/>
    <n v="59.958333333335759"/>
  </r>
  <r>
    <n v="505"/>
    <x v="505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"/>
    <x v="5"/>
    <x v="50"/>
    <n v="3.71"/>
    <x v="505"/>
    <d v="2015-12-25T02:21:26"/>
    <n v="45"/>
  </r>
  <r>
    <n v="506"/>
    <x v="506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"/>
    <x v="5"/>
    <x v="50"/>
    <n v="250"/>
    <x v="506"/>
    <d v="2013-08-10T13:15:20"/>
    <n v="30"/>
  </r>
  <r>
    <n v="507"/>
    <x v="507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"/>
    <x v="5"/>
    <x v="56"/>
    <n v="64"/>
    <x v="507"/>
    <d v="2012-10-19T23:00:57"/>
    <n v="45"/>
  </r>
  <r>
    <n v="508"/>
    <x v="508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"/>
    <x v="5"/>
    <x v="60"/>
    <n v="133.33000000000001"/>
    <x v="508"/>
    <d v="2012-05-25T14:14:00"/>
    <n v="59.568738425921765"/>
  </r>
  <r>
    <n v="509"/>
    <x v="509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"/>
    <x v="5"/>
    <x v="50"/>
    <n v="10"/>
    <x v="509"/>
    <d v="2015-06-28T15:09:30"/>
    <n v="30"/>
  </r>
  <r>
    <n v="510"/>
    <x v="510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"/>
    <x v="5"/>
    <x v="50"/>
    <n v="0"/>
    <x v="510"/>
    <d v="2016-03-01T04:13:59"/>
    <n v="30"/>
  </r>
  <r>
    <n v="511"/>
    <x v="511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"/>
    <x v="5"/>
    <x v="56"/>
    <n v="30"/>
    <x v="511"/>
    <d v="2013-04-06T06:16:22"/>
    <n v="29.958333333335759"/>
  </r>
  <r>
    <n v="512"/>
    <x v="512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"/>
    <x v="5"/>
    <x v="50"/>
    <n v="5.5"/>
    <x v="512"/>
    <d v="2016-11-20T18:48:47"/>
    <n v="45.041666666656965"/>
  </r>
  <r>
    <n v="513"/>
    <x v="513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"/>
    <x v="5"/>
    <x v="51"/>
    <n v="102.38"/>
    <x v="513"/>
    <d v="2016-08-15T07:00:00"/>
    <n v="44.637673611112405"/>
  </r>
  <r>
    <n v="514"/>
    <x v="514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"/>
    <x v="5"/>
    <x v="56"/>
    <n v="16.670000000000002"/>
    <x v="514"/>
    <d v="2014-08-09T14:44:07"/>
    <n v="30"/>
  </r>
  <r>
    <n v="515"/>
    <x v="515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"/>
    <x v="5"/>
    <x v="78"/>
    <n v="725.03"/>
    <x v="515"/>
    <d v="2015-12-29T11:46:41"/>
    <n v="40"/>
  </r>
  <r>
    <n v="516"/>
    <x v="516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"/>
    <x v="5"/>
    <x v="50"/>
    <n v="0"/>
    <x v="516"/>
    <d v="2015-05-27T18:41:20"/>
    <n v="60"/>
  </r>
  <r>
    <n v="517"/>
    <x v="517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"/>
    <x v="5"/>
    <x v="60"/>
    <n v="68.33"/>
    <x v="517"/>
    <d v="2017-02-02T14:46:01"/>
    <n v="30"/>
  </r>
  <r>
    <n v="518"/>
    <x v="518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"/>
    <x v="5"/>
    <x v="50"/>
    <n v="0"/>
    <x v="518"/>
    <d v="2015-09-06T14:46:00"/>
    <n v="29.999259259260725"/>
  </r>
  <r>
    <n v="519"/>
    <x v="519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"/>
    <x v="5"/>
    <x v="61"/>
    <n v="39.229999999999997"/>
    <x v="519"/>
    <d v="2012-12-05T09:23:41"/>
    <n v="30"/>
  </r>
  <r>
    <n v="520"/>
    <x v="520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"/>
    <x v="6"/>
    <x v="21"/>
    <n v="150.15"/>
    <x v="520"/>
    <d v="2015-12-10T16:51:01"/>
    <n v="30"/>
  </r>
  <r>
    <n v="521"/>
    <x v="521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"/>
    <x v="6"/>
    <x v="2"/>
    <n v="93.43"/>
    <x v="521"/>
    <d v="2016-11-01T04:59:00"/>
    <n v="29.114826388889924"/>
  </r>
  <r>
    <n v="522"/>
    <x v="522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"/>
    <x v="6"/>
    <x v="41"/>
    <n v="110.97"/>
    <x v="522"/>
    <d v="2016-03-20T23:58:45"/>
    <n v="19.958333333335759"/>
  </r>
  <r>
    <n v="523"/>
    <x v="523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"/>
    <x v="6"/>
    <x v="10"/>
    <n v="71.790000000000006"/>
    <x v="523"/>
    <d v="2015-09-21T03:11:16"/>
    <n v="30"/>
  </r>
  <r>
    <n v="524"/>
    <x v="524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"/>
    <x v="6"/>
    <x v="15"/>
    <n v="29.26"/>
    <x v="524"/>
    <d v="2016-06-01T17:12:49"/>
    <n v="30"/>
  </r>
  <r>
    <n v="525"/>
    <x v="525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"/>
    <x v="6"/>
    <x v="8"/>
    <n v="1000"/>
    <x v="525"/>
    <d v="2014-09-13T09:37:21"/>
    <n v="45"/>
  </r>
  <r>
    <n v="526"/>
    <x v="526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"/>
    <x v="6"/>
    <x v="35"/>
    <n v="74.349999999999994"/>
    <x v="526"/>
    <d v="2015-08-07T17:00:00"/>
    <n v="31.116388888884103"/>
  </r>
  <r>
    <n v="527"/>
    <x v="527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"/>
    <x v="6"/>
    <x v="7"/>
    <n v="63.83"/>
    <x v="527"/>
    <d v="2017-02-17T16:05:00"/>
    <n v="30.464513888888177"/>
  </r>
  <r>
    <n v="528"/>
    <x v="528"/>
    <s v="A Festival Backed Production of a Full-Length Play."/>
    <n v="1150"/>
    <n v="1330"/>
    <s v="successful"/>
    <s v="US"/>
    <s v="USD"/>
    <n v="1434921600"/>
    <n v="1433109907"/>
    <b v="0"/>
    <n v="30"/>
    <b v="1"/>
    <s v="theater"/>
    <x v="6"/>
    <x v="31"/>
    <n v="44.33"/>
    <x v="528"/>
    <d v="2015-06-21T21:20:00"/>
    <n v="20.96866898148437"/>
  </r>
  <r>
    <n v="529"/>
    <x v="529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"/>
    <x v="6"/>
    <x v="22"/>
    <n v="86.94"/>
    <x v="529"/>
    <d v="2017-01-11T05:00:00"/>
    <n v="21.177152777774609"/>
  </r>
  <r>
    <n v="530"/>
    <x v="530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"/>
    <x v="6"/>
    <x v="29"/>
    <n v="126.55"/>
    <x v="530"/>
    <d v="2015-06-24T02:00:00"/>
    <n v="21.49226851851563"/>
  </r>
  <r>
    <n v="531"/>
    <x v="531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"/>
    <x v="6"/>
    <x v="8"/>
    <n v="129.03"/>
    <x v="531"/>
    <d v="2016-12-17T06:59:00"/>
    <n v="45.225821759260725"/>
  </r>
  <r>
    <n v="532"/>
    <x v="532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"/>
    <x v="6"/>
    <x v="4"/>
    <n v="71.239999999999995"/>
    <x v="532"/>
    <d v="2016-05-13T00:10:08"/>
    <n v="30"/>
  </r>
  <r>
    <n v="533"/>
    <x v="533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"/>
    <x v="6"/>
    <x v="8"/>
    <n v="117.88"/>
    <x v="533"/>
    <d v="2016-05-16T10:26:05"/>
    <n v="24"/>
  </r>
  <r>
    <n v="534"/>
    <x v="534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"/>
    <x v="6"/>
    <x v="2"/>
    <n v="327.08"/>
    <x v="534"/>
    <d v="2015-11-01T23:00:00"/>
    <n v="39.147337962960592"/>
  </r>
  <r>
    <n v="535"/>
    <x v="535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"/>
    <x v="6"/>
    <x v="33"/>
    <n v="34.75"/>
    <x v="535"/>
    <d v="2017-01-06T13:05:05"/>
    <n v="30"/>
  </r>
  <r>
    <n v="536"/>
    <x v="536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"/>
    <x v="6"/>
    <x v="90"/>
    <n v="100.06"/>
    <x v="536"/>
    <d v="2015-08-03T18:00:00"/>
    <n v="40.40501157406834"/>
  </r>
  <r>
    <n v="537"/>
    <x v="537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"/>
    <x v="6"/>
    <x v="10"/>
    <n v="40.85"/>
    <x v="537"/>
    <d v="2015-11-04T19:26:31"/>
    <n v="30.041666666656965"/>
  </r>
  <r>
    <n v="538"/>
    <x v="538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"/>
    <x v="6"/>
    <x v="120"/>
    <n v="252.02"/>
    <x v="538"/>
    <d v="2016-05-13T19:04:23"/>
    <n v="30"/>
  </r>
  <r>
    <n v="539"/>
    <x v="539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"/>
    <x v="6"/>
    <x v="7"/>
    <n v="25.16"/>
    <x v="539"/>
    <d v="2016-07-05T01:11:47"/>
    <n v="21"/>
  </r>
  <r>
    <n v="540"/>
    <x v="540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"/>
    <x v="7"/>
    <x v="50"/>
    <n v="1"/>
    <x v="540"/>
    <d v="2015-02-04T19:36:46"/>
    <n v="30"/>
  </r>
  <r>
    <n v="541"/>
    <x v="541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"/>
    <x v="7"/>
    <x v="60"/>
    <n v="25"/>
    <x v="541"/>
    <d v="2015-10-29T01:07:14"/>
    <n v="30"/>
  </r>
  <r>
    <n v="542"/>
    <x v="542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"/>
    <x v="7"/>
    <x v="50"/>
    <n v="1"/>
    <x v="542"/>
    <d v="2016-05-03T16:41:56"/>
    <n v="59.958333333335759"/>
  </r>
  <r>
    <n v="543"/>
    <x v="543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"/>
    <x v="7"/>
    <x v="50"/>
    <n v="35"/>
    <x v="543"/>
    <d v="2014-11-01T02:12:42"/>
    <n v="30"/>
  </r>
  <r>
    <n v="544"/>
    <x v="544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"/>
    <x v="7"/>
    <x v="60"/>
    <n v="3"/>
    <x v="544"/>
    <d v="2016-07-04T15:46:00"/>
    <n v="30"/>
  </r>
  <r>
    <n v="545"/>
    <x v="545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"/>
    <x v="7"/>
    <x v="117"/>
    <n v="402.71"/>
    <x v="545"/>
    <d v="2015-11-15T15:13:09"/>
    <n v="40.041666666671517"/>
  </r>
  <r>
    <n v="546"/>
    <x v="546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"/>
    <x v="7"/>
    <x v="50"/>
    <n v="26"/>
    <x v="546"/>
    <d v="2015-10-17T16:01:55"/>
    <n v="45"/>
  </r>
  <r>
    <n v="547"/>
    <x v="547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"/>
    <x v="7"/>
    <x v="50"/>
    <n v="0"/>
    <x v="547"/>
    <d v="2016-02-10T16:42:44"/>
    <n v="30"/>
  </r>
  <r>
    <n v="548"/>
    <x v="548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"/>
    <x v="7"/>
    <x v="50"/>
    <n v="9"/>
    <x v="548"/>
    <d v="2015-10-29T21:40:48"/>
    <n v="30"/>
  </r>
  <r>
    <n v="549"/>
    <x v="549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"/>
    <x v="7"/>
    <x v="56"/>
    <n v="8.5"/>
    <x v="549"/>
    <d v="2015-07-08T15:17:02"/>
    <n v="30"/>
  </r>
  <r>
    <n v="550"/>
    <x v="550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"/>
    <x v="7"/>
    <x v="60"/>
    <n v="8.75"/>
    <x v="550"/>
    <d v="2017-01-31T05:00:00"/>
    <n v="12.529571759252576"/>
  </r>
  <r>
    <n v="551"/>
    <x v="551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"/>
    <x v="7"/>
    <x v="62"/>
    <n v="135.04"/>
    <x v="551"/>
    <d v="2015-08-01T17:53:00"/>
    <n v="44.469398148146865"/>
  </r>
  <r>
    <n v="552"/>
    <x v="552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"/>
    <x v="7"/>
    <x v="50"/>
    <n v="0"/>
    <x v="552"/>
    <d v="2016-01-09T14:48:16"/>
    <n v="60"/>
  </r>
  <r>
    <n v="553"/>
    <x v="553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"/>
    <x v="7"/>
    <x v="50"/>
    <n v="20.5"/>
    <x v="553"/>
    <d v="2014-11-14T18:16:31"/>
    <n v="30.041666666664241"/>
  </r>
  <r>
    <n v="554"/>
    <x v="554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"/>
    <x v="7"/>
    <x v="121"/>
    <n v="64.36"/>
    <x v="554"/>
    <d v="2014-10-19T16:26:12"/>
    <n v="30"/>
  </r>
  <r>
    <n v="555"/>
    <x v="555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"/>
    <x v="7"/>
    <x v="50"/>
    <n v="0"/>
    <x v="555"/>
    <d v="2016-06-12T08:29:03"/>
    <n v="30"/>
  </r>
  <r>
    <n v="556"/>
    <x v="556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"/>
    <x v="7"/>
    <x v="56"/>
    <n v="200"/>
    <x v="556"/>
    <d v="2016-01-06T20:38:37"/>
    <n v="30"/>
  </r>
  <r>
    <n v="557"/>
    <x v="557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"/>
    <x v="7"/>
    <x v="60"/>
    <n v="68.3"/>
    <x v="557"/>
    <d v="2016-12-02T23:36:43"/>
    <n v="30.041666666664241"/>
  </r>
  <r>
    <n v="558"/>
    <x v="558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"/>
    <x v="7"/>
    <x v="50"/>
    <n v="0"/>
    <x v="558"/>
    <d v="2015-03-24T20:11:45"/>
    <n v="29.958333333335759"/>
  </r>
  <r>
    <n v="559"/>
    <x v="559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"/>
    <x v="7"/>
    <x v="50"/>
    <n v="50"/>
    <x v="559"/>
    <d v="2015-12-13T06:47:40"/>
    <n v="30"/>
  </r>
  <r>
    <n v="560"/>
    <x v="560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"/>
    <x v="7"/>
    <x v="50"/>
    <n v="4"/>
    <x v="560"/>
    <d v="2014-12-17T18:30:45"/>
    <n v="30"/>
  </r>
  <r>
    <n v="561"/>
    <x v="561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"/>
    <x v="7"/>
    <x v="50"/>
    <n v="27.5"/>
    <x v="561"/>
    <d v="2015-10-26T15:48:33"/>
    <n v="35"/>
  </r>
  <r>
    <n v="562"/>
    <x v="562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"/>
    <x v="7"/>
    <x v="50"/>
    <n v="0"/>
    <x v="562"/>
    <d v="2016-12-18T09:20:15"/>
    <n v="30"/>
  </r>
  <r>
    <n v="563"/>
    <x v="563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"/>
    <x v="7"/>
    <x v="50"/>
    <n v="34"/>
    <x v="563"/>
    <d v="2015-02-17T01:40:47"/>
    <n v="30"/>
  </r>
  <r>
    <n v="564"/>
    <x v="564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"/>
    <x v="7"/>
    <x v="50"/>
    <n v="1"/>
    <x v="564"/>
    <d v="2016-03-12T22:37:55"/>
    <n v="30"/>
  </r>
  <r>
    <n v="565"/>
    <x v="565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"/>
    <x v="7"/>
    <x v="50"/>
    <n v="0"/>
    <x v="565"/>
    <d v="2015-07-10T18:50:49"/>
    <n v="30"/>
  </r>
  <r>
    <n v="566"/>
    <x v="566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"/>
    <x v="7"/>
    <x v="50"/>
    <n v="1"/>
    <x v="566"/>
    <d v="2016-07-14T16:25:33"/>
    <n v="30"/>
  </r>
  <r>
    <n v="567"/>
    <x v="567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"/>
    <x v="7"/>
    <x v="50"/>
    <n v="0"/>
    <x v="567"/>
    <d v="2015-01-01T20:13:14"/>
    <n v="30"/>
  </r>
  <r>
    <n v="568"/>
    <x v="568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"/>
    <x v="7"/>
    <x v="60"/>
    <n v="49"/>
    <x v="568"/>
    <d v="2016-01-16T11:00:00"/>
    <n v="36.536770833328774"/>
  </r>
  <r>
    <n v="569"/>
    <x v="569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"/>
    <x v="7"/>
    <x v="60"/>
    <n v="20"/>
    <x v="569"/>
    <d v="2016-01-01T20:20:12"/>
    <n v="30"/>
  </r>
  <r>
    <n v="570"/>
    <x v="570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"/>
    <x v="7"/>
    <x v="50"/>
    <n v="142"/>
    <x v="570"/>
    <d v="2016-02-18T19:09:29"/>
    <n v="30"/>
  </r>
  <r>
    <n v="571"/>
    <x v="571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"/>
    <x v="7"/>
    <x v="50"/>
    <n v="53"/>
    <x v="571"/>
    <d v="2015-07-27T03:59:00"/>
    <n v="19.349733796298096"/>
  </r>
  <r>
    <n v="572"/>
    <x v="572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"/>
    <x v="7"/>
    <x v="50"/>
    <n v="0"/>
    <x v="572"/>
    <d v="2015-11-04T18:11:28"/>
    <n v="30.041666666671517"/>
  </r>
  <r>
    <n v="573"/>
    <x v="573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"/>
    <x v="7"/>
    <x v="50"/>
    <n v="38.44"/>
    <x v="573"/>
    <d v="2015-01-18T01:12:00"/>
    <n v="58.999872685191804"/>
  </r>
  <r>
    <n v="574"/>
    <x v="574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"/>
    <x v="7"/>
    <x v="60"/>
    <n v="20"/>
    <x v="574"/>
    <d v="2016-10-19T10:38:27"/>
    <n v="30"/>
  </r>
  <r>
    <n v="575"/>
    <x v="575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"/>
    <x v="7"/>
    <x v="50"/>
    <n v="64.75"/>
    <x v="575"/>
    <d v="2015-06-13T16:37:23"/>
    <n v="30"/>
  </r>
  <r>
    <n v="576"/>
    <x v="576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"/>
    <x v="7"/>
    <x v="50"/>
    <n v="1"/>
    <x v="576"/>
    <d v="2015-03-28T10:19:12"/>
    <n v="59.958333333335759"/>
  </r>
  <r>
    <n v="577"/>
    <x v="577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"/>
    <x v="7"/>
    <x v="50"/>
    <n v="10"/>
    <x v="577"/>
    <d v="2016-05-20T14:08:22"/>
    <n v="60"/>
  </r>
  <r>
    <n v="578"/>
    <x v="578"/>
    <s v="weBuy trade built on technology and Crowd Sourced Power"/>
    <n v="125000"/>
    <n v="14"/>
    <s v="failed"/>
    <s v="GB"/>
    <s v="GBP"/>
    <n v="1441633993"/>
    <n v="1439560393"/>
    <b v="0"/>
    <n v="7"/>
    <b v="0"/>
    <s v="technology"/>
    <x v="7"/>
    <x v="50"/>
    <n v="2"/>
    <x v="578"/>
    <d v="2015-09-07T13:53:13"/>
    <n v="24"/>
  </r>
  <r>
    <n v="579"/>
    <x v="579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"/>
    <x v="7"/>
    <x v="60"/>
    <n v="35"/>
    <x v="579"/>
    <d v="2014-12-25T20:27:03"/>
    <n v="30"/>
  </r>
  <r>
    <n v="580"/>
    <x v="580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"/>
    <x v="7"/>
    <x v="50"/>
    <n v="1"/>
    <x v="580"/>
    <d v="2016-09-22T21:47:47"/>
    <n v="30"/>
  </r>
  <r>
    <n v="581"/>
    <x v="581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"/>
    <x v="7"/>
    <x v="50"/>
    <n v="0"/>
    <x v="581"/>
    <d v="2015-08-02T00:18:24"/>
    <n v="30"/>
  </r>
  <r>
    <n v="582"/>
    <x v="582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"/>
    <x v="7"/>
    <x v="50"/>
    <n v="0"/>
    <x v="582"/>
    <d v="2015-03-15T18:00:00"/>
    <n v="23.010196759263636"/>
  </r>
  <r>
    <n v="583"/>
    <x v="583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"/>
    <x v="7"/>
    <x v="50"/>
    <n v="1"/>
    <x v="583"/>
    <d v="2015-03-19T21:31:27"/>
    <n v="29.958333333343035"/>
  </r>
  <r>
    <n v="584"/>
    <x v="584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"/>
    <x v="7"/>
    <x v="60"/>
    <n v="5"/>
    <x v="584"/>
    <d v="2015-03-16T16:11:56"/>
    <n v="29.958333333335759"/>
  </r>
  <r>
    <n v="585"/>
    <x v="585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"/>
    <x v="7"/>
    <x v="50"/>
    <n v="0"/>
    <x v="585"/>
    <d v="2015-12-01T00:00:00"/>
    <n v="55.609062499999709"/>
  </r>
  <r>
    <n v="586"/>
    <x v="586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"/>
    <x v="7"/>
    <x v="60"/>
    <n v="14"/>
    <x v="586"/>
    <d v="2015-02-15T20:30:07"/>
    <n v="30"/>
  </r>
  <r>
    <n v="587"/>
    <x v="587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"/>
    <x v="7"/>
    <x v="114"/>
    <n v="389.29"/>
    <x v="587"/>
    <d v="2015-04-16T18:10:33"/>
    <n v="30"/>
  </r>
  <r>
    <n v="588"/>
    <x v="588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"/>
    <x v="7"/>
    <x v="56"/>
    <n v="150.5"/>
    <x v="588"/>
    <d v="2016-11-17T19:28:06"/>
    <n v="60.041666666656965"/>
  </r>
  <r>
    <n v="589"/>
    <x v="589"/>
    <s v="Services closer than you think..."/>
    <n v="7500"/>
    <n v="1"/>
    <s v="failed"/>
    <s v="US"/>
    <s v="USD"/>
    <n v="1436366699"/>
    <n v="1435070699"/>
    <b v="0"/>
    <n v="1"/>
    <b v="0"/>
    <s v="technology"/>
    <x v="7"/>
    <x v="50"/>
    <n v="1"/>
    <x v="589"/>
    <d v="2015-07-08T14:44:59"/>
    <n v="15"/>
  </r>
  <r>
    <n v="590"/>
    <x v="590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"/>
    <x v="7"/>
    <x v="65"/>
    <n v="24.78"/>
    <x v="590"/>
    <d v="2016-02-08T13:01:00"/>
    <n v="30.987604166664823"/>
  </r>
  <r>
    <n v="591"/>
    <x v="591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"/>
    <x v="7"/>
    <x v="50"/>
    <n v="30.5"/>
    <x v="591"/>
    <d v="2015-07-22T13:02:10"/>
    <n v="30"/>
  </r>
  <r>
    <n v="592"/>
    <x v="592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"/>
    <x v="7"/>
    <x v="56"/>
    <n v="250"/>
    <x v="592"/>
    <d v="2014-12-03T05:34:20"/>
    <n v="29.999999999992724"/>
  </r>
  <r>
    <n v="593"/>
    <x v="593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"/>
    <x v="7"/>
    <x v="61"/>
    <n v="16.43"/>
    <x v="593"/>
    <d v="2015-04-06T15:15:45"/>
    <n v="29.958333333335759"/>
  </r>
  <r>
    <n v="594"/>
    <x v="594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"/>
    <x v="7"/>
    <x v="50"/>
    <n v="13"/>
    <x v="594"/>
    <d v="2016-04-16T18:43:26"/>
    <n v="30"/>
  </r>
  <r>
    <n v="595"/>
    <x v="595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"/>
    <x v="7"/>
    <x v="50"/>
    <n v="53.25"/>
    <x v="595"/>
    <d v="2015-05-04T01:40:38"/>
    <n v="45"/>
  </r>
  <r>
    <n v="596"/>
    <x v="596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"/>
    <x v="7"/>
    <x v="50"/>
    <n v="3"/>
    <x v="596"/>
    <d v="2016-11-02T21:31:32"/>
    <n v="30"/>
  </r>
  <r>
    <n v="597"/>
    <x v="597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"/>
    <x v="7"/>
    <x v="50"/>
    <n v="10"/>
    <x v="597"/>
    <d v="2016-07-31T16:00:00"/>
    <n v="36.961400462969323"/>
  </r>
  <r>
    <n v="598"/>
    <x v="598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"/>
    <x v="7"/>
    <x v="122"/>
    <n v="121.43"/>
    <x v="598"/>
    <d v="2014-12-05T00:03:01"/>
    <n v="30"/>
  </r>
  <r>
    <n v="599"/>
    <x v="599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"/>
    <x v="7"/>
    <x v="50"/>
    <n v="15.5"/>
    <x v="599"/>
    <d v="2015-03-08T15:16:00"/>
    <n v="23.82358796295739"/>
  </r>
  <r>
    <n v="600"/>
    <x v="600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"/>
    <x v="7"/>
    <x v="53"/>
    <n v="100"/>
    <x v="600"/>
    <d v="2015-05-09T19:09:22"/>
    <n v="60"/>
  </r>
  <r>
    <n v="601"/>
    <x v="601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"/>
    <x v="7"/>
    <x v="60"/>
    <n v="23.33"/>
    <x v="601"/>
    <d v="2014-12-26T20:35:39"/>
    <n v="30"/>
  </r>
  <r>
    <n v="602"/>
    <x v="602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"/>
    <x v="7"/>
    <x v="50"/>
    <n v="0"/>
    <x v="602"/>
    <d v="2015-06-18T19:03:35"/>
    <n v="30"/>
  </r>
  <r>
    <n v="603"/>
    <x v="603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"/>
    <x v="7"/>
    <x v="65"/>
    <n v="45.39"/>
    <x v="603"/>
    <d v="2014-08-14T15:20:23"/>
    <n v="30"/>
  </r>
  <r>
    <n v="604"/>
    <x v="604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"/>
    <x v="7"/>
    <x v="50"/>
    <n v="0"/>
    <x v="604"/>
    <d v="2014-08-28T00:50:56"/>
    <n v="30"/>
  </r>
  <r>
    <n v="605"/>
    <x v="605"/>
    <s v="An iPad support care package for your parents / seniors."/>
    <n v="5000"/>
    <n v="131"/>
    <s v="canceled"/>
    <s v="US"/>
    <s v="USD"/>
    <n v="1440318908"/>
    <n v="1436430908"/>
    <b v="0"/>
    <n v="8"/>
    <b v="0"/>
    <s v="technology"/>
    <x v="7"/>
    <x v="56"/>
    <n v="16.38"/>
    <x v="605"/>
    <d v="2015-08-23T08:35:08"/>
    <n v="45"/>
  </r>
  <r>
    <n v="606"/>
    <x v="606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"/>
    <x v="7"/>
    <x v="50"/>
    <n v="10"/>
    <x v="606"/>
    <d v="2015-05-24T15:00:00"/>
    <n v="45.974432870367309"/>
  </r>
  <r>
    <n v="607"/>
    <x v="607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"/>
    <x v="7"/>
    <x v="50"/>
    <n v="0"/>
    <x v="607"/>
    <d v="2015-11-22T20:48:56"/>
    <n v="30.041666666664241"/>
  </r>
  <r>
    <n v="608"/>
    <x v="608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"/>
    <x v="7"/>
    <x v="60"/>
    <n v="292.2"/>
    <x v="608"/>
    <d v="2015-06-15T22:06:20"/>
    <n v="30"/>
  </r>
  <r>
    <n v="609"/>
    <x v="609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"/>
    <x v="7"/>
    <x v="60"/>
    <n v="5"/>
    <x v="609"/>
    <d v="2015-11-29T01:49:04"/>
    <n v="30.041666666656965"/>
  </r>
  <r>
    <n v="610"/>
    <x v="610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"/>
    <x v="7"/>
    <x v="50"/>
    <n v="0"/>
    <x v="610"/>
    <d v="2015-04-22T19:56:26"/>
    <n v="30"/>
  </r>
  <r>
    <n v="611"/>
    <x v="611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"/>
    <x v="7"/>
    <x v="50"/>
    <n v="0"/>
    <x v="611"/>
    <d v="2016-01-19T13:27:17"/>
    <n v="60"/>
  </r>
  <r>
    <n v="612"/>
    <x v="612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"/>
    <x v="7"/>
    <x v="50"/>
    <n v="0"/>
    <x v="612"/>
    <d v="2016-09-02T00:45:46"/>
    <n v="30"/>
  </r>
  <r>
    <n v="613"/>
    <x v="613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"/>
    <x v="7"/>
    <x v="70"/>
    <n v="105.93"/>
    <x v="613"/>
    <d v="2015-10-01T04:59:00"/>
    <n v="30.710879629630654"/>
  </r>
  <r>
    <n v="614"/>
    <x v="614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"/>
    <x v="7"/>
    <x v="50"/>
    <n v="0"/>
    <x v="614"/>
    <d v="2016-06-24T01:29:00"/>
    <n v="30"/>
  </r>
  <r>
    <n v="615"/>
    <x v="615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"/>
    <x v="7"/>
    <x v="50"/>
    <n v="0"/>
    <x v="615"/>
    <d v="2015-09-25T02:55:59"/>
    <n v="30"/>
  </r>
  <r>
    <n v="616"/>
    <x v="616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"/>
    <x v="7"/>
    <x v="50"/>
    <n v="0"/>
    <x v="616"/>
    <d v="2017-02-25T09:01:47"/>
    <n v="30"/>
  </r>
  <r>
    <n v="617"/>
    <x v="617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"/>
    <x v="7"/>
    <x v="56"/>
    <n v="20"/>
    <x v="617"/>
    <d v="2015-05-08T08:14:03"/>
    <n v="45"/>
  </r>
  <r>
    <n v="618"/>
    <x v="618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"/>
    <x v="7"/>
    <x v="50"/>
    <n v="0"/>
    <x v="618"/>
    <d v="2015-12-09T19:26:43"/>
    <n v="30"/>
  </r>
  <r>
    <n v="619"/>
    <x v="619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"/>
    <x v="7"/>
    <x v="50"/>
    <n v="1"/>
    <x v="619"/>
    <d v="2014-11-25T16:36:30"/>
    <n v="60.041666666664241"/>
  </r>
  <r>
    <n v="620"/>
    <x v="620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"/>
    <x v="7"/>
    <x v="60"/>
    <n v="300"/>
    <x v="620"/>
    <d v="2014-08-25T17:12:18"/>
    <n v="45"/>
  </r>
  <r>
    <n v="621"/>
    <x v="621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"/>
    <x v="7"/>
    <x v="60"/>
    <n v="87"/>
    <x v="621"/>
    <d v="2016-07-07T23:42:17"/>
    <n v="30"/>
  </r>
  <r>
    <n v="622"/>
    <x v="622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"/>
    <x v="7"/>
    <x v="52"/>
    <n v="37.89"/>
    <x v="622"/>
    <d v="2016-07-01T18:35:38"/>
    <n v="20"/>
  </r>
  <r>
    <n v="623"/>
    <x v="623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"/>
    <x v="7"/>
    <x v="50"/>
    <n v="0"/>
    <x v="623"/>
    <d v="2015-05-28T00:13:17"/>
    <n v="30"/>
  </r>
  <r>
    <n v="624"/>
    <x v="624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"/>
    <x v="7"/>
    <x v="50"/>
    <n v="0"/>
    <x v="624"/>
    <d v="2015-05-14T23:44:01"/>
    <n v="30"/>
  </r>
  <r>
    <n v="625"/>
    <x v="625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"/>
    <x v="7"/>
    <x v="50"/>
    <n v="0"/>
    <x v="625"/>
    <d v="2017-03-26T20:29:37"/>
    <n v="29.958333333335759"/>
  </r>
  <r>
    <n v="626"/>
    <x v="626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"/>
    <x v="7"/>
    <x v="123"/>
    <n v="111.41"/>
    <x v="626"/>
    <d v="2015-08-15T13:22:00"/>
    <n v="32.997465277774609"/>
  </r>
  <r>
    <n v="627"/>
    <x v="627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"/>
    <x v="7"/>
    <x v="50"/>
    <n v="90"/>
    <x v="627"/>
    <d v="2016-03-14T23:00:00"/>
    <n v="59.651493055549508"/>
  </r>
  <r>
    <n v="628"/>
    <x v="628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"/>
    <x v="7"/>
    <x v="50"/>
    <n v="0"/>
    <x v="628"/>
    <d v="2014-07-13T16:37:37"/>
    <n v="30"/>
  </r>
  <r>
    <n v="629"/>
    <x v="629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"/>
    <x v="7"/>
    <x v="50"/>
    <n v="116.67"/>
    <x v="629"/>
    <d v="2016-05-14T15:18:28"/>
    <n v="30"/>
  </r>
  <r>
    <n v="630"/>
    <x v="630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"/>
    <x v="7"/>
    <x v="50"/>
    <n v="10"/>
    <x v="630"/>
    <d v="2015-09-06T05:10:00"/>
    <n v="29.595821759263345"/>
  </r>
  <r>
    <n v="631"/>
    <x v="631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"/>
    <x v="7"/>
    <x v="60"/>
    <n v="76.67"/>
    <x v="631"/>
    <d v="2016-05-28T18:32:09"/>
    <n v="29"/>
  </r>
  <r>
    <n v="632"/>
    <x v="632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"/>
    <x v="7"/>
    <x v="50"/>
    <n v="0"/>
    <x v="632"/>
    <d v="2015-11-25T16:49:25"/>
    <n v="30.041666666671517"/>
  </r>
  <r>
    <n v="633"/>
    <x v="633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"/>
    <x v="7"/>
    <x v="81"/>
    <n v="49.8"/>
    <x v="633"/>
    <d v="2016-06-17T23:00:00"/>
    <n v="31.659004629618721"/>
  </r>
  <r>
    <n v="634"/>
    <x v="634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"/>
    <x v="7"/>
    <x v="50"/>
    <n v="1"/>
    <x v="634"/>
    <d v="2015-02-26T22:17:09"/>
    <n v="30"/>
  </r>
  <r>
    <n v="635"/>
    <x v="635"/>
    <s v="Network used for building technology development teams."/>
    <n v="25000"/>
    <n v="2"/>
    <s v="canceled"/>
    <s v="US"/>
    <s v="USD"/>
    <n v="1428804762"/>
    <n v="1426212762"/>
    <b v="0"/>
    <n v="1"/>
    <b v="0"/>
    <s v="technology"/>
    <x v="7"/>
    <x v="50"/>
    <n v="2"/>
    <x v="635"/>
    <d v="2015-04-12T02:12:42"/>
    <n v="30"/>
  </r>
  <r>
    <n v="636"/>
    <x v="636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"/>
    <x v="7"/>
    <x v="50"/>
    <n v="4"/>
    <x v="636"/>
    <d v="2015-06-06T10:47:00"/>
    <n v="29.993865740732872"/>
  </r>
  <r>
    <n v="637"/>
    <x v="637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"/>
    <x v="7"/>
    <x v="50"/>
    <n v="0"/>
    <x v="637"/>
    <d v="2017-02-25T23:04:00"/>
    <n v="28.999097222229466"/>
  </r>
  <r>
    <n v="638"/>
    <x v="638"/>
    <s v="O0"/>
    <n v="200000"/>
    <n v="18"/>
    <s v="canceled"/>
    <s v="DE"/>
    <s v="EUR"/>
    <n v="1490447662"/>
    <n v="1485267262"/>
    <b v="0"/>
    <n v="6"/>
    <b v="0"/>
    <s v="technology"/>
    <x v="7"/>
    <x v="50"/>
    <n v="3"/>
    <x v="638"/>
    <d v="2017-03-25T13:14:22"/>
    <n v="59.958333333335759"/>
  </r>
  <r>
    <n v="639"/>
    <x v="639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"/>
    <x v="7"/>
    <x v="50"/>
    <n v="1"/>
    <x v="639"/>
    <d v="2014-10-13T13:59:55"/>
    <n v="60"/>
  </r>
  <r>
    <n v="640"/>
    <x v="640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"/>
    <x v="8"/>
    <x v="124"/>
    <n v="50.5"/>
    <x v="640"/>
    <d v="2016-11-24T23:00:00"/>
    <n v="15.538020833322662"/>
  </r>
  <r>
    <n v="641"/>
    <x v="641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"/>
    <x v="8"/>
    <x v="17"/>
    <n v="151.32"/>
    <x v="641"/>
    <d v="2015-08-13T13:40:48"/>
    <n v="30"/>
  </r>
  <r>
    <n v="642"/>
    <x v="642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"/>
    <x v="8"/>
    <x v="125"/>
    <n v="134.36000000000001"/>
    <x v="642"/>
    <d v="2015-08-19T15:37:54"/>
    <n v="36"/>
  </r>
  <r>
    <n v="643"/>
    <x v="643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"/>
    <x v="8"/>
    <x v="6"/>
    <n v="174.03"/>
    <x v="643"/>
    <d v="2015-05-31T15:24:35"/>
    <n v="55"/>
  </r>
  <r>
    <n v="644"/>
    <x v="644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"/>
    <x v="8"/>
    <x v="126"/>
    <n v="73.489999999999995"/>
    <x v="644"/>
    <d v="2014-10-29T01:00:00"/>
    <n v="42.375706018516212"/>
  </r>
  <r>
    <n v="645"/>
    <x v="645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"/>
    <x v="8"/>
    <x v="127"/>
    <n v="23.52"/>
    <x v="645"/>
    <d v="2016-08-12T00:37:54"/>
    <n v="30"/>
  </r>
  <r>
    <n v="646"/>
    <x v="646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"/>
    <x v="8"/>
    <x v="88"/>
    <n v="39.07"/>
    <x v="646"/>
    <d v="2014-08-11T20:27:47"/>
    <n v="30"/>
  </r>
  <r>
    <n v="647"/>
    <x v="647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"/>
    <x v="8"/>
    <x v="13"/>
    <n v="125.94"/>
    <x v="647"/>
    <d v="2016-03-17T17:25:49"/>
    <n v="29.958333333335759"/>
  </r>
  <r>
    <n v="648"/>
    <x v="648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"/>
    <x v="8"/>
    <x v="37"/>
    <n v="1644"/>
    <x v="648"/>
    <d v="2014-10-14T16:38:28"/>
    <n v="35"/>
  </r>
  <r>
    <n v="649"/>
    <x v="649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"/>
    <x v="8"/>
    <x v="49"/>
    <n v="42.67"/>
    <x v="649"/>
    <d v="2014-09-16T21:53:33"/>
    <n v="21"/>
  </r>
  <r>
    <n v="650"/>
    <x v="650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"/>
    <x v="8"/>
    <x v="20"/>
    <n v="35.130000000000003"/>
    <x v="650"/>
    <d v="2014-12-19T01:53:04"/>
    <n v="60.041666666671517"/>
  </r>
  <r>
    <n v="651"/>
    <x v="651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"/>
    <x v="8"/>
    <x v="7"/>
    <n v="239.35"/>
    <x v="651"/>
    <d v="2014-12-13T00:25:11"/>
    <n v="30"/>
  </r>
  <r>
    <n v="652"/>
    <x v="652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"/>
    <x v="8"/>
    <x v="8"/>
    <n v="107.64"/>
    <x v="652"/>
    <d v="2016-12-01T17:34:10"/>
    <n v="30.041666666664241"/>
  </r>
  <r>
    <n v="653"/>
    <x v="653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"/>
    <x v="8"/>
    <x v="48"/>
    <n v="95.83"/>
    <x v="653"/>
    <d v="2015-08-20T14:50:40"/>
    <n v="37"/>
  </r>
  <r>
    <n v="654"/>
    <x v="654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"/>
    <x v="8"/>
    <x v="128"/>
    <n v="31.66"/>
    <x v="654"/>
    <d v="2015-07-08T22:58:33"/>
    <n v="30"/>
  </r>
  <r>
    <n v="655"/>
    <x v="655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"/>
    <x v="8"/>
    <x v="92"/>
    <n v="42.89"/>
    <x v="655"/>
    <d v="2015-03-12T21:58:32"/>
    <n v="29.958333333328483"/>
  </r>
  <r>
    <n v="656"/>
    <x v="656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"/>
    <x v="8"/>
    <x v="111"/>
    <n v="122.74"/>
    <x v="656"/>
    <d v="2016-04-17T18:18:39"/>
    <n v="59.958333333328483"/>
  </r>
  <r>
    <n v="657"/>
    <x v="657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"/>
    <x v="8"/>
    <x v="9"/>
    <n v="190.45"/>
    <x v="657"/>
    <d v="2015-12-23T20:17:52"/>
    <n v="30"/>
  </r>
  <r>
    <n v="658"/>
    <x v="658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"/>
    <x v="8"/>
    <x v="3"/>
    <n v="109.34"/>
    <x v="658"/>
    <d v="2015-07-26T18:00:00"/>
    <n v="32.589247685187729"/>
  </r>
  <r>
    <n v="659"/>
    <x v="659"/>
    <s v="Sync up your lifestyle"/>
    <n v="3000"/>
    <n v="3017"/>
    <s v="successful"/>
    <s v="US"/>
    <s v="USD"/>
    <n v="1440339295"/>
    <n v="1437747295"/>
    <b v="0"/>
    <n v="21"/>
    <b v="1"/>
    <s v="technology"/>
    <x v="8"/>
    <x v="7"/>
    <n v="143.66999999999999"/>
    <x v="659"/>
    <d v="2015-08-23T14:14:55"/>
    <n v="30"/>
  </r>
  <r>
    <n v="660"/>
    <x v="660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"/>
    <x v="8"/>
    <x v="56"/>
    <n v="84.94"/>
    <x v="660"/>
    <d v="2014-11-09T18:47:59"/>
    <n v="30.041666666671517"/>
  </r>
  <r>
    <n v="661"/>
    <x v="661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"/>
    <x v="8"/>
    <x v="60"/>
    <n v="10.56"/>
    <x v="661"/>
    <d v="2016-10-23T15:29:19"/>
    <n v="30"/>
  </r>
  <r>
    <n v="662"/>
    <x v="662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"/>
    <x v="8"/>
    <x v="50"/>
    <n v="39"/>
    <x v="662"/>
    <d v="2015-01-16T10:30:47"/>
    <n v="30"/>
  </r>
  <r>
    <n v="663"/>
    <x v="663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"/>
    <x v="8"/>
    <x v="50"/>
    <n v="100"/>
    <x v="663"/>
    <d v="2015-07-18T20:14:16"/>
    <n v="30"/>
  </r>
  <r>
    <n v="664"/>
    <x v="664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"/>
    <x v="8"/>
    <x v="59"/>
    <n v="31.17"/>
    <x v="664"/>
    <d v="2015-04-13T15:59:35"/>
    <n v="30"/>
  </r>
  <r>
    <n v="665"/>
    <x v="665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"/>
    <x v="8"/>
    <x v="118"/>
    <n v="155.33000000000001"/>
    <x v="665"/>
    <d v="2017-01-13T17:04:21"/>
    <n v="60"/>
  </r>
  <r>
    <n v="666"/>
    <x v="666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"/>
    <x v="8"/>
    <x v="50"/>
    <n v="2"/>
    <x v="666"/>
    <d v="2014-08-17T19:58:18"/>
    <n v="30"/>
  </r>
  <r>
    <n v="667"/>
    <x v="667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"/>
    <x v="8"/>
    <x v="54"/>
    <n v="178.93"/>
    <x v="667"/>
    <d v="2016-10-29T08:57:43"/>
    <n v="40"/>
  </r>
  <r>
    <n v="668"/>
    <x v="668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"/>
    <x v="8"/>
    <x v="62"/>
    <n v="27.36"/>
    <x v="668"/>
    <d v="2015-05-11T19:57:02"/>
    <n v="45"/>
  </r>
  <r>
    <n v="669"/>
    <x v="669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"/>
    <x v="8"/>
    <x v="66"/>
    <n v="1536.25"/>
    <x v="669"/>
    <d v="2016-07-06T15:00:58"/>
    <n v="30"/>
  </r>
  <r>
    <n v="670"/>
    <x v="670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"/>
    <x v="8"/>
    <x v="129"/>
    <n v="85"/>
    <x v="670"/>
    <d v="2016-06-19T08:10:00"/>
    <n v="33.630555555559113"/>
  </r>
  <r>
    <n v="671"/>
    <x v="671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"/>
    <x v="8"/>
    <x v="115"/>
    <n v="788.53"/>
    <x v="671"/>
    <d v="2015-01-14T04:00:00"/>
    <n v="33.473935185189475"/>
  </r>
  <r>
    <n v="672"/>
    <x v="672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"/>
    <x v="8"/>
    <x v="66"/>
    <n v="50.3"/>
    <x v="672"/>
    <d v="2015-01-01T04:59:00"/>
    <n v="30.988148148149776"/>
  </r>
  <r>
    <n v="673"/>
    <x v="673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"/>
    <x v="8"/>
    <x v="50"/>
    <n v="68.33"/>
    <x v="673"/>
    <d v="2014-09-01T20:10:17"/>
    <n v="45"/>
  </r>
  <r>
    <n v="674"/>
    <x v="674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"/>
    <x v="8"/>
    <x v="50"/>
    <n v="7.5"/>
    <x v="674"/>
    <d v="2014-08-12T02:47:07"/>
    <n v="60"/>
  </r>
  <r>
    <n v="675"/>
    <x v="675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"/>
    <x v="8"/>
    <x v="77"/>
    <n v="34.270000000000003"/>
    <x v="675"/>
    <d v="2015-01-01T06:59:00"/>
    <n v="29.360370370370219"/>
  </r>
  <r>
    <n v="676"/>
    <x v="676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"/>
    <x v="8"/>
    <x v="60"/>
    <n v="61.29"/>
    <x v="676"/>
    <d v="2015-02-07T18:26:21"/>
    <n v="30"/>
  </r>
  <r>
    <n v="677"/>
    <x v="677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"/>
    <x v="8"/>
    <x v="73"/>
    <n v="133.25"/>
    <x v="677"/>
    <d v="2016-06-28T09:41:35"/>
    <n v="45"/>
  </r>
  <r>
    <n v="678"/>
    <x v="678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"/>
    <x v="8"/>
    <x v="65"/>
    <n v="65.180000000000007"/>
    <x v="678"/>
    <d v="2016-05-21T09:02:18"/>
    <n v="30"/>
  </r>
  <r>
    <n v="679"/>
    <x v="679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"/>
    <x v="8"/>
    <x v="77"/>
    <n v="93.9"/>
    <x v="679"/>
    <d v="2016-09-03T16:41:49"/>
    <n v="60"/>
  </r>
  <r>
    <n v="680"/>
    <x v="680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"/>
    <x v="8"/>
    <x v="73"/>
    <n v="150.65"/>
    <x v="680"/>
    <d v="2014-09-17T12:02:11"/>
    <n v="35"/>
  </r>
  <r>
    <n v="681"/>
    <x v="681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"/>
    <x v="8"/>
    <x v="50"/>
    <n v="1"/>
    <x v="681"/>
    <d v="2016-10-26T19:20:04"/>
    <n v="30"/>
  </r>
  <r>
    <n v="682"/>
    <x v="682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"/>
    <x v="8"/>
    <x v="50"/>
    <n v="13.25"/>
    <x v="682"/>
    <d v="2017-03-14T17:22:02"/>
    <n v="29.958333333343035"/>
  </r>
  <r>
    <n v="683"/>
    <x v="683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"/>
    <x v="8"/>
    <x v="60"/>
    <n v="99.33"/>
    <x v="683"/>
    <d v="2016-10-31T21:36:04"/>
    <n v="40"/>
  </r>
  <r>
    <n v="684"/>
    <x v="684"/>
    <s v="Arcus gives your fingers super powers."/>
    <n v="320000"/>
    <n v="23948"/>
    <s v="failed"/>
    <s v="US"/>
    <s v="USD"/>
    <n v="1406257200"/>
    <n v="1403176891"/>
    <b v="0"/>
    <n v="135"/>
    <b v="0"/>
    <s v="technology"/>
    <x v="8"/>
    <x v="113"/>
    <n v="177.39"/>
    <x v="684"/>
    <d v="2014-07-25T03:00:00"/>
    <n v="35.65172453703417"/>
  </r>
  <r>
    <n v="685"/>
    <x v="685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"/>
    <x v="8"/>
    <x v="58"/>
    <n v="55.3"/>
    <x v="685"/>
    <d v="2015-01-12T20:47:52"/>
    <n v="45"/>
  </r>
  <r>
    <n v="686"/>
    <x v="686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"/>
    <x v="8"/>
    <x v="50"/>
    <n v="0"/>
    <x v="686"/>
    <d v="2015-08-03T16:09:30"/>
    <n v="30"/>
  </r>
  <r>
    <n v="687"/>
    <x v="687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"/>
    <x v="8"/>
    <x v="65"/>
    <n v="591.66999999999996"/>
    <x v="687"/>
    <d v="2017-02-05T18:00:53"/>
    <n v="60"/>
  </r>
  <r>
    <n v="688"/>
    <x v="688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"/>
    <x v="8"/>
    <x v="130"/>
    <n v="405.5"/>
    <x v="688"/>
    <d v="2015-10-15T02:30:53"/>
    <n v="30"/>
  </r>
  <r>
    <n v="689"/>
    <x v="689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"/>
    <x v="8"/>
    <x v="74"/>
    <n v="343.15"/>
    <x v="689"/>
    <d v="2016-12-08T04:59:00"/>
    <n v="36.539849537039117"/>
  </r>
  <r>
    <n v="690"/>
    <x v="690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"/>
    <x v="8"/>
    <x v="81"/>
    <n v="72.59"/>
    <x v="690"/>
    <d v="2016-09-09T06:00:00"/>
    <n v="42.615266203705687"/>
  </r>
  <r>
    <n v="691"/>
    <x v="691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"/>
    <x v="8"/>
    <x v="60"/>
    <n v="26"/>
    <x v="691"/>
    <d v="2015-07-01T00:40:46"/>
    <n v="28"/>
  </r>
  <r>
    <n v="692"/>
    <x v="692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"/>
    <x v="8"/>
    <x v="113"/>
    <n v="6.5"/>
    <x v="692"/>
    <d v="2016-12-22T09:01:03"/>
    <n v="30"/>
  </r>
  <r>
    <n v="693"/>
    <x v="693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"/>
    <x v="8"/>
    <x v="131"/>
    <n v="119.39"/>
    <x v="693"/>
    <d v="2015-04-30T19:23:47"/>
    <n v="30"/>
  </r>
  <r>
    <n v="694"/>
    <x v="694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"/>
    <x v="8"/>
    <x v="50"/>
    <n v="84.29"/>
    <x v="694"/>
    <d v="2017-02-01T15:55:59"/>
    <n v="30"/>
  </r>
  <r>
    <n v="695"/>
    <x v="695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"/>
    <x v="8"/>
    <x v="60"/>
    <n v="90.86"/>
    <x v="695"/>
    <d v="2014-10-31T12:30:20"/>
    <n v="30"/>
  </r>
  <r>
    <n v="696"/>
    <x v="696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"/>
    <x v="8"/>
    <x v="50"/>
    <n v="1"/>
    <x v="696"/>
    <d v="2014-07-25T22:15:02"/>
    <n v="30"/>
  </r>
  <r>
    <n v="697"/>
    <x v="697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"/>
    <x v="8"/>
    <x v="132"/>
    <n v="20.34"/>
    <x v="697"/>
    <d v="2016-02-03T12:33:09"/>
    <n v="15"/>
  </r>
  <r>
    <n v="698"/>
    <x v="698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"/>
    <x v="8"/>
    <x v="77"/>
    <n v="530.69000000000005"/>
    <x v="698"/>
    <d v="2014-09-18T02:00:00"/>
    <n v="33.152256944449618"/>
  </r>
  <r>
    <n v="699"/>
    <x v="699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"/>
    <x v="8"/>
    <x v="133"/>
    <n v="120.39"/>
    <x v="699"/>
    <d v="2013-11-22T16:00:00"/>
    <n v="37.18115740740177"/>
  </r>
  <r>
    <n v="700"/>
    <x v="700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"/>
    <x v="8"/>
    <x v="56"/>
    <n v="13"/>
    <x v="700"/>
    <d v="2017-01-10T16:31:21"/>
    <n v="30"/>
  </r>
  <r>
    <n v="701"/>
    <x v="701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"/>
    <x v="8"/>
    <x v="117"/>
    <n v="291.33"/>
    <x v="701"/>
    <d v="2014-07-23T15:54:40"/>
    <n v="30"/>
  </r>
  <r>
    <n v="702"/>
    <x v="702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"/>
    <x v="8"/>
    <x v="134"/>
    <n v="124.92"/>
    <x v="702"/>
    <d v="2016-11-24T18:26:27"/>
    <n v="30.041666666656965"/>
  </r>
  <r>
    <n v="703"/>
    <x v="703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"/>
    <x v="8"/>
    <x v="52"/>
    <n v="119.57"/>
    <x v="703"/>
    <d v="2017-01-31T23:32:00"/>
    <n v="55.029756944437395"/>
  </r>
  <r>
    <n v="704"/>
    <x v="704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"/>
    <x v="8"/>
    <x v="60"/>
    <n v="120.25"/>
    <x v="704"/>
    <d v="2017-02-20T04:37:48"/>
    <n v="60"/>
  </r>
  <r>
    <n v="705"/>
    <x v="705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"/>
    <x v="8"/>
    <x v="60"/>
    <n v="195.4"/>
    <x v="705"/>
    <d v="2017-01-21T11:47:58"/>
    <n v="30"/>
  </r>
  <r>
    <n v="706"/>
    <x v="706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"/>
    <x v="8"/>
    <x v="50"/>
    <n v="0"/>
    <x v="706"/>
    <d v="2016-12-14T18:39:00"/>
    <n v="41.781909722223645"/>
  </r>
  <r>
    <n v="707"/>
    <x v="707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"/>
    <x v="8"/>
    <x v="135"/>
    <n v="117.7"/>
    <x v="707"/>
    <d v="2017-01-01T15:55:27"/>
    <n v="40"/>
  </r>
  <r>
    <n v="708"/>
    <x v="708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"/>
    <x v="8"/>
    <x v="66"/>
    <n v="23.95"/>
    <x v="708"/>
    <d v="2014-09-13T13:56:40"/>
    <n v="60"/>
  </r>
  <r>
    <n v="709"/>
    <x v="709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"/>
    <x v="8"/>
    <x v="50"/>
    <n v="30.5"/>
    <x v="709"/>
    <d v="2014-12-05T00:59:19"/>
    <n v="30"/>
  </r>
  <r>
    <n v="710"/>
    <x v="71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"/>
    <x v="8"/>
    <x v="50"/>
    <n v="0"/>
    <x v="710"/>
    <d v="2014-08-20T00:44:00"/>
    <n v="33.045578703698993"/>
  </r>
  <r>
    <n v="711"/>
    <x v="711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"/>
    <x v="8"/>
    <x v="122"/>
    <n v="99.97"/>
    <x v="711"/>
    <d v="2016-12-14T12:01:08"/>
    <n v="40.041666666656965"/>
  </r>
  <r>
    <n v="712"/>
    <x v="712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"/>
    <x v="8"/>
    <x v="50"/>
    <n v="26.25"/>
    <x v="712"/>
    <d v="2016-02-14T16:20:32"/>
    <n v="30"/>
  </r>
  <r>
    <n v="713"/>
    <x v="713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"/>
    <x v="8"/>
    <x v="60"/>
    <n v="199"/>
    <x v="713"/>
    <d v="2016-06-05T12:42:12"/>
    <n v="30"/>
  </r>
  <r>
    <n v="714"/>
    <x v="714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"/>
    <x v="8"/>
    <x v="77"/>
    <n v="80.319999999999993"/>
    <x v="714"/>
    <d v="2017-02-28T18:54:42"/>
    <n v="60"/>
  </r>
  <r>
    <n v="715"/>
    <x v="715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"/>
    <x v="8"/>
    <x v="62"/>
    <n v="115.75"/>
    <x v="715"/>
    <d v="2015-11-05T03:10:40"/>
    <n v="40.041666666671517"/>
  </r>
  <r>
    <n v="716"/>
    <x v="716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"/>
    <x v="8"/>
    <x v="54"/>
    <n v="44.69"/>
    <x v="716"/>
    <d v="2014-12-01T00:00:00"/>
    <n v="33.341354166666861"/>
  </r>
  <r>
    <n v="717"/>
    <x v="717"/>
    <s v="Cool air flowing under clothing keeps you cool."/>
    <n v="100000"/>
    <n v="305"/>
    <s v="failed"/>
    <s v="US"/>
    <s v="USD"/>
    <n v="1409949002"/>
    <n v="1407357002"/>
    <b v="0"/>
    <n v="4"/>
    <b v="0"/>
    <s v="technology"/>
    <x v="8"/>
    <x v="50"/>
    <n v="76.25"/>
    <x v="717"/>
    <d v="2014-09-05T20:30:02"/>
    <n v="30"/>
  </r>
  <r>
    <n v="718"/>
    <x v="718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"/>
    <x v="8"/>
    <x v="60"/>
    <n v="22.5"/>
    <x v="718"/>
    <d v="2017-02-18T05:59:00"/>
    <n v="31.403854166666861"/>
  </r>
  <r>
    <n v="719"/>
    <x v="719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"/>
    <x v="8"/>
    <x v="60"/>
    <n v="19.399999999999999"/>
    <x v="719"/>
    <d v="2016-02-23T00:57:56"/>
    <n v="14"/>
  </r>
  <r>
    <n v="720"/>
    <x v="720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"/>
    <x v="9"/>
    <x v="124"/>
    <n v="66.709999999999994"/>
    <x v="720"/>
    <d v="2012-01-29T15:34:51"/>
    <n v="28"/>
  </r>
  <r>
    <n v="721"/>
    <x v="721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"/>
    <x v="9"/>
    <x v="108"/>
    <n v="84.14"/>
    <x v="721"/>
    <d v="2014-08-01T13:43:27"/>
    <n v="45"/>
  </r>
  <r>
    <n v="722"/>
    <x v="722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"/>
    <x v="9"/>
    <x v="88"/>
    <n v="215.73"/>
    <x v="722"/>
    <d v="2012-04-08T18:19:38"/>
    <n v="29.958333333335759"/>
  </r>
  <r>
    <n v="723"/>
    <x v="723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"/>
    <x v="9"/>
    <x v="15"/>
    <n v="54.69"/>
    <x v="723"/>
    <d v="2015-07-30T03:59:00"/>
    <n v="30.349432870367309"/>
  </r>
  <r>
    <n v="724"/>
    <x v="724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"/>
    <x v="9"/>
    <x v="2"/>
    <n v="51.63"/>
    <x v="724"/>
    <d v="2011-06-30T15:19:23"/>
    <n v="30"/>
  </r>
  <r>
    <n v="725"/>
    <x v="725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"/>
    <x v="9"/>
    <x v="8"/>
    <n v="143.36000000000001"/>
    <x v="725"/>
    <d v="2015-12-13T15:01:52"/>
    <n v="30"/>
  </r>
  <r>
    <n v="726"/>
    <x v="726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"/>
    <x v="9"/>
    <x v="7"/>
    <n v="72.430000000000007"/>
    <x v="726"/>
    <d v="2013-04-12T01:01:27"/>
    <n v="30"/>
  </r>
  <r>
    <n v="727"/>
    <x v="727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"/>
    <x v="9"/>
    <x v="94"/>
    <n v="36.53"/>
    <x v="727"/>
    <d v="2013-01-14T21:20:00"/>
    <n v="41.868645833339542"/>
  </r>
  <r>
    <n v="728"/>
    <x v="728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"/>
    <x v="9"/>
    <x v="6"/>
    <n v="60.9"/>
    <x v="728"/>
    <d v="2011-08-21T20:05:57"/>
    <n v="45"/>
  </r>
  <r>
    <n v="729"/>
    <x v="729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"/>
    <x v="9"/>
    <x v="26"/>
    <n v="43.55"/>
    <x v="729"/>
    <d v="2012-09-19T04:27:41"/>
    <n v="60"/>
  </r>
  <r>
    <n v="730"/>
    <x v="730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"/>
    <x v="9"/>
    <x v="88"/>
    <n v="99.77"/>
    <x v="730"/>
    <d v="2011-12-07T17:53:11"/>
    <n v="30"/>
  </r>
  <r>
    <n v="731"/>
    <x v="731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"/>
    <x v="9"/>
    <x v="9"/>
    <n v="88.73"/>
    <x v="731"/>
    <d v="2012-01-22T06:00:00"/>
    <n v="50.454317129631818"/>
  </r>
  <r>
    <n v="732"/>
    <x v="732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"/>
    <x v="9"/>
    <x v="12"/>
    <n v="4.92"/>
    <x v="732"/>
    <d v="2013-09-29T10:11:01"/>
    <n v="60"/>
  </r>
  <r>
    <n v="733"/>
    <x v="733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"/>
    <x v="9"/>
    <x v="28"/>
    <n v="17.82"/>
    <x v="733"/>
    <d v="2013-12-20T10:04:52"/>
    <n v="30"/>
  </r>
  <r>
    <n v="734"/>
    <x v="734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"/>
    <x v="9"/>
    <x v="9"/>
    <n v="187.19"/>
    <x v="734"/>
    <d v="2015-05-09T05:00:00"/>
    <n v="31.04374999999709"/>
  </r>
  <r>
    <n v="735"/>
    <x v="735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"/>
    <x v="9"/>
    <x v="35"/>
    <n v="234.81"/>
    <x v="735"/>
    <d v="2014-12-04T00:39:00"/>
    <n v="30.99761574074364"/>
  </r>
  <r>
    <n v="736"/>
    <x v="736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"/>
    <x v="9"/>
    <x v="136"/>
    <n v="105.05"/>
    <x v="736"/>
    <d v="2013-11-21T04:59:00"/>
    <n v="19.473379629627743"/>
  </r>
  <r>
    <n v="737"/>
    <x v="737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"/>
    <x v="9"/>
    <x v="108"/>
    <n v="56.67"/>
    <x v="737"/>
    <d v="2014-02-14T20:00:00"/>
    <n v="17.558020833334012"/>
  </r>
  <r>
    <n v="738"/>
    <x v="738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"/>
    <x v="9"/>
    <x v="13"/>
    <n v="39.049999999999997"/>
    <x v="738"/>
    <d v="2014-12-01T04:59:00"/>
    <n v="30.603541666670935"/>
  </r>
  <r>
    <n v="739"/>
    <x v="739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"/>
    <x v="9"/>
    <x v="137"/>
    <n v="68.349999999999994"/>
    <x v="739"/>
    <d v="2014-08-11T12:03:49"/>
    <n v="33"/>
  </r>
  <r>
    <n v="740"/>
    <x v="740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"/>
    <x v="9"/>
    <x v="13"/>
    <n v="169.58"/>
    <x v="740"/>
    <d v="2015-06-21T03:31:22"/>
    <n v="14"/>
  </r>
  <r>
    <n v="741"/>
    <x v="741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"/>
    <x v="9"/>
    <x v="21"/>
    <n v="141.41999999999999"/>
    <x v="741"/>
    <d v="2013-06-11T15:33:26"/>
    <n v="35"/>
  </r>
  <r>
    <n v="742"/>
    <x v="742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"/>
    <x v="9"/>
    <x v="38"/>
    <n v="67.39"/>
    <x v="742"/>
    <d v="2014-03-21T21:01:52"/>
    <n v="29.958333333328483"/>
  </r>
  <r>
    <n v="743"/>
    <x v="743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"/>
    <x v="9"/>
    <x v="34"/>
    <n v="54.27"/>
    <x v="743"/>
    <d v="2012-04-16T21:00:00"/>
    <n v="25.165682870370802"/>
  </r>
  <r>
    <n v="744"/>
    <x v="744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"/>
    <x v="9"/>
    <x v="21"/>
    <n v="82.52"/>
    <x v="744"/>
    <d v="2012-12-13T22:58:23"/>
    <n v="30"/>
  </r>
  <r>
    <n v="745"/>
    <x v="745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"/>
    <x v="9"/>
    <x v="99"/>
    <n v="53.73"/>
    <x v="745"/>
    <d v="2013-05-03T13:44:05"/>
    <n v="30"/>
  </r>
  <r>
    <n v="746"/>
    <x v="746"/>
    <s v="This is a book of letters. Letters to our body parts."/>
    <n v="2987"/>
    <n v="3318"/>
    <s v="successful"/>
    <s v="US"/>
    <s v="USD"/>
    <n v="1348372740"/>
    <n v="1346806909"/>
    <b v="0"/>
    <n v="97"/>
    <b v="1"/>
    <s v="publishing"/>
    <x v="9"/>
    <x v="38"/>
    <n v="34.21"/>
    <x v="746"/>
    <d v="2012-09-23T03:59:00"/>
    <n v="18.123043981482624"/>
  </r>
  <r>
    <n v="747"/>
    <x v="747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"/>
    <x v="9"/>
    <x v="8"/>
    <n v="127.33"/>
    <x v="747"/>
    <d v="2015-01-15T10:54:00"/>
    <n v="30.90533564814541"/>
  </r>
  <r>
    <n v="748"/>
    <x v="748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"/>
    <x v="9"/>
    <x v="8"/>
    <n v="45.57"/>
    <x v="748"/>
    <d v="2014-08-10T20:19:26"/>
    <n v="30"/>
  </r>
  <r>
    <n v="749"/>
    <x v="749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"/>
    <x v="9"/>
    <x v="6"/>
    <n v="95.96"/>
    <x v="749"/>
    <d v="2017-01-28T22:35:30"/>
    <n v="30"/>
  </r>
  <r>
    <n v="750"/>
    <x v="750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"/>
    <x v="9"/>
    <x v="33"/>
    <n v="77.27"/>
    <x v="750"/>
    <d v="2013-02-24T21:04:32"/>
    <n v="30"/>
  </r>
  <r>
    <n v="751"/>
    <x v="751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"/>
    <x v="9"/>
    <x v="17"/>
    <n v="57.34"/>
    <x v="751"/>
    <d v="2011-08-04T15:07:55"/>
    <n v="46"/>
  </r>
  <r>
    <n v="752"/>
    <x v="752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"/>
    <x v="9"/>
    <x v="20"/>
    <n v="53.19"/>
    <x v="752"/>
    <d v="2016-10-16T11:00:00"/>
    <n v="20.036840277767624"/>
  </r>
  <r>
    <n v="753"/>
    <x v="753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"/>
    <x v="9"/>
    <x v="30"/>
    <n v="492.31"/>
    <x v="753"/>
    <d v="2015-02-14T14:09:51"/>
    <n v="30"/>
  </r>
  <r>
    <n v="754"/>
    <x v="754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"/>
    <x v="9"/>
    <x v="3"/>
    <n v="42.35"/>
    <x v="754"/>
    <d v="2013-01-05T17:58:41"/>
    <n v="30"/>
  </r>
  <r>
    <n v="755"/>
    <x v="755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"/>
    <x v="9"/>
    <x v="21"/>
    <n v="37.47"/>
    <x v="755"/>
    <d v="2013-05-20T00:41:00"/>
    <n v="30.423414351847896"/>
  </r>
  <r>
    <n v="756"/>
    <x v="756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"/>
    <x v="9"/>
    <x v="90"/>
    <n v="37.450000000000003"/>
    <x v="756"/>
    <d v="2011-04-18T17:24:19"/>
    <n v="60.958333333335759"/>
  </r>
  <r>
    <n v="757"/>
    <x v="757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"/>
    <x v="9"/>
    <x v="138"/>
    <n v="33.06"/>
    <x v="757"/>
    <d v="2012-12-06T01:18:34"/>
    <n v="14"/>
  </r>
  <r>
    <n v="758"/>
    <x v="758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"/>
    <x v="9"/>
    <x v="21"/>
    <n v="134.21"/>
    <x v="758"/>
    <d v="2010-10-08T20:04:28"/>
    <n v="30"/>
  </r>
  <r>
    <n v="759"/>
    <x v="759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"/>
    <x v="9"/>
    <x v="21"/>
    <n v="51.47"/>
    <x v="759"/>
    <d v="2014-07-09T07:55:39"/>
    <n v="40"/>
  </r>
  <r>
    <n v="760"/>
    <x v="760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"/>
    <x v="10"/>
    <x v="50"/>
    <n v="0"/>
    <x v="760"/>
    <d v="2016-11-26T19:20:13"/>
    <n v="30.041666666664241"/>
  </r>
  <r>
    <n v="761"/>
    <x v="761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"/>
    <x v="10"/>
    <x v="62"/>
    <n v="39.17"/>
    <x v="761"/>
    <d v="2014-02-02T18:02:06"/>
    <n v="30"/>
  </r>
  <r>
    <n v="762"/>
    <x v="762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"/>
    <x v="10"/>
    <x v="50"/>
    <n v="0"/>
    <x v="762"/>
    <d v="2016-12-04T06:00:00"/>
    <n v="17.391550925924093"/>
  </r>
  <r>
    <n v="763"/>
    <x v="763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"/>
    <x v="10"/>
    <x v="50"/>
    <n v="5"/>
    <x v="763"/>
    <d v="2013-08-15T10:43:28"/>
    <n v="30"/>
  </r>
  <r>
    <n v="764"/>
    <x v="764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"/>
    <x v="10"/>
    <x v="50"/>
    <n v="0"/>
    <x v="764"/>
    <d v="2015-09-10T04:09:21"/>
    <n v="30"/>
  </r>
  <r>
    <n v="765"/>
    <x v="765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"/>
    <x v="10"/>
    <x v="71"/>
    <n v="57.3"/>
    <x v="765"/>
    <d v="2014-10-19T13:01:24"/>
    <n v="30"/>
  </r>
  <r>
    <n v="766"/>
    <x v="766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"/>
    <x v="10"/>
    <x v="50"/>
    <n v="0"/>
    <x v="766"/>
    <d v="2015-02-16T18:48:03"/>
    <n v="30"/>
  </r>
  <r>
    <n v="767"/>
    <x v="767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"/>
    <x v="10"/>
    <x v="65"/>
    <n v="59"/>
    <x v="767"/>
    <d v="2015-05-21T03:26:50"/>
    <n v="30"/>
  </r>
  <r>
    <n v="768"/>
    <x v="768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"/>
    <x v="10"/>
    <x v="50"/>
    <n v="0"/>
    <x v="768"/>
    <d v="2013-12-16T04:58:10"/>
    <n v="30"/>
  </r>
  <r>
    <n v="769"/>
    <x v="769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"/>
    <x v="10"/>
    <x v="139"/>
    <n v="31.85"/>
    <x v="769"/>
    <d v="2013-12-26T23:54:54"/>
    <n v="30"/>
  </r>
  <r>
    <n v="770"/>
    <x v="770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"/>
    <x v="10"/>
    <x v="50"/>
    <n v="0"/>
    <x v="770"/>
    <d v="2013-02-24T23:59:29"/>
    <n v="40"/>
  </r>
  <r>
    <n v="771"/>
    <x v="771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"/>
    <x v="10"/>
    <x v="50"/>
    <n v="10"/>
    <x v="771"/>
    <d v="2016-01-30T19:46:42"/>
    <n v="50"/>
  </r>
  <r>
    <n v="772"/>
    <x v="772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"/>
    <x v="10"/>
    <x v="56"/>
    <n v="50"/>
    <x v="772"/>
    <d v="2009-11-01T03:59:00"/>
    <n v="50.109039351853426"/>
  </r>
  <r>
    <n v="773"/>
    <x v="773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"/>
    <x v="10"/>
    <x v="60"/>
    <n v="16"/>
    <x v="773"/>
    <d v="2015-05-10T23:01:00"/>
    <n v="34.223090277781012"/>
  </r>
  <r>
    <n v="774"/>
    <x v="774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"/>
    <x v="10"/>
    <x v="140"/>
    <n v="39"/>
    <x v="774"/>
    <d v="2014-02-23T18:43:38"/>
    <n v="30"/>
  </r>
  <r>
    <n v="775"/>
    <x v="775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"/>
    <x v="10"/>
    <x v="53"/>
    <n v="34"/>
    <x v="775"/>
    <d v="2011-12-16T01:26:35"/>
    <n v="30"/>
  </r>
  <r>
    <n v="776"/>
    <x v="776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"/>
    <x v="10"/>
    <x v="76"/>
    <n v="63.12"/>
    <x v="776"/>
    <d v="2015-10-11T05:00:00"/>
    <n v="37.522627314814599"/>
  </r>
  <r>
    <n v="777"/>
    <x v="777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"/>
    <x v="10"/>
    <x v="60"/>
    <n v="7"/>
    <x v="777"/>
    <d v="2013-07-31T23:32:57"/>
    <n v="30"/>
  </r>
  <r>
    <n v="778"/>
    <x v="778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"/>
    <x v="10"/>
    <x v="50"/>
    <n v="2"/>
    <x v="778"/>
    <d v="2014-04-30T16:51:20"/>
    <n v="30"/>
  </r>
  <r>
    <n v="779"/>
    <x v="779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"/>
    <x v="10"/>
    <x v="56"/>
    <n v="66.67"/>
    <x v="779"/>
    <d v="2010-10-15T04:00:00"/>
    <n v="29.482581018513883"/>
  </r>
  <r>
    <n v="780"/>
    <x v="780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"/>
    <x v="11"/>
    <x v="3"/>
    <n v="38.520000000000003"/>
    <x v="780"/>
    <d v="2011-05-03T16:10:25"/>
    <n v="30"/>
  </r>
  <r>
    <n v="781"/>
    <x v="781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"/>
    <x v="11"/>
    <x v="18"/>
    <n v="42.61"/>
    <x v="781"/>
    <d v="2013-06-08T00:01:14"/>
    <n v="30"/>
  </r>
  <r>
    <n v="782"/>
    <x v="782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"/>
    <x v="11"/>
    <x v="8"/>
    <n v="50"/>
    <x v="782"/>
    <d v="2012-08-25T18:11:42"/>
    <n v="30"/>
  </r>
  <r>
    <n v="783"/>
    <x v="783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"/>
    <x v="11"/>
    <x v="34"/>
    <n v="63.49"/>
    <x v="783"/>
    <d v="2012-04-27T22:00:00"/>
    <n v="39.142951388887013"/>
  </r>
  <r>
    <n v="784"/>
    <x v="784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"/>
    <x v="11"/>
    <x v="33"/>
    <n v="102.5"/>
    <x v="784"/>
    <d v="2014-03-17T02:35:19"/>
    <n v="39.958333333335759"/>
  </r>
  <r>
    <n v="785"/>
    <x v="785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"/>
    <x v="11"/>
    <x v="141"/>
    <n v="31.14"/>
    <x v="785"/>
    <d v="2013-02-28T14:15:15"/>
    <n v="30"/>
  </r>
  <r>
    <n v="786"/>
    <x v="786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"/>
    <x v="11"/>
    <x v="1"/>
    <n v="162.27000000000001"/>
    <x v="786"/>
    <d v="2012-05-11T15:47:00"/>
    <n v="57.601689814815472"/>
  </r>
  <r>
    <n v="787"/>
    <x v="787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"/>
    <x v="11"/>
    <x v="35"/>
    <n v="80.59"/>
    <x v="787"/>
    <d v="2013-11-01T15:03:46"/>
    <n v="30"/>
  </r>
  <r>
    <n v="788"/>
    <x v="788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"/>
    <x v="11"/>
    <x v="142"/>
    <n v="59.85"/>
    <x v="788"/>
    <d v="2012-07-07T03:59:00"/>
    <n v="38.159166666671808"/>
  </r>
  <r>
    <n v="789"/>
    <x v="789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"/>
    <x v="11"/>
    <x v="15"/>
    <n v="132.86000000000001"/>
    <x v="789"/>
    <d v="2013-01-21T07:59:00"/>
    <n v="18.146527777775191"/>
  </r>
  <r>
    <n v="790"/>
    <x v="790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"/>
    <x v="11"/>
    <x v="124"/>
    <n v="92.55"/>
    <x v="790"/>
    <d v="2013-02-01T01:08:59"/>
    <n v="30"/>
  </r>
  <r>
    <n v="791"/>
    <x v="791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"/>
    <x v="11"/>
    <x v="3"/>
    <n v="60.86"/>
    <x v="791"/>
    <d v="2013-11-13T05:59:00"/>
    <n v="33.468680555553874"/>
  </r>
  <r>
    <n v="792"/>
    <x v="792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"/>
    <x v="11"/>
    <x v="8"/>
    <n v="41.85"/>
    <x v="792"/>
    <d v="2013-11-07T21:58:03"/>
    <n v="30.041666666664241"/>
  </r>
  <r>
    <n v="793"/>
    <x v="793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"/>
    <x v="11"/>
    <x v="33"/>
    <n v="88.33"/>
    <x v="793"/>
    <d v="2013-07-03T04:59:00"/>
    <n v="15.466388888889924"/>
  </r>
  <r>
    <n v="794"/>
    <x v="794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"/>
    <x v="11"/>
    <x v="2"/>
    <n v="158.96"/>
    <x v="794"/>
    <d v="2011-09-05T17:06:00"/>
    <n v="55.597488425926713"/>
  </r>
  <r>
    <n v="795"/>
    <x v="795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"/>
    <x v="11"/>
    <x v="20"/>
    <n v="85.05"/>
    <x v="795"/>
    <d v="2012-04-07T04:59:00"/>
    <n v="42.594606481485243"/>
  </r>
  <r>
    <n v="796"/>
    <x v="796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"/>
    <x v="11"/>
    <x v="7"/>
    <n v="112.61"/>
    <x v="796"/>
    <d v="2013-09-15T21:10:00"/>
    <n v="29.99901620370656"/>
  </r>
  <r>
    <n v="797"/>
    <x v="797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"/>
    <x v="11"/>
    <x v="29"/>
    <n v="45.44"/>
    <x v="797"/>
    <d v="2012-04-29T04:00:00"/>
    <n v="31.172592592592991"/>
  </r>
  <r>
    <n v="798"/>
    <x v="798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"/>
    <x v="11"/>
    <x v="41"/>
    <n v="46.22"/>
    <x v="798"/>
    <d v="2014-09-30T14:09:47"/>
    <n v="30"/>
  </r>
  <r>
    <n v="799"/>
    <x v="799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"/>
    <x v="11"/>
    <x v="8"/>
    <n v="178.61"/>
    <x v="799"/>
    <d v="2012-04-27T16:00:46"/>
    <n v="30"/>
  </r>
  <r>
    <n v="800"/>
    <x v="800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"/>
    <x v="11"/>
    <x v="143"/>
    <n v="40.75"/>
    <x v="800"/>
    <d v="2014-09-11T10:24:14"/>
    <n v="30"/>
  </r>
  <r>
    <n v="801"/>
    <x v="801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"/>
    <x v="11"/>
    <x v="20"/>
    <n v="43.73"/>
    <x v="801"/>
    <d v="2011-07-01T19:05:20"/>
    <n v="30"/>
  </r>
  <r>
    <n v="802"/>
    <x v="802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"/>
    <x v="11"/>
    <x v="7"/>
    <n v="81.069999999999993"/>
    <x v="802"/>
    <d v="2012-09-17T04:05:00"/>
    <n v="46.147870370368764"/>
  </r>
  <r>
    <n v="803"/>
    <x v="803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"/>
    <x v="11"/>
    <x v="4"/>
    <n v="74.61"/>
    <x v="803"/>
    <d v="2011-05-29T01:00:00"/>
    <n v="26.091689814813435"/>
  </r>
  <r>
    <n v="804"/>
    <x v="804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"/>
    <x v="11"/>
    <x v="8"/>
    <n v="305.56"/>
    <x v="804"/>
    <d v="2011-07-23T03:59:00"/>
    <n v="17.060347222221026"/>
  </r>
  <r>
    <n v="805"/>
    <x v="805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"/>
    <x v="11"/>
    <x v="2"/>
    <n v="58.33"/>
    <x v="805"/>
    <d v="2011-07-16T23:00:00"/>
    <n v="50.135277777779265"/>
  </r>
  <r>
    <n v="806"/>
    <x v="806"/>
    <s v="Help Golden Animals finish their NEW Album!"/>
    <n v="8000"/>
    <n v="8355"/>
    <s v="successful"/>
    <s v="US"/>
    <s v="USD"/>
    <n v="1315413339"/>
    <n v="1312821339"/>
    <b v="0"/>
    <n v="71"/>
    <b v="1"/>
    <s v="music"/>
    <x v="11"/>
    <x v="3"/>
    <n v="117.68"/>
    <x v="806"/>
    <d v="2011-09-07T16:35:39"/>
    <n v="30"/>
  </r>
  <r>
    <n v="807"/>
    <x v="80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"/>
    <x v="11"/>
    <x v="2"/>
    <n v="73.77"/>
    <x v="807"/>
    <d v="2017-03-01T02:00:00"/>
    <n v="35.454733796286746"/>
  </r>
  <r>
    <n v="808"/>
    <x v="808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"/>
    <x v="11"/>
    <x v="8"/>
    <n v="104.65"/>
    <x v="808"/>
    <d v="2014-12-22T04:59:00"/>
    <n v="33.107106481482333"/>
  </r>
  <r>
    <n v="809"/>
    <x v="809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"/>
    <x v="11"/>
    <x v="3"/>
    <n v="79.83"/>
    <x v="809"/>
    <d v="2014-01-19T20:00:30"/>
    <n v="30"/>
  </r>
  <r>
    <n v="810"/>
    <x v="810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"/>
    <x v="11"/>
    <x v="2"/>
    <n v="58.33"/>
    <x v="810"/>
    <d v="2012-09-01T01:21:02"/>
    <n v="30"/>
  </r>
  <r>
    <n v="811"/>
    <x v="811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"/>
    <x v="11"/>
    <x v="3"/>
    <n v="86.67"/>
    <x v="811"/>
    <d v="2013-07-10T16:52:00"/>
    <n v="22.059236111112114"/>
  </r>
  <r>
    <n v="812"/>
    <x v="812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"/>
    <x v="11"/>
    <x v="143"/>
    <n v="27.61"/>
    <x v="812"/>
    <d v="2013-03-01T13:58:00"/>
    <n v="52.56398148147855"/>
  </r>
  <r>
    <n v="813"/>
    <x v="813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"/>
    <x v="11"/>
    <x v="12"/>
    <n v="25"/>
    <x v="813"/>
    <d v="2012-07-20T23:02:45"/>
    <n v="30"/>
  </r>
  <r>
    <n v="814"/>
    <x v="814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"/>
    <x v="11"/>
    <x v="37"/>
    <n v="45.46"/>
    <x v="814"/>
    <d v="2011-05-31T18:04:00"/>
    <n v="15.00971064814803"/>
  </r>
  <r>
    <n v="815"/>
    <x v="815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"/>
    <x v="11"/>
    <x v="13"/>
    <n v="99.53"/>
    <x v="815"/>
    <d v="2014-11-01T22:01:43"/>
    <n v="30"/>
  </r>
  <r>
    <n v="816"/>
    <x v="816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"/>
    <x v="11"/>
    <x v="41"/>
    <n v="39.31"/>
    <x v="816"/>
    <d v="2013-04-09T06:30:00"/>
    <n v="31.399965277778392"/>
  </r>
  <r>
    <n v="817"/>
    <x v="817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"/>
    <x v="11"/>
    <x v="0"/>
    <n v="89.42"/>
    <x v="817"/>
    <d v="2012-03-11T04:59:00"/>
    <n v="53.60797453703708"/>
  </r>
  <r>
    <n v="818"/>
    <x v="818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"/>
    <x v="11"/>
    <x v="94"/>
    <n v="28.68"/>
    <x v="818"/>
    <d v="2012-08-07T17:01:00"/>
    <n v="7.8261458333290648"/>
  </r>
  <r>
    <n v="819"/>
    <x v="819"/>
    <s v="We are touring the Southeast in support of our new EP"/>
    <n v="400"/>
    <n v="435"/>
    <s v="successful"/>
    <s v="US"/>
    <s v="USD"/>
    <n v="1387601040"/>
    <n v="1386806254"/>
    <b v="0"/>
    <n v="14"/>
    <b v="1"/>
    <s v="music"/>
    <x v="11"/>
    <x v="15"/>
    <n v="31.07"/>
    <x v="819"/>
    <d v="2013-12-21T04:44:00"/>
    <n v="9.1989120370417368"/>
  </r>
  <r>
    <n v="820"/>
    <x v="820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"/>
    <x v="11"/>
    <x v="84"/>
    <n v="70.55"/>
    <x v="820"/>
    <d v="2014-06-09T05:00:00"/>
    <n v="30.366412037037662"/>
  </r>
  <r>
    <n v="821"/>
    <x v="821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"/>
    <x v="11"/>
    <x v="8"/>
    <n v="224.13"/>
    <x v="821"/>
    <d v="2015-05-04T04:01:00"/>
    <n v="34.245312499995634"/>
  </r>
  <r>
    <n v="822"/>
    <x v="822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"/>
    <x v="11"/>
    <x v="17"/>
    <n v="51.81"/>
    <x v="822"/>
    <d v="2012-10-05T22:44:10"/>
    <n v="30"/>
  </r>
  <r>
    <n v="823"/>
    <x v="823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"/>
    <x v="11"/>
    <x v="144"/>
    <n v="43.52"/>
    <x v="823"/>
    <d v="2015-03-22T22:20:52"/>
    <n v="29.958333333335759"/>
  </r>
  <r>
    <n v="824"/>
    <x v="824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"/>
    <x v="11"/>
    <x v="84"/>
    <n v="39.82"/>
    <x v="824"/>
    <d v="2010-04-18T06:59:00"/>
    <n v="36.048865740740439"/>
  </r>
  <r>
    <n v="825"/>
    <x v="825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"/>
    <x v="11"/>
    <x v="8"/>
    <n v="126.81"/>
    <x v="825"/>
    <d v="2012-10-29T07:21:24"/>
    <n v="25"/>
  </r>
  <r>
    <n v="826"/>
    <x v="826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"/>
    <x v="11"/>
    <x v="7"/>
    <n v="113.88"/>
    <x v="826"/>
    <d v="2012-03-25T23:55:30"/>
    <n v="20.958333333328483"/>
  </r>
  <r>
    <n v="827"/>
    <x v="827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"/>
    <x v="11"/>
    <x v="33"/>
    <n v="28.18"/>
    <x v="827"/>
    <d v="2012-02-14T19:49:00"/>
    <n v="26.352233796293149"/>
  </r>
  <r>
    <n v="828"/>
    <x v="828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"/>
    <x v="11"/>
    <x v="13"/>
    <n v="36.61"/>
    <x v="828"/>
    <d v="2012-06-25T16:24:00"/>
    <n v="12.632615740738402"/>
  </r>
  <r>
    <n v="829"/>
    <x v="829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"/>
    <x v="11"/>
    <x v="3"/>
    <n v="32.5"/>
    <x v="829"/>
    <d v="2016-07-13T19:14:00"/>
    <n v="60"/>
  </r>
  <r>
    <n v="830"/>
    <x v="830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"/>
    <x v="11"/>
    <x v="29"/>
    <n v="60.66"/>
    <x v="830"/>
    <d v="2013-03-22T11:37:05"/>
    <n v="29.958333333328483"/>
  </r>
  <r>
    <n v="831"/>
    <x v="831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"/>
    <x v="11"/>
    <x v="145"/>
    <n v="175"/>
    <x v="831"/>
    <d v="2012-04-27T15:31:34"/>
    <n v="30"/>
  </r>
  <r>
    <n v="832"/>
    <x v="832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"/>
    <x v="11"/>
    <x v="7"/>
    <n v="97.99"/>
    <x v="832"/>
    <d v="2012-01-21T08:13:00"/>
    <n v="59.66718750000291"/>
  </r>
  <r>
    <n v="833"/>
    <x v="833"/>
    <s v="This is an American rock album."/>
    <n v="6000"/>
    <n v="6100"/>
    <s v="successful"/>
    <s v="US"/>
    <s v="USD"/>
    <n v="1397941475"/>
    <n v="1395349475"/>
    <b v="0"/>
    <n v="41"/>
    <b v="1"/>
    <s v="music"/>
    <x v="11"/>
    <x v="21"/>
    <n v="148.78"/>
    <x v="833"/>
    <d v="2014-04-19T21:04:35"/>
    <n v="30"/>
  </r>
  <r>
    <n v="834"/>
    <x v="834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"/>
    <x v="11"/>
    <x v="26"/>
    <n v="96.08"/>
    <x v="834"/>
    <d v="2013-07-01T03:59:00"/>
    <n v="33.343148148152977"/>
  </r>
  <r>
    <n v="835"/>
    <x v="835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"/>
    <x v="11"/>
    <x v="16"/>
    <n v="58.63"/>
    <x v="835"/>
    <d v="2012-05-19T03:00:00"/>
    <n v="42.667152777779847"/>
  </r>
  <r>
    <n v="836"/>
    <x v="836"/>
    <s v="An album you can bring home to mom."/>
    <n v="5000"/>
    <n v="5046.5200000000004"/>
    <s v="successful"/>
    <s v="US"/>
    <s v="USD"/>
    <n v="1381108918"/>
    <n v="1378516918"/>
    <b v="0"/>
    <n v="46"/>
    <b v="1"/>
    <s v="music"/>
    <x v="11"/>
    <x v="7"/>
    <n v="109.71"/>
    <x v="836"/>
    <d v="2013-10-07T01:21:58"/>
    <n v="30"/>
  </r>
  <r>
    <n v="837"/>
    <x v="837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"/>
    <x v="11"/>
    <x v="108"/>
    <n v="49.11"/>
    <x v="837"/>
    <d v="2014-05-01T23:57:42"/>
    <n v="30"/>
  </r>
  <r>
    <n v="838"/>
    <x v="838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"/>
    <x v="11"/>
    <x v="14"/>
    <n v="47.67"/>
    <x v="838"/>
    <d v="2012-01-17T21:33:05"/>
    <n v="30"/>
  </r>
  <r>
    <n v="839"/>
    <x v="839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"/>
    <x v="11"/>
    <x v="16"/>
    <n v="60.74"/>
    <x v="839"/>
    <d v="2012-09-22T18:19:16"/>
    <n v="30"/>
  </r>
  <r>
    <n v="840"/>
    <x v="840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"/>
    <x v="12"/>
    <x v="28"/>
    <n v="63.38"/>
    <x v="840"/>
    <d v="2016-09-24T05:26:27"/>
    <n v="30"/>
  </r>
  <r>
    <n v="841"/>
    <x v="841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"/>
    <x v="12"/>
    <x v="7"/>
    <n v="53.89"/>
    <x v="841"/>
    <d v="2014-11-10T21:07:43"/>
    <n v="30.041666666664241"/>
  </r>
  <r>
    <n v="842"/>
    <x v="842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"/>
    <x v="12"/>
    <x v="3"/>
    <n v="66.87"/>
    <x v="842"/>
    <d v="2013-10-14T03:59:00"/>
    <n v="34.573576388887886"/>
  </r>
  <r>
    <n v="843"/>
    <x v="843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"/>
    <x v="12"/>
    <x v="128"/>
    <n v="63.1"/>
    <x v="843"/>
    <d v="2016-12-08T08:00:00"/>
    <n v="17.075462962959136"/>
  </r>
  <r>
    <n v="844"/>
    <x v="844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"/>
    <x v="12"/>
    <x v="146"/>
    <n v="36.630000000000003"/>
    <x v="844"/>
    <d v="2014-11-01T04:59:00"/>
    <n v="38.523009259261016"/>
  </r>
  <r>
    <n v="845"/>
    <x v="845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"/>
    <x v="12"/>
    <x v="28"/>
    <n v="34.01"/>
    <x v="845"/>
    <d v="2016-09-05T03:59:00"/>
    <n v="39.960000000006403"/>
  </r>
  <r>
    <n v="846"/>
    <x v="846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"/>
    <x v="12"/>
    <x v="108"/>
    <n v="28.55"/>
    <x v="846"/>
    <d v="2014-03-10T14:00:00"/>
    <n v="14.191493055557657"/>
  </r>
  <r>
    <n v="847"/>
    <x v="847"/>
    <s v="MUSIC WITH MEANING!  MUSIC THAT MATTERS!!!"/>
    <n v="10"/>
    <n v="10"/>
    <s v="successful"/>
    <s v="US"/>
    <s v="USD"/>
    <n v="1436555376"/>
    <n v="1433963376"/>
    <b v="0"/>
    <n v="1"/>
    <b v="1"/>
    <s v="music"/>
    <x v="12"/>
    <x v="8"/>
    <n v="10"/>
    <x v="847"/>
    <d v="2015-07-10T19:09:36"/>
    <n v="30"/>
  </r>
  <r>
    <n v="848"/>
    <x v="848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"/>
    <x v="12"/>
    <x v="8"/>
    <n v="18.75"/>
    <x v="848"/>
    <d v="2015-04-14T19:00:33"/>
    <n v="30"/>
  </r>
  <r>
    <n v="849"/>
    <x v="849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"/>
    <x v="12"/>
    <x v="28"/>
    <n v="41.7"/>
    <x v="849"/>
    <d v="2015-03-16T02:34:24"/>
    <n v="27.958333333335759"/>
  </r>
  <r>
    <n v="850"/>
    <x v="850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"/>
    <x v="12"/>
    <x v="19"/>
    <n v="46.67"/>
    <x v="850"/>
    <d v="2016-04-25T04:59:00"/>
    <n v="32.379895833328192"/>
  </r>
  <r>
    <n v="851"/>
    <x v="851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"/>
    <x v="12"/>
    <x v="22"/>
    <n v="37.270000000000003"/>
    <x v="851"/>
    <d v="2016-07-31T19:45:00"/>
    <n v="59.942673611119972"/>
  </r>
  <r>
    <n v="852"/>
    <x v="852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"/>
    <x v="12"/>
    <x v="2"/>
    <n v="59.26"/>
    <x v="852"/>
    <d v="2016-10-24T21:00:00"/>
    <n v="11.069502314814599"/>
  </r>
  <r>
    <n v="853"/>
    <x v="853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"/>
    <x v="12"/>
    <x v="8"/>
    <n v="30"/>
    <x v="853"/>
    <d v="2015-02-16T19:58:29"/>
    <n v="30"/>
  </r>
  <r>
    <n v="854"/>
    <x v="854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"/>
    <x v="12"/>
    <x v="90"/>
    <n v="65.86"/>
    <x v="854"/>
    <d v="2016-12-28T05:05:46"/>
    <n v="30"/>
  </r>
  <r>
    <n v="855"/>
    <x v="855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"/>
    <x v="12"/>
    <x v="33"/>
    <n v="31.91"/>
    <x v="855"/>
    <d v="2016-07-24T03:00:17"/>
    <n v="30"/>
  </r>
  <r>
    <n v="856"/>
    <x v="856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"/>
    <x v="12"/>
    <x v="147"/>
    <n v="19.46"/>
    <x v="856"/>
    <d v="2016-10-25T19:00:00"/>
    <n v="59.479675925933407"/>
  </r>
  <r>
    <n v="857"/>
    <x v="857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"/>
    <x v="12"/>
    <x v="8"/>
    <n v="50"/>
    <x v="857"/>
    <d v="2015-11-25T14:57:11"/>
    <n v="42.041666666671517"/>
  </r>
  <r>
    <n v="858"/>
    <x v="858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"/>
    <x v="12"/>
    <x v="124"/>
    <n v="22.74"/>
    <x v="858"/>
    <d v="2015-04-15T22:59:00"/>
    <n v="30.212060185185692"/>
  </r>
  <r>
    <n v="859"/>
    <x v="859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"/>
    <x v="12"/>
    <x v="2"/>
    <n v="42.72"/>
    <x v="859"/>
    <d v="2015-06-04T00:00:00"/>
    <n v="30.17976851851563"/>
  </r>
  <r>
    <n v="860"/>
    <x v="860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"/>
    <x v="13"/>
    <x v="82"/>
    <n v="52.92"/>
    <x v="860"/>
    <d v="2013-11-22T12:35:13"/>
    <n v="30.041666666664241"/>
  </r>
  <r>
    <n v="861"/>
    <x v="861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"/>
    <x v="13"/>
    <x v="53"/>
    <n v="50.5"/>
    <x v="861"/>
    <d v="2016-09-16T23:10:04"/>
    <n v="30"/>
  </r>
  <r>
    <n v="862"/>
    <x v="862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"/>
    <x v="13"/>
    <x v="50"/>
    <n v="42.5"/>
    <x v="862"/>
    <d v="2013-11-11T14:19:08"/>
    <n v="30.041666666671517"/>
  </r>
  <r>
    <n v="863"/>
    <x v="863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"/>
    <x v="13"/>
    <x v="62"/>
    <n v="18"/>
    <x v="863"/>
    <d v="2012-02-12T02:49:26"/>
    <n v="30"/>
  </r>
  <r>
    <n v="864"/>
    <x v="864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"/>
    <x v="13"/>
    <x v="72"/>
    <n v="34.18"/>
    <x v="864"/>
    <d v="2013-10-16T09:59:00"/>
    <n v="22.309050925927295"/>
  </r>
  <r>
    <n v="865"/>
    <x v="865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"/>
    <x v="13"/>
    <x v="53"/>
    <n v="22.5"/>
    <x v="865"/>
    <d v="2013-01-16T18:33:17"/>
    <n v="60"/>
  </r>
  <r>
    <n v="866"/>
    <x v="866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"/>
    <x v="13"/>
    <x v="82"/>
    <n v="58.18"/>
    <x v="866"/>
    <d v="2015-02-28T15:10:00"/>
    <n v="37.9940046296324"/>
  </r>
  <r>
    <n v="867"/>
    <x v="867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"/>
    <x v="13"/>
    <x v="148"/>
    <n v="109.18"/>
    <x v="867"/>
    <d v="2009-12-01T04:59:00"/>
    <n v="60.102245370369928"/>
  </r>
  <r>
    <n v="868"/>
    <x v="868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"/>
    <x v="13"/>
    <x v="50"/>
    <n v="50"/>
    <x v="868"/>
    <d v="2014-01-07T00:39:58"/>
    <n v="30"/>
  </r>
  <r>
    <n v="869"/>
    <x v="869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"/>
    <x v="13"/>
    <x v="81"/>
    <n v="346.67"/>
    <x v="869"/>
    <d v="2013-04-08T19:17:37"/>
    <n v="29.958333333328483"/>
  </r>
  <r>
    <n v="870"/>
    <x v="870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"/>
    <x v="13"/>
    <x v="50"/>
    <n v="12.4"/>
    <x v="870"/>
    <d v="2013-09-01T00:32:03"/>
    <n v="30"/>
  </r>
  <r>
    <n v="871"/>
    <x v="871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"/>
    <x v="13"/>
    <x v="62"/>
    <n v="27.08"/>
    <x v="871"/>
    <d v="2013-11-29T14:28:15"/>
    <n v="30.041666666664241"/>
  </r>
  <r>
    <n v="872"/>
    <x v="872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"/>
    <x v="13"/>
    <x v="60"/>
    <n v="32.5"/>
    <x v="872"/>
    <d v="2011-03-10T19:48:47"/>
    <n v="45"/>
  </r>
  <r>
    <n v="873"/>
    <x v="873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"/>
    <x v="13"/>
    <x v="60"/>
    <n v="9"/>
    <x v="873"/>
    <d v="2012-11-11T05:00:40"/>
    <n v="40.041666666664241"/>
  </r>
  <r>
    <n v="874"/>
    <x v="874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"/>
    <x v="13"/>
    <x v="148"/>
    <n v="34.76"/>
    <x v="874"/>
    <d v="2013-05-04T14:00:34"/>
    <n v="30"/>
  </r>
  <r>
    <n v="875"/>
    <x v="875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"/>
    <x v="13"/>
    <x v="50"/>
    <n v="0"/>
    <x v="875"/>
    <d v="2015-09-21T17:22:11"/>
    <n v="20"/>
  </r>
  <r>
    <n v="876"/>
    <x v="876"/>
    <s v="What was the greatest record shop ever?  DOBELLS!"/>
    <n v="3152"/>
    <n v="1286"/>
    <s v="failed"/>
    <s v="GB"/>
    <s v="GBP"/>
    <n v="1359978927"/>
    <n v="1357127727"/>
    <b v="0"/>
    <n v="45"/>
    <b v="0"/>
    <s v="music"/>
    <x v="13"/>
    <x v="139"/>
    <n v="28.58"/>
    <x v="876"/>
    <d v="2013-02-04T11:55:27"/>
    <n v="33"/>
  </r>
  <r>
    <n v="877"/>
    <x v="877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"/>
    <x v="13"/>
    <x v="149"/>
    <n v="46.59"/>
    <x v="877"/>
    <d v="2013-12-19T18:56:00"/>
    <n v="30"/>
  </r>
  <r>
    <n v="878"/>
    <x v="878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"/>
    <x v="13"/>
    <x v="60"/>
    <n v="32.5"/>
    <x v="878"/>
    <d v="2010-12-23T05:35:24"/>
    <n v="30"/>
  </r>
  <r>
    <n v="879"/>
    <x v="879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"/>
    <x v="13"/>
    <x v="134"/>
    <n v="21.47"/>
    <x v="879"/>
    <d v="2012-05-29T19:55:05"/>
    <n v="21"/>
  </r>
  <r>
    <n v="880"/>
    <x v="880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"/>
    <x v="14"/>
    <x v="56"/>
    <n v="14.13"/>
    <x v="880"/>
    <d v="2012-10-30T07:42:18"/>
    <n v="33"/>
  </r>
  <r>
    <n v="881"/>
    <x v="881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"/>
    <x v="14"/>
    <x v="60"/>
    <n v="30"/>
    <x v="881"/>
    <d v="2012-01-14T06:01:26"/>
    <n v="45"/>
  </r>
  <r>
    <n v="882"/>
    <x v="882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"/>
    <x v="14"/>
    <x v="68"/>
    <n v="21.57"/>
    <x v="882"/>
    <d v="2011-09-06T20:39:10"/>
    <n v="33"/>
  </r>
  <r>
    <n v="883"/>
    <x v="883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"/>
    <x v="14"/>
    <x v="67"/>
    <n v="83.38"/>
    <x v="883"/>
    <d v="2016-03-02T22:27:15"/>
    <n v="60"/>
  </r>
  <r>
    <n v="884"/>
    <x v="884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"/>
    <x v="14"/>
    <x v="60"/>
    <n v="10"/>
    <x v="884"/>
    <d v="2012-05-12T02:31:00"/>
    <n v="59.302245370374294"/>
  </r>
  <r>
    <n v="885"/>
    <x v="885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"/>
    <x v="14"/>
    <x v="150"/>
    <n v="35.71"/>
    <x v="885"/>
    <d v="2016-12-30T22:35:11"/>
    <n v="21"/>
  </r>
  <r>
    <n v="886"/>
    <x v="886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"/>
    <x v="14"/>
    <x v="139"/>
    <n v="29.29"/>
    <x v="886"/>
    <d v="2016-09-15T20:53:33"/>
    <n v="25"/>
  </r>
  <r>
    <n v="887"/>
    <x v="887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"/>
    <x v="14"/>
    <x v="50"/>
    <n v="0"/>
    <x v="887"/>
    <d v="2012-05-27T23:00:55"/>
    <n v="30"/>
  </r>
  <r>
    <n v="888"/>
    <x v="888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"/>
    <x v="14"/>
    <x v="113"/>
    <n v="18"/>
    <x v="888"/>
    <d v="2011-09-01T06:00:00"/>
    <n v="35.496701388889051"/>
  </r>
  <r>
    <n v="889"/>
    <x v="889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"/>
    <x v="14"/>
    <x v="114"/>
    <n v="73.760000000000005"/>
    <x v="889"/>
    <d v="2014-10-05T18:49:03"/>
    <n v="30"/>
  </r>
  <r>
    <n v="890"/>
    <x v="890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"/>
    <x v="14"/>
    <x v="65"/>
    <n v="31.25"/>
    <x v="890"/>
    <d v="2013-11-21T17:46:19"/>
    <n v="30.041666666664241"/>
  </r>
  <r>
    <n v="891"/>
    <x v="891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"/>
    <x v="14"/>
    <x v="56"/>
    <n v="28.89"/>
    <x v="891"/>
    <d v="2014-08-21T00:45:30"/>
    <n v="30"/>
  </r>
  <r>
    <n v="892"/>
    <x v="892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"/>
    <x v="14"/>
    <x v="139"/>
    <n v="143.82"/>
    <x v="892"/>
    <d v="2010-08-01T04:00:00"/>
    <n v="86.966631944444089"/>
  </r>
  <r>
    <n v="893"/>
    <x v="893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"/>
    <x v="14"/>
    <x v="54"/>
    <n v="40"/>
    <x v="893"/>
    <d v="2015-04-01T20:32:43"/>
    <n v="29.958333333335759"/>
  </r>
  <r>
    <n v="894"/>
    <x v="894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"/>
    <x v="14"/>
    <x v="115"/>
    <n v="147.81"/>
    <x v="894"/>
    <d v="2016-06-05T23:33:30"/>
    <n v="30"/>
  </r>
  <r>
    <n v="895"/>
    <x v="895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"/>
    <x v="14"/>
    <x v="53"/>
    <n v="27.86"/>
    <x v="895"/>
    <d v="2010-10-25T03:03:49"/>
    <n v="45"/>
  </r>
  <r>
    <n v="896"/>
    <x v="896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"/>
    <x v="14"/>
    <x v="67"/>
    <n v="44.44"/>
    <x v="896"/>
    <d v="2015-08-28T04:00:00"/>
    <n v="25.29368055555824"/>
  </r>
  <r>
    <n v="897"/>
    <x v="897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"/>
    <x v="14"/>
    <x v="50"/>
    <n v="0"/>
    <x v="897"/>
    <d v="2012-11-28T17:31:48"/>
    <n v="30.041666666664241"/>
  </r>
  <r>
    <n v="898"/>
    <x v="898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"/>
    <x v="14"/>
    <x v="56"/>
    <n v="35"/>
    <x v="898"/>
    <d v="2012-01-15T18:11:50"/>
    <n v="45"/>
  </r>
  <r>
    <n v="899"/>
    <x v="899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"/>
    <x v="14"/>
    <x v="121"/>
    <n v="35"/>
    <x v="899"/>
    <d v="2011-05-28T02:22:42"/>
    <n v="45"/>
  </r>
  <r>
    <n v="900"/>
    <x v="900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"/>
    <x v="13"/>
    <x v="50"/>
    <n v="10.5"/>
    <x v="900"/>
    <d v="2016-03-30T19:23:22"/>
    <n v="29.95833333332848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"/>
    <x v="13"/>
    <x v="50"/>
    <n v="0"/>
    <x v="901"/>
    <d v="2010-06-08T19:11:00"/>
    <n v="45.987800925926422"/>
  </r>
  <r>
    <n v="902"/>
    <x v="902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"/>
    <x v="13"/>
    <x v="50"/>
    <n v="30"/>
    <x v="902"/>
    <d v="2014-08-30T15:30:00"/>
    <n v="51.680300925931078"/>
  </r>
  <r>
    <n v="903"/>
    <x v="903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"/>
    <x v="13"/>
    <x v="56"/>
    <n v="40"/>
    <x v="903"/>
    <d v="2012-09-23T02:25:00"/>
    <n v="25.304629629630654"/>
  </r>
  <r>
    <n v="904"/>
    <x v="904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"/>
    <x v="13"/>
    <x v="50"/>
    <n v="50.33"/>
    <x v="904"/>
    <d v="2016-01-03T01:55:37"/>
    <n v="30"/>
  </r>
  <r>
    <n v="905"/>
    <x v="905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"/>
    <x v="13"/>
    <x v="56"/>
    <n v="32.67"/>
    <x v="905"/>
    <d v="2011-01-24T05:45:26"/>
    <n v="60"/>
  </r>
  <r>
    <n v="906"/>
    <x v="906"/>
    <s v="The DMV's most respected saxophonist pay tribute to Motown."/>
    <n v="15000"/>
    <n v="0"/>
    <s v="failed"/>
    <s v="US"/>
    <s v="USD"/>
    <n v="1394681590"/>
    <n v="1392093190"/>
    <b v="0"/>
    <n v="0"/>
    <b v="0"/>
    <s v="music"/>
    <x v="13"/>
    <x v="50"/>
    <n v="0"/>
    <x v="906"/>
    <d v="2014-03-13T03:33:10"/>
    <n v="29.958333333335759"/>
  </r>
  <r>
    <n v="907"/>
    <x v="907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"/>
    <x v="13"/>
    <x v="50"/>
    <n v="0"/>
    <x v="907"/>
    <d v="2011-09-11T04:37:03"/>
    <n v="30"/>
  </r>
  <r>
    <n v="908"/>
    <x v="908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"/>
    <x v="13"/>
    <x v="50"/>
    <n v="0"/>
    <x v="908"/>
    <d v="2010-07-27T04:59:00"/>
    <n v="45.406076388891961"/>
  </r>
  <r>
    <n v="909"/>
    <x v="909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"/>
    <x v="13"/>
    <x v="56"/>
    <n v="65"/>
    <x v="909"/>
    <d v="2012-07-23T04:00:00"/>
    <n v="31.476388888884685"/>
  </r>
  <r>
    <n v="910"/>
    <x v="910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"/>
    <x v="13"/>
    <x v="66"/>
    <n v="24.6"/>
    <x v="910"/>
    <d v="2017-03-03T13:05:19"/>
    <n v="60"/>
  </r>
  <r>
    <n v="911"/>
    <x v="911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"/>
    <x v="13"/>
    <x v="50"/>
    <n v="0"/>
    <x v="911"/>
    <d v="2014-01-24T00:07:25"/>
    <n v="21"/>
  </r>
  <r>
    <n v="912"/>
    <x v="912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"/>
    <x v="13"/>
    <x v="60"/>
    <n v="15"/>
    <x v="912"/>
    <d v="2012-12-11T03:37:27"/>
    <n v="60.041666666664241"/>
  </r>
  <r>
    <n v="913"/>
    <x v="913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"/>
    <x v="13"/>
    <x v="113"/>
    <n v="82.58"/>
    <x v="913"/>
    <d v="2012-05-05T03:20:19"/>
    <n v="30"/>
  </r>
  <r>
    <n v="914"/>
    <x v="914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"/>
    <x v="13"/>
    <x v="50"/>
    <n v="0"/>
    <x v="914"/>
    <d v="2012-08-25T18:19:07"/>
    <n v="30"/>
  </r>
  <r>
    <n v="915"/>
    <x v="915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"/>
    <x v="13"/>
    <x v="52"/>
    <n v="41.67"/>
    <x v="915"/>
    <d v="2012-03-01T04:59:00"/>
    <n v="31.528078703704523"/>
  </r>
  <r>
    <n v="916"/>
    <x v="916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"/>
    <x v="13"/>
    <x v="50"/>
    <n v="0"/>
    <x v="916"/>
    <d v="2010-10-22T05:00:00"/>
    <n v="38.354930555557075"/>
  </r>
  <r>
    <n v="917"/>
    <x v="917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"/>
    <x v="13"/>
    <x v="60"/>
    <n v="30"/>
    <x v="917"/>
    <d v="2014-07-14T02:30:00"/>
    <n v="31.160532407404389"/>
  </r>
  <r>
    <n v="918"/>
    <x v="918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"/>
    <x v="13"/>
    <x v="62"/>
    <n v="19.600000000000001"/>
    <x v="918"/>
    <d v="2014-12-01T22:59:21"/>
    <n v="30.041666666664241"/>
  </r>
  <r>
    <n v="919"/>
    <x v="919"/>
    <s v="Cool jazz with a New Orleans flavor."/>
    <n v="20000"/>
    <n v="100"/>
    <s v="failed"/>
    <s v="US"/>
    <s v="USD"/>
    <n v="1355930645"/>
    <n v="1352906645"/>
    <b v="0"/>
    <n v="1"/>
    <b v="0"/>
    <s v="music"/>
    <x v="13"/>
    <x v="60"/>
    <n v="100"/>
    <x v="919"/>
    <d v="2012-12-19T15:24:05"/>
    <n v="35"/>
  </r>
  <r>
    <n v="920"/>
    <x v="920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"/>
    <x v="13"/>
    <x v="50"/>
    <n v="0"/>
    <x v="920"/>
    <d v="2013-11-14T17:07:02"/>
    <n v="30.041666666664241"/>
  </r>
  <r>
    <n v="921"/>
    <x v="921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"/>
    <x v="13"/>
    <x v="134"/>
    <n v="231.75"/>
    <x v="921"/>
    <d v="2011-12-12T05:06:16"/>
    <n v="42.041666666671517"/>
  </r>
  <r>
    <n v="922"/>
    <x v="922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"/>
    <x v="13"/>
    <x v="70"/>
    <n v="189.33"/>
    <x v="922"/>
    <d v="2014-10-01T12:43:13"/>
    <n v="35"/>
  </r>
  <r>
    <n v="923"/>
    <x v="923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"/>
    <x v="13"/>
    <x v="53"/>
    <n v="55"/>
    <x v="923"/>
    <d v="2014-11-22T00:02:03"/>
    <n v="30.041666666671517"/>
  </r>
  <r>
    <n v="924"/>
    <x v="924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"/>
    <x v="13"/>
    <x v="57"/>
    <n v="21.8"/>
    <x v="924"/>
    <d v="2013-02-13T22:37:49"/>
    <n v="30"/>
  </r>
  <r>
    <n v="925"/>
    <x v="925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"/>
    <x v="13"/>
    <x v="56"/>
    <n v="32"/>
    <x v="925"/>
    <d v="2013-11-27T22:08:31"/>
    <n v="30.041666666664241"/>
  </r>
  <r>
    <n v="926"/>
    <x v="926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"/>
    <x v="13"/>
    <x v="50"/>
    <n v="0"/>
    <x v="926"/>
    <d v="2010-07-08T22:40:00"/>
    <n v="29.924421296294895"/>
  </r>
  <r>
    <n v="927"/>
    <x v="927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"/>
    <x v="13"/>
    <x v="50"/>
    <n v="0"/>
    <x v="927"/>
    <d v="2012-05-14T19:44:55"/>
    <n v="30"/>
  </r>
  <r>
    <n v="928"/>
    <x v="928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"/>
    <x v="13"/>
    <x v="57"/>
    <n v="56.25"/>
    <x v="928"/>
    <d v="2012-11-18T00:00:00"/>
    <n v="50.137581018519995"/>
  </r>
  <r>
    <n v="929"/>
    <x v="929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"/>
    <x v="13"/>
    <x v="50"/>
    <n v="0"/>
    <x v="929"/>
    <d v="2012-04-09T04:42:49"/>
    <n v="29.958333333335759"/>
  </r>
  <r>
    <n v="930"/>
    <x v="930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"/>
    <x v="13"/>
    <x v="151"/>
    <n v="69"/>
    <x v="930"/>
    <d v="2010-06-25T21:32:00"/>
    <n v="41.981643518520286"/>
  </r>
  <r>
    <n v="931"/>
    <x v="931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"/>
    <x v="13"/>
    <x v="113"/>
    <n v="18.71"/>
    <x v="931"/>
    <d v="2014-03-16T22:00:00"/>
    <n v="34.556689814809943"/>
  </r>
  <r>
    <n v="932"/>
    <x v="932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"/>
    <x v="13"/>
    <x v="77"/>
    <n v="46.03"/>
    <x v="932"/>
    <d v="2013-03-22T22:15:45"/>
    <n v="44.958333333335759"/>
  </r>
  <r>
    <n v="933"/>
    <x v="933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"/>
    <x v="13"/>
    <x v="52"/>
    <n v="60"/>
    <x v="933"/>
    <d v="2014-05-12T04:03:29"/>
    <n v="60"/>
  </r>
  <r>
    <n v="934"/>
    <x v="934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"/>
    <x v="13"/>
    <x v="75"/>
    <n v="50.67"/>
    <x v="934"/>
    <d v="2014-05-04T06:00:00"/>
    <n v="29.51291666666657"/>
  </r>
  <r>
    <n v="935"/>
    <x v="935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"/>
    <x v="13"/>
    <x v="60"/>
    <n v="25"/>
    <x v="935"/>
    <d v="2016-01-29T08:00:29"/>
    <n v="30"/>
  </r>
  <r>
    <n v="936"/>
    <x v="936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"/>
    <x v="13"/>
    <x v="50"/>
    <n v="0"/>
    <x v="936"/>
    <d v="2012-01-18T20:00:00"/>
    <n v="43.809155092596484"/>
  </r>
  <r>
    <n v="937"/>
    <x v="937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"/>
    <x v="13"/>
    <x v="60"/>
    <n v="20"/>
    <x v="937"/>
    <d v="2013-11-03T20:09:17"/>
    <n v="30.041666666671517"/>
  </r>
  <r>
    <n v="938"/>
    <x v="938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"/>
    <x v="13"/>
    <x v="50"/>
    <n v="25"/>
    <x v="938"/>
    <d v="2012-09-02T11:30:48"/>
    <n v="30"/>
  </r>
  <r>
    <n v="939"/>
    <x v="939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"/>
    <x v="13"/>
    <x v="60"/>
    <n v="20"/>
    <x v="939"/>
    <d v="2013-06-30T19:58:00"/>
    <n v="39.068773148144828"/>
  </r>
  <r>
    <n v="940"/>
    <x v="940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"/>
    <x v="8"/>
    <x v="123"/>
    <n v="110.29"/>
    <x v="940"/>
    <d v="2015-08-11T00:12:06"/>
    <n v="45"/>
  </r>
  <r>
    <n v="941"/>
    <x v="941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"/>
    <x v="8"/>
    <x v="53"/>
    <n v="37.450000000000003"/>
    <x v="941"/>
    <d v="2017-02-10T02:19:05"/>
    <n v="30"/>
  </r>
  <r>
    <n v="942"/>
    <x v="942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"/>
    <x v="8"/>
    <x v="114"/>
    <n v="41.75"/>
    <x v="942"/>
    <d v="2016-02-18T20:14:20"/>
    <n v="36"/>
  </r>
  <r>
    <n v="943"/>
    <x v="943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"/>
    <x v="8"/>
    <x v="54"/>
    <n v="24.08"/>
    <x v="943"/>
    <d v="2016-11-29T17:01:45"/>
    <n v="30.041666666656965"/>
  </r>
  <r>
    <n v="944"/>
    <x v="944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"/>
    <x v="8"/>
    <x v="55"/>
    <n v="69.41"/>
    <x v="944"/>
    <d v="2016-04-18T14:00:00"/>
    <n v="33.999421296291985"/>
  </r>
  <r>
    <n v="945"/>
    <x v="945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"/>
    <x v="8"/>
    <x v="53"/>
    <n v="155.25"/>
    <x v="945"/>
    <d v="2017-02-18T23:59:00"/>
    <n v="52.126319444440014"/>
  </r>
  <r>
    <n v="946"/>
    <x v="946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"/>
    <x v="8"/>
    <x v="53"/>
    <n v="57.2"/>
    <x v="946"/>
    <d v="2016-09-09T18:00:48"/>
    <n v="30"/>
  </r>
  <r>
    <n v="947"/>
    <x v="947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"/>
    <x v="8"/>
    <x v="50"/>
    <n v="0"/>
    <x v="947"/>
    <d v="2016-06-30T18:45:06"/>
    <n v="60"/>
  </r>
  <r>
    <n v="948"/>
    <x v="948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"/>
    <x v="8"/>
    <x v="81"/>
    <n v="60"/>
    <x v="948"/>
    <d v="2016-03-12T19:52:44"/>
    <n v="30"/>
  </r>
  <r>
    <n v="949"/>
    <x v="949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"/>
    <x v="8"/>
    <x v="60"/>
    <n v="39"/>
    <x v="949"/>
    <d v="2016-02-21T01:02:56"/>
    <n v="60"/>
  </r>
  <r>
    <n v="950"/>
    <x v="950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"/>
    <x v="8"/>
    <x v="58"/>
    <n v="58.42"/>
    <x v="950"/>
    <d v="2016-01-17T18:01:01"/>
    <n v="30"/>
  </r>
  <r>
    <n v="951"/>
    <x v="951"/>
    <s v="Revolutionizing the way we walk our dogs!"/>
    <n v="50000"/>
    <n v="19195"/>
    <s v="failed"/>
    <s v="US"/>
    <s v="USD"/>
    <n v="1465054872"/>
    <n v="1461166872"/>
    <b v="0"/>
    <n v="121"/>
    <b v="0"/>
    <s v="technology"/>
    <x v="8"/>
    <x v="151"/>
    <n v="158.63999999999999"/>
    <x v="951"/>
    <d v="2016-06-04T15:41:12"/>
    <n v="45"/>
  </r>
  <r>
    <n v="952"/>
    <x v="952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"/>
    <x v="8"/>
    <x v="67"/>
    <n v="99.86"/>
    <x v="952"/>
    <d v="2016-11-18T15:43:32"/>
    <n v="30.041666666664241"/>
  </r>
  <r>
    <n v="953"/>
    <x v="953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"/>
    <x v="8"/>
    <x v="60"/>
    <n v="25.2"/>
    <x v="953"/>
    <d v="2015-01-25T03:56:39"/>
    <n v="30"/>
  </r>
  <r>
    <n v="954"/>
    <x v="954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"/>
    <x v="8"/>
    <x v="152"/>
    <n v="89.19"/>
    <x v="954"/>
    <d v="2015-08-20T20:00:39"/>
    <n v="42"/>
  </r>
  <r>
    <n v="955"/>
    <x v="955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"/>
    <x v="8"/>
    <x v="52"/>
    <n v="182.62"/>
    <x v="955"/>
    <d v="2016-09-13T07:05:00"/>
    <n v="40"/>
  </r>
  <r>
    <n v="956"/>
    <x v="956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"/>
    <x v="8"/>
    <x v="53"/>
    <n v="50.65"/>
    <x v="956"/>
    <d v="2015-04-26T20:55:59"/>
    <n v="59.958333333328483"/>
  </r>
  <r>
    <n v="957"/>
    <x v="957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"/>
    <x v="8"/>
    <x v="53"/>
    <n v="33.29"/>
    <x v="957"/>
    <d v="2016-11-17T14:15:33"/>
    <n v="31.041666666656965"/>
  </r>
  <r>
    <n v="958"/>
    <x v="958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"/>
    <x v="8"/>
    <x v="57"/>
    <n v="51.82"/>
    <x v="958"/>
    <d v="2015-04-10T04:59:00"/>
    <n v="21.404826388890797"/>
  </r>
  <r>
    <n v="959"/>
    <x v="959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"/>
    <x v="8"/>
    <x v="115"/>
    <n v="113.63"/>
    <x v="959"/>
    <d v="2015-01-19T04:11:05"/>
    <n v="30"/>
  </r>
  <r>
    <n v="960"/>
    <x v="960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"/>
    <x v="8"/>
    <x v="132"/>
    <n v="136.46"/>
    <x v="960"/>
    <d v="2017-03-14T14:02:35"/>
    <n v="41.958333333328483"/>
  </r>
  <r>
    <n v="961"/>
    <x v="961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"/>
    <x v="8"/>
    <x v="72"/>
    <n v="364.35"/>
    <x v="961"/>
    <d v="2017-02-20T19:00:00"/>
    <n v="46.097974537042319"/>
  </r>
  <r>
    <n v="962"/>
    <x v="962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"/>
    <x v="8"/>
    <x v="58"/>
    <n v="19.239999999999998"/>
    <x v="962"/>
    <d v="2016-02-11T17:05:53"/>
    <n v="38"/>
  </r>
  <r>
    <n v="963"/>
    <x v="963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"/>
    <x v="8"/>
    <x v="60"/>
    <n v="41.89"/>
    <x v="963"/>
    <d v="2016-10-17T15:15:19"/>
    <n v="35"/>
  </r>
  <r>
    <n v="964"/>
    <x v="964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"/>
    <x v="8"/>
    <x v="60"/>
    <n v="30.31"/>
    <x v="964"/>
    <d v="2015-09-01T15:05:19"/>
    <n v="40"/>
  </r>
  <r>
    <n v="965"/>
    <x v="965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"/>
    <x v="8"/>
    <x v="60"/>
    <n v="49.67"/>
    <x v="965"/>
    <d v="2016-10-26T03:59:00"/>
    <n v="32.149236111115897"/>
  </r>
  <r>
    <n v="966"/>
    <x v="966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"/>
    <x v="8"/>
    <x v="77"/>
    <n v="59.2"/>
    <x v="966"/>
    <d v="2016-10-06T15:15:32"/>
    <n v="30"/>
  </r>
  <r>
    <n v="967"/>
    <x v="967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"/>
    <x v="8"/>
    <x v="82"/>
    <n v="43.98"/>
    <x v="967"/>
    <d v="2016-04-22T05:06:14"/>
    <n v="59.958333333335759"/>
  </r>
  <r>
    <n v="968"/>
    <x v="968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"/>
    <x v="8"/>
    <x v="60"/>
    <n v="26.5"/>
    <x v="968"/>
    <d v="2014-08-15T20:20:34"/>
    <n v="30"/>
  </r>
  <r>
    <n v="969"/>
    <x v="969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"/>
    <x v="8"/>
    <x v="153"/>
    <n v="1272.73"/>
    <x v="969"/>
    <d v="2017-02-09T07:16:47"/>
    <n v="33"/>
  </r>
  <r>
    <n v="970"/>
    <x v="970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"/>
    <x v="8"/>
    <x v="132"/>
    <n v="164"/>
    <x v="970"/>
    <d v="2017-01-23T04:59:00"/>
    <n v="36.987118055556493"/>
  </r>
  <r>
    <n v="971"/>
    <x v="971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"/>
    <x v="8"/>
    <x v="50"/>
    <n v="45.2"/>
    <x v="971"/>
    <d v="2015-06-01T17:01:00"/>
    <n v="45"/>
  </r>
  <r>
    <n v="972"/>
    <x v="972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"/>
    <x v="8"/>
    <x v="131"/>
    <n v="153.88999999999999"/>
    <x v="972"/>
    <d v="2014-09-04T06:59:00"/>
    <n v="29.425254629633855"/>
  </r>
  <r>
    <n v="973"/>
    <x v="973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"/>
    <x v="8"/>
    <x v="53"/>
    <n v="51.38"/>
    <x v="973"/>
    <d v="2015-11-09T01:21:33"/>
    <n v="60.041666666671517"/>
  </r>
  <r>
    <n v="974"/>
    <x v="974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"/>
    <x v="8"/>
    <x v="60"/>
    <n v="93.33"/>
    <x v="974"/>
    <d v="2016-03-25T16:59:16"/>
    <n v="29.958333333335759"/>
  </r>
  <r>
    <n v="975"/>
    <x v="975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"/>
    <x v="8"/>
    <x v="56"/>
    <n v="108.63"/>
    <x v="975"/>
    <d v="2016-06-28T16:43:05"/>
    <n v="60"/>
  </r>
  <r>
    <n v="976"/>
    <x v="976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"/>
    <x v="8"/>
    <x v="53"/>
    <n v="160.5"/>
    <x v="976"/>
    <d v="2015-08-14T01:24:57"/>
    <n v="45"/>
  </r>
  <r>
    <n v="977"/>
    <x v="977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"/>
    <x v="8"/>
    <x v="122"/>
    <n v="75.75"/>
    <x v="977"/>
    <d v="2016-02-21T22:36:37"/>
    <n v="30"/>
  </r>
  <r>
    <n v="978"/>
    <x v="978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"/>
    <x v="8"/>
    <x v="80"/>
    <n v="790.84"/>
    <x v="978"/>
    <d v="2016-02-25T07:25:01"/>
    <n v="30"/>
  </r>
  <r>
    <n v="979"/>
    <x v="979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"/>
    <x v="8"/>
    <x v="154"/>
    <n v="301.94"/>
    <x v="979"/>
    <d v="2016-06-20T18:59:00"/>
    <n v="35.373981481490773"/>
  </r>
  <r>
    <n v="980"/>
    <x v="980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"/>
    <x v="8"/>
    <x v="77"/>
    <n v="47.94"/>
    <x v="980"/>
    <d v="2014-11-30T22:42:02"/>
    <n v="45.041666666671517"/>
  </r>
  <r>
    <n v="981"/>
    <x v="981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"/>
    <x v="8"/>
    <x v="50"/>
    <n v="2.75"/>
    <x v="981"/>
    <d v="2014-08-09T22:43:42"/>
    <n v="30"/>
  </r>
  <r>
    <n v="982"/>
    <x v="982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"/>
    <x v="8"/>
    <x v="50"/>
    <n v="1"/>
    <x v="982"/>
    <d v="2016-10-02T18:04:46"/>
    <n v="30"/>
  </r>
  <r>
    <n v="983"/>
    <x v="983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"/>
    <x v="8"/>
    <x v="75"/>
    <n v="171.79"/>
    <x v="983"/>
    <d v="2016-08-23T20:54:00"/>
    <n v="31.203182870369346"/>
  </r>
  <r>
    <n v="984"/>
    <x v="984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"/>
    <x v="8"/>
    <x v="60"/>
    <n v="35.33"/>
    <x v="984"/>
    <d v="2015-03-28T01:46:48"/>
    <n v="29.958333333343035"/>
  </r>
  <r>
    <n v="985"/>
    <x v="985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"/>
    <x v="8"/>
    <x v="52"/>
    <n v="82.09"/>
    <x v="985"/>
    <d v="2015-12-31T23:00:00"/>
    <n v="29.990624999991269"/>
  </r>
  <r>
    <n v="986"/>
    <x v="986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"/>
    <x v="8"/>
    <x v="55"/>
    <n v="110.87"/>
    <x v="986"/>
    <d v="2016-01-10T00:00:00"/>
    <n v="54.232638888890506"/>
  </r>
  <r>
    <n v="987"/>
    <x v="987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"/>
    <x v="8"/>
    <x v="55"/>
    <n v="161.22"/>
    <x v="987"/>
    <d v="2014-06-23T07:04:10"/>
    <n v="40"/>
  </r>
  <r>
    <n v="988"/>
    <x v="988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"/>
    <x v="8"/>
    <x v="50"/>
    <n v="0"/>
    <x v="988"/>
    <d v="2016-10-01T08:33:45"/>
    <n v="30"/>
  </r>
  <r>
    <n v="989"/>
    <x v="989"/>
    <s v="The most useful phone charger you will ever buy"/>
    <n v="10000"/>
    <n v="1677"/>
    <s v="failed"/>
    <s v="US"/>
    <s v="USD"/>
    <n v="1475101495"/>
    <n v="1472509495"/>
    <b v="0"/>
    <n v="32"/>
    <b v="0"/>
    <s v="technology"/>
    <x v="8"/>
    <x v="123"/>
    <n v="52.41"/>
    <x v="989"/>
    <d v="2016-09-28T22:24:55"/>
    <n v="30"/>
  </r>
  <r>
    <n v="990"/>
    <x v="990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"/>
    <x v="8"/>
    <x v="50"/>
    <n v="13"/>
    <x v="990"/>
    <d v="2014-09-03T18:49:24"/>
    <n v="30"/>
  </r>
  <r>
    <n v="991"/>
    <x v="991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"/>
    <x v="8"/>
    <x v="65"/>
    <n v="30.29"/>
    <x v="991"/>
    <d v="2016-07-12T18:51:00"/>
    <n v="25.02861111110542"/>
  </r>
  <r>
    <n v="992"/>
    <x v="992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"/>
    <x v="8"/>
    <x v="50"/>
    <n v="116.75"/>
    <x v="992"/>
    <d v="2016-05-07T21:11:59"/>
    <n v="59.958333333335759"/>
  </r>
  <r>
    <n v="993"/>
    <x v="993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"/>
    <x v="8"/>
    <x v="78"/>
    <n v="89.6"/>
    <x v="993"/>
    <d v="2016-11-12T05:00:00"/>
    <n v="33.243425925917109"/>
  </r>
  <r>
    <n v="994"/>
    <x v="994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"/>
    <x v="8"/>
    <x v="53"/>
    <n v="424.45"/>
    <x v="994"/>
    <d v="2014-11-30T22:59:00"/>
    <n v="52.694560185183946"/>
  </r>
  <r>
    <n v="995"/>
    <x v="995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"/>
    <x v="8"/>
    <x v="113"/>
    <n v="80.67"/>
    <x v="995"/>
    <d v="2014-11-29T16:00:00"/>
    <n v="24.725925925929914"/>
  </r>
  <r>
    <n v="996"/>
    <x v="996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"/>
    <x v="8"/>
    <x v="53"/>
    <n v="13"/>
    <x v="996"/>
    <d v="2014-07-27T15:27:00"/>
    <n v="29.777314814818965"/>
  </r>
  <r>
    <n v="997"/>
    <x v="997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"/>
    <x v="8"/>
    <x v="60"/>
    <n v="8.1300000000000008"/>
    <x v="997"/>
    <d v="2014-11-28T03:28:17"/>
    <n v="30.041666666664241"/>
  </r>
  <r>
    <n v="998"/>
    <x v="998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"/>
    <x v="8"/>
    <x v="155"/>
    <n v="153.43"/>
    <x v="998"/>
    <d v="2015-11-19T05:03:21"/>
    <n v="45.041666666664241"/>
  </r>
  <r>
    <n v="999"/>
    <x v="999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"/>
    <x v="8"/>
    <x v="59"/>
    <n v="292.08"/>
    <x v="999"/>
    <d v="2014-11-13T08:02:00"/>
    <n v="30.035069444442343"/>
  </r>
  <r>
    <n v="1000"/>
    <x v="1000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"/>
    <x v="8"/>
    <x v="53"/>
    <n v="3304"/>
    <x v="1000"/>
    <d v="2017-03-15T00:26:00"/>
    <n v="59.958333333328483"/>
  </r>
  <r>
    <n v="1001"/>
    <x v="1001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"/>
    <x v="8"/>
    <x v="3"/>
    <n v="1300"/>
    <x v="1001"/>
    <d v="2017-01-30T17:16:53"/>
    <n v="45"/>
  </r>
  <r>
    <n v="1002"/>
    <x v="1002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"/>
    <x v="8"/>
    <x v="75"/>
    <n v="134.55000000000001"/>
    <x v="1002"/>
    <d v="2015-12-17T05:59:00"/>
    <n v="29.565115740741021"/>
  </r>
  <r>
    <n v="1003"/>
    <x v="1003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"/>
    <x v="8"/>
    <x v="63"/>
    <n v="214.07"/>
    <x v="1003"/>
    <d v="2017-03-16T16:01:01"/>
    <n v="29.958333333335759"/>
  </r>
  <r>
    <n v="1004"/>
    <x v="1004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"/>
    <x v="8"/>
    <x v="133"/>
    <n v="216.34"/>
    <x v="1004"/>
    <d v="2016-02-18T17:00:27"/>
    <n v="30"/>
  </r>
  <r>
    <n v="1005"/>
    <x v="1005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"/>
    <x v="8"/>
    <x v="150"/>
    <n v="932.31"/>
    <x v="1005"/>
    <d v="2015-10-30T14:59:43"/>
    <n v="31"/>
  </r>
  <r>
    <n v="1006"/>
    <x v="1006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"/>
    <x v="8"/>
    <x v="52"/>
    <n v="29.25"/>
    <x v="1006"/>
    <d v="2014-12-12T07:11:00"/>
    <n v="8.2591203703705105"/>
  </r>
  <r>
    <n v="1007"/>
    <x v="1007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"/>
    <x v="8"/>
    <x v="156"/>
    <n v="174.95"/>
    <x v="1007"/>
    <d v="2016-12-14T15:00:23"/>
    <n v="42.041666666664241"/>
  </r>
  <r>
    <n v="1008"/>
    <x v="1008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"/>
    <x v="8"/>
    <x v="50"/>
    <n v="250"/>
    <x v="1008"/>
    <d v="2016-12-28T19:25:15"/>
    <n v="30"/>
  </r>
  <r>
    <n v="1009"/>
    <x v="1009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"/>
    <x v="8"/>
    <x v="55"/>
    <n v="65"/>
    <x v="1009"/>
    <d v="2016-06-19T14:30:46"/>
    <n v="30"/>
  </r>
  <r>
    <n v="1010"/>
    <x v="1010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"/>
    <x v="8"/>
    <x v="50"/>
    <n v="55"/>
    <x v="1010"/>
    <d v="2016-09-05T02:59:00"/>
    <n v="56.294884259259561"/>
  </r>
  <r>
    <n v="1011"/>
    <x v="1011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"/>
    <x v="8"/>
    <x v="50"/>
    <n v="75"/>
    <x v="1011"/>
    <d v="2014-12-18T21:33:15"/>
    <n v="45"/>
  </r>
  <r>
    <n v="1012"/>
    <x v="1012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"/>
    <x v="8"/>
    <x v="157"/>
    <n v="1389.36"/>
    <x v="1012"/>
    <d v="2017-01-24T10:34:12"/>
    <n v="45"/>
  </r>
  <r>
    <n v="1013"/>
    <x v="1013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"/>
    <x v="8"/>
    <x v="131"/>
    <n v="95.91"/>
    <x v="1013"/>
    <d v="2015-12-29T20:00:00"/>
    <n v="27.999351851845859"/>
  </r>
  <r>
    <n v="1014"/>
    <x v="1014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"/>
    <x v="8"/>
    <x v="134"/>
    <n v="191.25"/>
    <x v="1014"/>
    <d v="2015-01-01T00:03:35"/>
    <n v="50"/>
  </r>
  <r>
    <n v="1015"/>
    <x v="1015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"/>
    <x v="8"/>
    <x v="56"/>
    <n v="40"/>
    <x v="1015"/>
    <d v="2015-11-25T22:04:55"/>
    <n v="30.041666666656965"/>
  </r>
  <r>
    <n v="1016"/>
    <x v="1016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"/>
    <x v="8"/>
    <x v="56"/>
    <n v="74.790000000000006"/>
    <x v="1016"/>
    <d v="2016-04-07T01:34:16"/>
    <n v="44.958333333328483"/>
  </r>
  <r>
    <n v="1017"/>
    <x v="1017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"/>
    <x v="8"/>
    <x v="61"/>
    <n v="161.12"/>
    <x v="1017"/>
    <d v="2015-11-21T17:12:15"/>
    <n v="40.041666666664241"/>
  </r>
  <r>
    <n v="1018"/>
    <x v="1018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"/>
    <x v="8"/>
    <x v="56"/>
    <n v="88.71"/>
    <x v="1018"/>
    <d v="2016-07-14T11:48:53"/>
    <n v="30"/>
  </r>
  <r>
    <n v="1019"/>
    <x v="1019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"/>
    <x v="8"/>
    <x v="153"/>
    <n v="53.25"/>
    <x v="1019"/>
    <d v="2015-02-04T23:22:29"/>
    <n v="30"/>
  </r>
  <r>
    <n v="1020"/>
    <x v="1020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"/>
    <x v="15"/>
    <x v="158"/>
    <n v="106.2"/>
    <x v="1020"/>
    <d v="2015-06-02T00:47:00"/>
    <n v="29.96309027778625"/>
  </r>
  <r>
    <n v="1021"/>
    <x v="1021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"/>
    <x v="15"/>
    <x v="159"/>
    <n v="22.08"/>
    <x v="1021"/>
    <d v="2015-10-17T04:00:00"/>
    <n v="22.914687500000582"/>
  </r>
  <r>
    <n v="1022"/>
    <x v="1022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"/>
    <x v="15"/>
    <x v="41"/>
    <n v="31.05"/>
    <x v="1022"/>
    <d v="2015-05-17T15:31:17"/>
    <n v="30"/>
  </r>
  <r>
    <n v="1023"/>
    <x v="1023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"/>
    <x v="15"/>
    <x v="160"/>
    <n v="36.21"/>
    <x v="1023"/>
    <d v="2015-06-20T22:04:21"/>
    <n v="30"/>
  </r>
  <r>
    <n v="1024"/>
    <x v="1024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"/>
    <x v="15"/>
    <x v="17"/>
    <n v="388.98"/>
    <x v="1024"/>
    <d v="2016-01-31T13:56:03"/>
    <n v="30"/>
  </r>
  <r>
    <n v="1025"/>
    <x v="1025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"/>
    <x v="15"/>
    <x v="5"/>
    <n v="71.849999999999994"/>
    <x v="1025"/>
    <d v="2015-03-16T19:00:37"/>
    <n v="29.958333333328483"/>
  </r>
  <r>
    <n v="1026"/>
    <x v="1026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"/>
    <x v="15"/>
    <x v="8"/>
    <n v="57.38"/>
    <x v="1026"/>
    <d v="2016-03-31T08:46:56"/>
    <n v="33.958333333335759"/>
  </r>
  <r>
    <n v="1027"/>
    <x v="1027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"/>
    <x v="15"/>
    <x v="33"/>
    <n v="69.67"/>
    <x v="1027"/>
    <d v="2014-10-23T00:49:07"/>
    <n v="30"/>
  </r>
  <r>
    <n v="1028"/>
    <x v="1028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"/>
    <x v="15"/>
    <x v="16"/>
    <n v="45.99"/>
    <x v="1028"/>
    <d v="2017-03-06T20:00:00"/>
    <n v="45.205960648141627"/>
  </r>
  <r>
    <n v="1029"/>
    <x v="1029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"/>
    <x v="15"/>
    <x v="20"/>
    <n v="79.260000000000005"/>
    <x v="1029"/>
    <d v="2015-04-04T21:59:00"/>
    <n v="54.204085648147156"/>
  </r>
  <r>
    <n v="1030"/>
    <x v="1030"/>
    <s v="Help fund the latest Gothsicles mega-album, I FEEL SICLE!"/>
    <n v="2000"/>
    <n v="6842"/>
    <s v="successful"/>
    <s v="US"/>
    <s v="USD"/>
    <n v="1473680149"/>
    <n v="1472470549"/>
    <b v="0"/>
    <n v="159"/>
    <b v="1"/>
    <s v="music"/>
    <x v="15"/>
    <x v="161"/>
    <n v="43.03"/>
    <x v="1030"/>
    <d v="2016-09-12T11:35:49"/>
    <n v="14"/>
  </r>
  <r>
    <n v="1031"/>
    <x v="1031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"/>
    <x v="15"/>
    <x v="13"/>
    <n v="108.48"/>
    <x v="1031"/>
    <d v="2015-12-16T18:20:10"/>
    <n v="30"/>
  </r>
  <r>
    <n v="1032"/>
    <x v="1032"/>
    <s v="Ideal for living rooms and open spaces."/>
    <n v="5400"/>
    <n v="5858.84"/>
    <s v="successful"/>
    <s v="US"/>
    <s v="USD"/>
    <n v="1466697625"/>
    <n v="1464105625"/>
    <b v="0"/>
    <n v="96"/>
    <b v="1"/>
    <s v="music"/>
    <x v="15"/>
    <x v="29"/>
    <n v="61.03"/>
    <x v="1032"/>
    <d v="2016-06-23T16:00:25"/>
    <n v="30"/>
  </r>
  <r>
    <n v="1033"/>
    <x v="1033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"/>
    <x v="15"/>
    <x v="33"/>
    <n v="50.59"/>
    <x v="1033"/>
    <d v="2016-12-12T17:34:40"/>
    <n v="28"/>
  </r>
  <r>
    <n v="1034"/>
    <x v="1034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"/>
    <x v="15"/>
    <x v="22"/>
    <n v="39.159999999999997"/>
    <x v="1034"/>
    <d v="2016-08-05T03:59:00"/>
    <n v="31.999259259260725"/>
  </r>
  <r>
    <n v="1035"/>
    <x v="1035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"/>
    <x v="15"/>
    <x v="29"/>
    <n v="65.16"/>
    <x v="1035"/>
    <d v="2015-02-11T15:23:40"/>
    <n v="30"/>
  </r>
  <r>
    <n v="1036"/>
    <x v="1036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"/>
    <x v="15"/>
    <x v="20"/>
    <n v="23.96"/>
    <x v="1036"/>
    <d v="2013-01-07T08:00:00"/>
    <n v="31.884375000001455"/>
  </r>
  <r>
    <n v="1037"/>
    <x v="1037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"/>
    <x v="15"/>
    <x v="21"/>
    <n v="48.62"/>
    <x v="1037"/>
    <d v="2015-05-18T05:00:00"/>
    <n v="22.385856481472729"/>
  </r>
  <r>
    <n v="1038"/>
    <x v="1038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"/>
    <x v="15"/>
    <x v="14"/>
    <n v="35.74"/>
    <x v="1038"/>
    <d v="2016-03-19T04:33:43"/>
    <n v="29.958333333328483"/>
  </r>
  <r>
    <n v="1039"/>
    <x v="1039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"/>
    <x v="15"/>
    <x v="30"/>
    <n v="21.37"/>
    <x v="1039"/>
    <d v="2016-12-13T07:59:00"/>
    <n v="25.223310185181617"/>
  </r>
  <r>
    <n v="1040"/>
    <x v="1040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"/>
    <x v="16"/>
    <x v="50"/>
    <n v="250"/>
    <x v="1040"/>
    <d v="2016-08-27T17:00:09"/>
    <n v="30"/>
  </r>
  <r>
    <n v="1041"/>
    <x v="1041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"/>
    <x v="16"/>
    <x v="50"/>
    <n v="0"/>
    <x v="1041"/>
    <d v="2014-07-31T01:26:32"/>
    <n v="20"/>
  </r>
  <r>
    <n v="1042"/>
    <x v="1042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"/>
    <x v="16"/>
    <x v="53"/>
    <n v="10"/>
    <x v="1042"/>
    <d v="2014-09-12T10:00:00"/>
    <n v="42.720509259255778"/>
  </r>
  <r>
    <n v="1043"/>
    <x v="1043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"/>
    <x v="16"/>
    <x v="114"/>
    <n v="29.24"/>
    <x v="1043"/>
    <d v="2015-05-20T06:04:15"/>
    <n v="30"/>
  </r>
  <r>
    <n v="1044"/>
    <x v="1044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"/>
    <x v="16"/>
    <x v="50"/>
    <n v="3"/>
    <x v="1044"/>
    <d v="2015-03-05T20:27:00"/>
    <n v="56.926145833334886"/>
  </r>
  <r>
    <n v="1045"/>
    <x v="1045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"/>
    <x v="16"/>
    <x v="56"/>
    <n v="33.25"/>
    <x v="1045"/>
    <d v="2014-08-23T20:59:10"/>
    <n v="30"/>
  </r>
  <r>
    <n v="1046"/>
    <x v="1046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"/>
    <x v="16"/>
    <x v="50"/>
    <n v="0"/>
    <x v="1046"/>
    <d v="2015-12-26T20:26:00"/>
    <n v="45"/>
  </r>
  <r>
    <n v="1047"/>
    <x v="1047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"/>
    <x v="16"/>
    <x v="50"/>
    <n v="1"/>
    <x v="1047"/>
    <d v="2014-11-05T20:38:35"/>
    <n v="30.041666666671517"/>
  </r>
  <r>
    <n v="1048"/>
    <x v="1048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"/>
    <x v="16"/>
    <x v="60"/>
    <n v="53"/>
    <x v="1048"/>
    <d v="2016-09-25T01:16:29"/>
    <n v="40"/>
  </r>
  <r>
    <n v="1049"/>
    <x v="1049"/>
    <s v="------"/>
    <n v="12000"/>
    <n v="0"/>
    <s v="canceled"/>
    <s v="US"/>
    <s v="USD"/>
    <n v="1455272445"/>
    <n v="1452680445"/>
    <b v="0"/>
    <n v="0"/>
    <b v="0"/>
    <s v="journalism"/>
    <x v="16"/>
    <x v="50"/>
    <n v="0"/>
    <x v="1049"/>
    <d v="2016-02-12T10:20:45"/>
    <n v="30"/>
  </r>
  <r>
    <n v="1050"/>
    <x v="1050"/>
    <s v="Secularism is on the rise and I hear you.Talk to me."/>
    <n v="2500"/>
    <n v="0"/>
    <s v="canceled"/>
    <s v="US"/>
    <s v="USD"/>
    <n v="1442257677"/>
    <n v="1439665677"/>
    <b v="0"/>
    <n v="0"/>
    <b v="0"/>
    <s v="journalism"/>
    <x v="16"/>
    <x v="50"/>
    <n v="0"/>
    <x v="1050"/>
    <d v="2015-09-14T19:07:57"/>
    <n v="30"/>
  </r>
  <r>
    <n v="1051"/>
    <x v="1051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"/>
    <x v="16"/>
    <x v="50"/>
    <n v="0"/>
    <x v="1051"/>
    <d v="2014-08-27T00:20:25"/>
    <n v="28"/>
  </r>
  <r>
    <n v="1052"/>
    <x v="1052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"/>
    <x v="16"/>
    <x v="50"/>
    <n v="0"/>
    <x v="1052"/>
    <d v="2016-06-06T20:09:00"/>
    <n v="44.04218750000291"/>
  </r>
  <r>
    <n v="1053"/>
    <x v="1053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"/>
    <x v="16"/>
    <x v="60"/>
    <n v="15"/>
    <x v="1053"/>
    <d v="2017-03-06T04:08:52"/>
    <n v="25"/>
  </r>
  <r>
    <n v="1054"/>
    <x v="1054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"/>
    <x v="16"/>
    <x v="50"/>
    <n v="0"/>
    <x v="1054"/>
    <d v="2014-08-10T22:00:00"/>
    <n v="30.064826388887013"/>
  </r>
  <r>
    <n v="1055"/>
    <x v="1055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"/>
    <x v="16"/>
    <x v="50"/>
    <n v="0"/>
    <x v="1055"/>
    <d v="2016-03-07T23:49:05"/>
    <n v="30"/>
  </r>
  <r>
    <n v="1056"/>
    <x v="1056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"/>
    <x v="16"/>
    <x v="50"/>
    <n v="0"/>
    <x v="1056"/>
    <d v="2015-04-24T16:16:17"/>
    <n v="59.958333333343035"/>
  </r>
  <r>
    <n v="1057"/>
    <x v="1057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"/>
    <x v="16"/>
    <x v="50"/>
    <n v="0"/>
    <x v="1057"/>
    <d v="2016-12-04T21:54:43"/>
    <n v="30.041666666671517"/>
  </r>
  <r>
    <n v="1058"/>
    <x v="1058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"/>
    <x v="16"/>
    <x v="50"/>
    <n v="0"/>
    <x v="1058"/>
    <d v="2015-03-26T00:00:00"/>
    <n v="41.099039351851388"/>
  </r>
  <r>
    <n v="1059"/>
    <x v="1059"/>
    <s v="Turning myself into a vocal artist."/>
    <n v="1100"/>
    <n v="0"/>
    <s v="canceled"/>
    <s v="US"/>
    <s v="USD"/>
    <n v="1426269456"/>
    <n v="1423681056"/>
    <b v="0"/>
    <n v="0"/>
    <b v="0"/>
    <s v="journalism"/>
    <x v="16"/>
    <x v="50"/>
    <n v="0"/>
    <x v="1059"/>
    <d v="2015-03-13T17:57:36"/>
    <n v="29.958333333335759"/>
  </r>
  <r>
    <n v="1060"/>
    <x v="1060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"/>
    <x v="16"/>
    <x v="60"/>
    <n v="50"/>
    <x v="1060"/>
    <d v="2015-04-15T21:54:53"/>
    <n v="30"/>
  </r>
  <r>
    <n v="1061"/>
    <x v="1061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"/>
    <x v="16"/>
    <x v="50"/>
    <n v="0"/>
    <x v="1061"/>
    <d v="2016-05-02T01:00:00"/>
    <n v="59.764953703706851"/>
  </r>
  <r>
    <n v="1062"/>
    <x v="1062"/>
    <s v="SEE US ON PATREON www.badgirlartwork.com"/>
    <n v="199"/>
    <n v="190"/>
    <s v="canceled"/>
    <s v="US"/>
    <s v="USD"/>
    <n v="1468351341"/>
    <n v="1467746541"/>
    <b v="0"/>
    <n v="4"/>
    <b v="0"/>
    <s v="journalism"/>
    <x v="16"/>
    <x v="162"/>
    <n v="47.5"/>
    <x v="1062"/>
    <d v="2016-07-12T19:22:21"/>
    <n v="7"/>
  </r>
  <r>
    <n v="1063"/>
    <x v="1063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"/>
    <x v="16"/>
    <x v="50"/>
    <n v="0"/>
    <x v="1063"/>
    <d v="2016-08-31T00:44:22"/>
    <n v="30"/>
  </r>
  <r>
    <n v="1064"/>
    <x v="1064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"/>
    <x v="17"/>
    <x v="114"/>
    <n v="65.67"/>
    <x v="1064"/>
    <d v="2013-07-07T05:28:23"/>
    <n v="45"/>
  </r>
  <r>
    <n v="1065"/>
    <x v="1065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"/>
    <x v="17"/>
    <x v="56"/>
    <n v="16.2"/>
    <x v="1065"/>
    <d v="2014-02-19T09:08:42"/>
    <n v="28"/>
  </r>
  <r>
    <n v="1066"/>
    <x v="1066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"/>
    <x v="17"/>
    <x v="56"/>
    <n v="34.130000000000003"/>
    <x v="1066"/>
    <d v="2013-08-04T23:06:22"/>
    <n v="45"/>
  </r>
  <r>
    <n v="1067"/>
    <x v="1067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"/>
    <x v="17"/>
    <x v="73"/>
    <n v="13"/>
    <x v="1067"/>
    <d v="2013-12-21T20:32:11"/>
    <n v="30"/>
  </r>
  <r>
    <n v="1068"/>
    <x v="1068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"/>
    <x v="17"/>
    <x v="50"/>
    <n v="11.25"/>
    <x v="1068"/>
    <d v="2016-04-10T07:54:24"/>
    <n v="29.958333333343035"/>
  </r>
  <r>
    <n v="1069"/>
    <x v="1069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"/>
    <x v="17"/>
    <x v="115"/>
    <n v="40.479999999999997"/>
    <x v="1069"/>
    <d v="2013-11-26T06:30:59"/>
    <n v="32.041666666671517"/>
  </r>
  <r>
    <n v="1070"/>
    <x v="1070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"/>
    <x v="17"/>
    <x v="60"/>
    <n v="35"/>
    <x v="1070"/>
    <d v="2012-10-01T00:17:02"/>
    <n v="20"/>
  </r>
  <r>
    <n v="1071"/>
    <x v="1071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"/>
    <x v="17"/>
    <x v="50"/>
    <n v="0"/>
    <x v="1071"/>
    <d v="2015-11-17T19:04:53"/>
    <n v="30.041666666671517"/>
  </r>
  <r>
    <n v="1072"/>
    <x v="1072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"/>
    <x v="17"/>
    <x v="50"/>
    <n v="12.75"/>
    <x v="1072"/>
    <d v="2014-02-05T19:58:17"/>
    <n v="30"/>
  </r>
  <r>
    <n v="1073"/>
    <x v="1073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"/>
    <x v="17"/>
    <x v="60"/>
    <n v="10"/>
    <x v="1073"/>
    <d v="2011-10-16T23:09:01"/>
    <n v="30"/>
  </r>
  <r>
    <n v="1074"/>
    <x v="1074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"/>
    <x v="17"/>
    <x v="52"/>
    <n v="113.57"/>
    <x v="1074"/>
    <d v="2014-01-04T04:09:05"/>
    <n v="30"/>
  </r>
  <r>
    <n v="1075"/>
    <x v="1075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"/>
    <x v="17"/>
    <x v="62"/>
    <n v="15"/>
    <x v="1075"/>
    <d v="2012-05-06T21:41:56"/>
    <n v="30"/>
  </r>
  <r>
    <n v="1076"/>
    <x v="1076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"/>
    <x v="17"/>
    <x v="163"/>
    <n v="48.28"/>
    <x v="1076"/>
    <d v="2014-09-11T09:04:10"/>
    <n v="55"/>
  </r>
  <r>
    <n v="1077"/>
    <x v="1077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"/>
    <x v="17"/>
    <x v="129"/>
    <n v="43.98"/>
    <x v="1077"/>
    <d v="2016-01-14T04:00:11"/>
    <n v="30"/>
  </r>
  <r>
    <n v="1078"/>
    <x v="1078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"/>
    <x v="17"/>
    <x v="59"/>
    <n v="9"/>
    <x v="1078"/>
    <d v="2011-07-22T04:42:01"/>
    <n v="45"/>
  </r>
  <r>
    <n v="1079"/>
    <x v="1079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"/>
    <x v="17"/>
    <x v="56"/>
    <n v="37.67"/>
    <x v="1079"/>
    <d v="2016-05-14T13:35:36"/>
    <n v="25"/>
  </r>
  <r>
    <n v="1080"/>
    <x v="1080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"/>
    <x v="17"/>
    <x v="114"/>
    <n v="18.579999999999998"/>
    <x v="1080"/>
    <d v="2014-05-11T03:18:53"/>
    <n v="30"/>
  </r>
  <r>
    <n v="1081"/>
    <x v="1081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"/>
    <x v="17"/>
    <x v="50"/>
    <n v="3"/>
    <x v="1081"/>
    <d v="2015-01-28T22:14:52"/>
    <n v="30"/>
  </r>
  <r>
    <n v="1082"/>
    <x v="1082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"/>
    <x v="17"/>
    <x v="60"/>
    <n v="18.670000000000002"/>
    <x v="1082"/>
    <d v="2012-08-10T21:44:48"/>
    <n v="30"/>
  </r>
  <r>
    <n v="1083"/>
    <x v="1083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"/>
    <x v="17"/>
    <x v="60"/>
    <n v="410"/>
    <x v="1083"/>
    <d v="2014-08-02T15:49:43"/>
    <n v="60"/>
  </r>
  <r>
    <n v="1084"/>
    <x v="1084"/>
    <s v="I want to start my own channel for gaming"/>
    <n v="550"/>
    <n v="0"/>
    <s v="failed"/>
    <s v="US"/>
    <s v="USD"/>
    <n v="1407534804"/>
    <n v="1404942804"/>
    <b v="0"/>
    <n v="0"/>
    <b v="0"/>
    <s v="games"/>
    <x v="17"/>
    <x v="50"/>
    <n v="0"/>
    <x v="1084"/>
    <d v="2014-08-08T21:53:24"/>
    <n v="30"/>
  </r>
  <r>
    <n v="1085"/>
    <x v="1085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"/>
    <x v="17"/>
    <x v="56"/>
    <n v="114"/>
    <x v="1085"/>
    <d v="2016-03-14T15:06:15"/>
    <n v="29.958333333335759"/>
  </r>
  <r>
    <n v="1086"/>
    <x v="1086"/>
    <s v="Humanity's future in the Galaxy"/>
    <n v="18000"/>
    <n v="15"/>
    <s v="failed"/>
    <s v="US"/>
    <s v="USD"/>
    <n v="1408913291"/>
    <n v="1406321291"/>
    <b v="0"/>
    <n v="2"/>
    <b v="0"/>
    <s v="games"/>
    <x v="17"/>
    <x v="50"/>
    <n v="7.5"/>
    <x v="1086"/>
    <d v="2014-08-24T20:48:11"/>
    <n v="30"/>
  </r>
  <r>
    <n v="1087"/>
    <x v="1087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"/>
    <x v="17"/>
    <x v="50"/>
    <n v="0"/>
    <x v="1087"/>
    <d v="2014-06-15T17:08:07"/>
    <n v="30"/>
  </r>
  <r>
    <n v="1088"/>
    <x v="1088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"/>
    <x v="17"/>
    <x v="51"/>
    <n v="43.42"/>
    <x v="1088"/>
    <d v="2014-04-24T19:11:07"/>
    <n v="30"/>
  </r>
  <r>
    <n v="1089"/>
    <x v="1089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"/>
    <x v="17"/>
    <x v="59"/>
    <n v="23.96"/>
    <x v="1089"/>
    <d v="2015-06-26T04:32:55"/>
    <n v="30"/>
  </r>
  <r>
    <n v="1090"/>
    <x v="1090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"/>
    <x v="17"/>
    <x v="50"/>
    <n v="5"/>
    <x v="1090"/>
    <d v="2015-05-29T04:27:33"/>
    <n v="30"/>
  </r>
  <r>
    <n v="1091"/>
    <x v="1091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"/>
    <x v="17"/>
    <x v="55"/>
    <n v="12.5"/>
    <x v="1091"/>
    <d v="2016-04-10T18:41:12"/>
    <n v="29.958333333328483"/>
  </r>
  <r>
    <n v="1092"/>
    <x v="1092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"/>
    <x v="17"/>
    <x v="60"/>
    <n v="3"/>
    <x v="1092"/>
    <d v="2013-01-06T00:37:18"/>
    <n v="30"/>
  </r>
  <r>
    <n v="1093"/>
    <x v="1093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"/>
    <x v="17"/>
    <x v="51"/>
    <n v="10.56"/>
    <x v="1093"/>
    <d v="2016-02-11T23:22:17"/>
    <n v="15"/>
  </r>
  <r>
    <n v="1094"/>
    <x v="1094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"/>
    <x v="17"/>
    <x v="82"/>
    <n v="122"/>
    <x v="1094"/>
    <d v="2011-10-09T17:07:13"/>
    <n v="30"/>
  </r>
  <r>
    <n v="1095"/>
    <x v="1095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"/>
    <x v="17"/>
    <x v="62"/>
    <n v="267.81"/>
    <x v="1095"/>
    <d v="2013-08-30T12:53:40"/>
    <n v="30"/>
  </r>
  <r>
    <n v="1096"/>
    <x v="1096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"/>
    <x v="17"/>
    <x v="82"/>
    <n v="74.209999999999994"/>
    <x v="1096"/>
    <d v="2014-10-04T03:30:00"/>
    <n v="30.627847222225682"/>
  </r>
  <r>
    <n v="1097"/>
    <x v="1097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"/>
    <x v="17"/>
    <x v="50"/>
    <n v="6.71"/>
    <x v="1097"/>
    <d v="2014-03-02T19:01:17"/>
    <n v="40"/>
  </r>
  <r>
    <n v="1098"/>
    <x v="1098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"/>
    <x v="17"/>
    <x v="113"/>
    <n v="81.95"/>
    <x v="1098"/>
    <d v="2014-04-13T18:18:15"/>
    <n v="30"/>
  </r>
  <r>
    <n v="1099"/>
    <x v="1099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"/>
    <x v="17"/>
    <x v="60"/>
    <n v="25"/>
    <x v="1099"/>
    <d v="2015-05-13T20:04:28"/>
    <n v="30"/>
  </r>
  <r>
    <n v="1100"/>
    <x v="1100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"/>
    <x v="17"/>
    <x v="56"/>
    <n v="10"/>
    <x v="1100"/>
    <d v="2016-02-14T02:39:31"/>
    <n v="30"/>
  </r>
  <r>
    <n v="1101"/>
    <x v="1101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"/>
    <x v="17"/>
    <x v="50"/>
    <n v="6.83"/>
    <x v="1101"/>
    <d v="2016-07-14T18:12:00"/>
    <n v="26.985902777771116"/>
  </r>
  <r>
    <n v="1102"/>
    <x v="1102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"/>
    <x v="17"/>
    <x v="62"/>
    <n v="17.71"/>
    <x v="1102"/>
    <d v="2013-12-09T05:59:00"/>
    <n v="40.203877314808778"/>
  </r>
  <r>
    <n v="1103"/>
    <x v="1103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"/>
    <x v="17"/>
    <x v="53"/>
    <n v="16.2"/>
    <x v="1103"/>
    <d v="2016-06-18T05:19:50"/>
    <n v="60"/>
  </r>
  <r>
    <n v="1104"/>
    <x v="1104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"/>
    <x v="17"/>
    <x v="62"/>
    <n v="80.3"/>
    <x v="1104"/>
    <d v="2014-06-11T09:50:21"/>
    <n v="30"/>
  </r>
  <r>
    <n v="1105"/>
    <x v="1105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"/>
    <x v="17"/>
    <x v="50"/>
    <n v="71.55"/>
    <x v="1105"/>
    <d v="2014-03-24T02:15:27"/>
    <n v="29.958333333335759"/>
  </r>
  <r>
    <n v="1106"/>
    <x v="1106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"/>
    <x v="17"/>
    <x v="139"/>
    <n v="23.57"/>
    <x v="1106"/>
    <d v="2012-04-04T16:46:15"/>
    <n v="29.958333333328483"/>
  </r>
  <r>
    <n v="1107"/>
    <x v="1107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"/>
    <x v="17"/>
    <x v="50"/>
    <n v="0"/>
    <x v="1107"/>
    <d v="2014-07-23T20:40:24"/>
    <n v="30"/>
  </r>
  <r>
    <n v="1108"/>
    <x v="1108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"/>
    <x v="17"/>
    <x v="56"/>
    <n v="34.880000000000003"/>
    <x v="1108"/>
    <d v="2012-04-13T14:17:15"/>
    <n v="59.958333333335759"/>
  </r>
  <r>
    <n v="1109"/>
    <x v="1109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"/>
    <x v="17"/>
    <x v="50"/>
    <n v="15"/>
    <x v="1109"/>
    <d v="2016-11-18T19:03:10"/>
    <n v="30.041666666656965"/>
  </r>
  <r>
    <n v="1110"/>
    <x v="1110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"/>
    <x v="17"/>
    <x v="60"/>
    <n v="23.18"/>
    <x v="1110"/>
    <d v="2012-12-07T22:23:42"/>
    <n v="30"/>
  </r>
  <r>
    <n v="1111"/>
    <x v="1111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"/>
    <x v="17"/>
    <x v="50"/>
    <n v="1"/>
    <x v="1111"/>
    <d v="2016-01-08T04:53:10"/>
    <n v="30"/>
  </r>
  <r>
    <n v="1112"/>
    <x v="1112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"/>
    <x v="17"/>
    <x v="71"/>
    <n v="100.23"/>
    <x v="1112"/>
    <d v="2015-01-19T08:30:00"/>
    <n v="59.594780092593282"/>
  </r>
  <r>
    <n v="1113"/>
    <x v="1113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"/>
    <x v="17"/>
    <x v="60"/>
    <n v="5"/>
    <x v="1113"/>
    <d v="2014-08-14T23:27:00"/>
    <n v="30"/>
  </r>
  <r>
    <n v="1114"/>
    <x v="1114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"/>
    <x v="17"/>
    <x v="50"/>
    <n v="3.33"/>
    <x v="1114"/>
    <d v="2013-10-09T08:18:07"/>
    <n v="30"/>
  </r>
  <r>
    <n v="1115"/>
    <x v="1115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"/>
    <x v="17"/>
    <x v="50"/>
    <n v="13.25"/>
    <x v="1115"/>
    <d v="2016-03-30T15:41:35"/>
    <n v="29.958333333335759"/>
  </r>
  <r>
    <n v="1116"/>
    <x v="1116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"/>
    <x v="17"/>
    <x v="50"/>
    <n v="17.850000000000001"/>
    <x v="1116"/>
    <d v="2012-06-09T20:20:08"/>
    <n v="60"/>
  </r>
  <r>
    <n v="1117"/>
    <x v="1117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"/>
    <x v="17"/>
    <x v="59"/>
    <n v="10.38"/>
    <x v="1117"/>
    <d v="2015-12-25T14:21:53"/>
    <n v="30"/>
  </r>
  <r>
    <n v="1118"/>
    <x v="1118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"/>
    <x v="17"/>
    <x v="53"/>
    <n v="36.33"/>
    <x v="1118"/>
    <d v="2014-04-05T02:59:39"/>
    <n v="29.958333333335759"/>
  </r>
  <r>
    <n v="1119"/>
    <x v="1119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"/>
    <x v="17"/>
    <x v="50"/>
    <n v="5"/>
    <x v="1119"/>
    <d v="2014-04-06T19:01:04"/>
    <n v="13"/>
  </r>
  <r>
    <n v="1120"/>
    <x v="1120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"/>
    <x v="17"/>
    <x v="50"/>
    <n v="0"/>
    <x v="1120"/>
    <d v="2011-10-28T20:56:40"/>
    <n v="45"/>
  </r>
  <r>
    <n v="1121"/>
    <x v="1121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"/>
    <x v="17"/>
    <x v="50"/>
    <n v="5.8"/>
    <x v="1121"/>
    <d v="2016-03-13T21:25:16"/>
    <n v="29.958333333328483"/>
  </r>
  <r>
    <n v="1122"/>
    <x v="1122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"/>
    <x v="17"/>
    <x v="50"/>
    <n v="0"/>
    <x v="1122"/>
    <d v="2013-05-30T16:53:45"/>
    <n v="14"/>
  </r>
  <r>
    <n v="1123"/>
    <x v="1123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"/>
    <x v="17"/>
    <x v="50"/>
    <n v="3.67"/>
    <x v="1123"/>
    <d v="2014-04-19T12:34:08"/>
    <n v="30"/>
  </r>
  <r>
    <n v="1124"/>
    <x v="1124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"/>
    <x v="18"/>
    <x v="50"/>
    <n v="60.71"/>
    <x v="1124"/>
    <d v="2015-04-30T16:00:51"/>
    <n v="30"/>
  </r>
  <r>
    <n v="1125"/>
    <x v="1125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"/>
    <x v="18"/>
    <x v="50"/>
    <n v="0"/>
    <x v="1125"/>
    <d v="2015-09-25T14:58:50"/>
    <n v="60"/>
  </r>
  <r>
    <n v="1126"/>
    <x v="1126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"/>
    <x v="18"/>
    <x v="60"/>
    <n v="5"/>
    <x v="1126"/>
    <d v="2016-07-14T07:51:34"/>
    <n v="30"/>
  </r>
  <r>
    <n v="1127"/>
    <x v="1127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"/>
    <x v="18"/>
    <x v="53"/>
    <n v="25.43"/>
    <x v="1127"/>
    <d v="2014-11-14T21:30:00"/>
    <n v="31.041666666664241"/>
  </r>
  <r>
    <n v="1128"/>
    <x v="1128"/>
    <s v="#havingfunFTW"/>
    <n v="1000"/>
    <n v="1"/>
    <s v="failed"/>
    <s v="GB"/>
    <s v="GBP"/>
    <n v="1407425717"/>
    <n v="1404833717"/>
    <b v="0"/>
    <n v="1"/>
    <b v="0"/>
    <s v="games"/>
    <x v="18"/>
    <x v="50"/>
    <n v="1"/>
    <x v="1128"/>
    <d v="2014-08-07T15:35:17"/>
    <n v="30"/>
  </r>
  <r>
    <n v="1129"/>
    <x v="1129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"/>
    <x v="18"/>
    <x v="50"/>
    <n v="10.5"/>
    <x v="1129"/>
    <d v="2016-06-05T06:21:33"/>
    <n v="30"/>
  </r>
  <r>
    <n v="1130"/>
    <x v="1130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"/>
    <x v="18"/>
    <x v="50"/>
    <n v="3.67"/>
    <x v="1130"/>
    <d v="2014-11-26T00:55:00"/>
    <n v="60.041666666664241"/>
  </r>
  <r>
    <n v="1131"/>
    <x v="1131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"/>
    <x v="18"/>
    <x v="50"/>
    <n v="0"/>
    <x v="1131"/>
    <d v="2015-12-24T21:47:48"/>
    <n v="30"/>
  </r>
  <r>
    <n v="1132"/>
    <x v="1132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"/>
    <x v="18"/>
    <x v="51"/>
    <n v="110.62"/>
    <x v="1132"/>
    <d v="2017-01-01T02:46:11"/>
    <n v="30"/>
  </r>
  <r>
    <n v="1133"/>
    <x v="1133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"/>
    <x v="18"/>
    <x v="60"/>
    <n v="20"/>
    <x v="1133"/>
    <d v="2014-07-31T09:46:21"/>
    <n v="30"/>
  </r>
  <r>
    <n v="1134"/>
    <x v="1134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"/>
    <x v="18"/>
    <x v="50"/>
    <n v="1"/>
    <x v="1134"/>
    <d v="2014-11-29T04:33:00"/>
    <n v="13.904537037036789"/>
  </r>
  <r>
    <n v="1135"/>
    <x v="1135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"/>
    <x v="18"/>
    <x v="62"/>
    <n v="50"/>
    <x v="1135"/>
    <d v="2016-08-06T23:44:54"/>
    <n v="30"/>
  </r>
  <r>
    <n v="1136"/>
    <x v="1136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"/>
    <x v="18"/>
    <x v="52"/>
    <n v="45"/>
    <x v="1136"/>
    <d v="2015-12-19T16:07:09"/>
    <n v="30"/>
  </r>
  <r>
    <n v="1137"/>
    <x v="1137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"/>
    <x v="18"/>
    <x v="67"/>
    <n v="253.21"/>
    <x v="1137"/>
    <d v="2016-04-23T19:40:21"/>
    <n v="30"/>
  </r>
  <r>
    <n v="1138"/>
    <x v="1138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"/>
    <x v="18"/>
    <x v="50"/>
    <n v="31.25"/>
    <x v="1138"/>
    <d v="2017-01-21T21:45:31"/>
    <n v="20"/>
  </r>
  <r>
    <n v="1139"/>
    <x v="1139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"/>
    <x v="18"/>
    <x v="50"/>
    <n v="5"/>
    <x v="1139"/>
    <d v="2015-01-01T08:20:26"/>
    <n v="30"/>
  </r>
  <r>
    <n v="1140"/>
    <x v="1140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"/>
    <x v="18"/>
    <x v="50"/>
    <n v="0"/>
    <x v="1140"/>
    <d v="2015-08-06T11:05:21"/>
    <n v="30"/>
  </r>
  <r>
    <n v="1141"/>
    <x v="1141"/>
    <s v="I think this will be a great game!"/>
    <n v="500"/>
    <n v="0"/>
    <s v="failed"/>
    <s v="DE"/>
    <s v="EUR"/>
    <n v="1436460450"/>
    <n v="1433868450"/>
    <b v="0"/>
    <n v="0"/>
    <b v="0"/>
    <s v="games"/>
    <x v="18"/>
    <x v="50"/>
    <n v="0"/>
    <x v="1141"/>
    <d v="2015-07-09T16:47:30"/>
    <n v="30"/>
  </r>
  <r>
    <n v="1142"/>
    <x v="1142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"/>
    <x v="18"/>
    <x v="50"/>
    <n v="0"/>
    <x v="1142"/>
    <d v="2015-02-17T00:08:47"/>
    <n v="30"/>
  </r>
  <r>
    <n v="1143"/>
    <x v="1143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"/>
    <x v="18"/>
    <x v="50"/>
    <n v="23.25"/>
    <x v="1143"/>
    <d v="2015-12-17T04:38:46"/>
    <n v="30"/>
  </r>
  <r>
    <n v="1144"/>
    <x v="1144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"/>
    <x v="19"/>
    <x v="50"/>
    <n v="0"/>
    <x v="1144"/>
    <d v="2015-04-29T04:22:00"/>
    <n v="30"/>
  </r>
  <r>
    <n v="1145"/>
    <x v="1145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"/>
    <x v="19"/>
    <x v="50"/>
    <n v="100"/>
    <x v="1145"/>
    <d v="2014-10-02T17:56:32"/>
    <n v="60"/>
  </r>
  <r>
    <n v="1146"/>
    <x v="1146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"/>
    <x v="19"/>
    <x v="114"/>
    <n v="44.17"/>
    <x v="1146"/>
    <d v="2014-05-02T22:52:53"/>
    <n v="38"/>
  </r>
  <r>
    <n v="1147"/>
    <x v="1147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"/>
    <x v="19"/>
    <x v="50"/>
    <n v="0"/>
    <x v="1147"/>
    <d v="2014-10-19T23:19:43"/>
    <n v="60"/>
  </r>
  <r>
    <n v="1148"/>
    <x v="1148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"/>
    <x v="19"/>
    <x v="50"/>
    <n v="24.33"/>
    <x v="1148"/>
    <d v="2016-12-01T05:06:21"/>
    <n v="30.041666666671517"/>
  </r>
  <r>
    <n v="1149"/>
    <x v="1149"/>
    <s v="Bringing culturally diverse Floridian cuisine to the people!"/>
    <n v="50000"/>
    <n v="75"/>
    <s v="failed"/>
    <s v="US"/>
    <s v="USD"/>
    <n v="1466096566"/>
    <n v="1463504566"/>
    <b v="0"/>
    <n v="2"/>
    <b v="0"/>
    <s v="food"/>
    <x v="19"/>
    <x v="50"/>
    <n v="37.5"/>
    <x v="1149"/>
    <d v="2016-06-16T17:02:46"/>
    <n v="30"/>
  </r>
  <r>
    <n v="1150"/>
    <x v="1150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"/>
    <x v="19"/>
    <x v="54"/>
    <n v="42"/>
    <x v="1150"/>
    <d v="2016-01-08T22:54:35"/>
    <n v="60"/>
  </r>
  <r>
    <n v="1151"/>
    <x v="1151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"/>
    <x v="19"/>
    <x v="50"/>
    <n v="0"/>
    <x v="1151"/>
    <d v="2015-09-07T02:27:43"/>
    <n v="30"/>
  </r>
  <r>
    <n v="1152"/>
    <x v="1152"/>
    <s v="Peruvian food truck with an LA twist."/>
    <n v="16000"/>
    <n v="911"/>
    <s v="failed"/>
    <s v="US"/>
    <s v="USD"/>
    <n v="1431709312"/>
    <n v="1429117312"/>
    <b v="0"/>
    <n v="15"/>
    <b v="0"/>
    <s v="food"/>
    <x v="19"/>
    <x v="52"/>
    <n v="60.73"/>
    <x v="1152"/>
    <d v="2015-05-15T17:01:52"/>
    <n v="30"/>
  </r>
  <r>
    <n v="1153"/>
    <x v="1153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"/>
    <x v="19"/>
    <x v="60"/>
    <n v="50"/>
    <x v="1153"/>
    <d v="2015-06-18T17:08:25"/>
    <n v="30"/>
  </r>
  <r>
    <n v="1154"/>
    <x v="1154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"/>
    <x v="19"/>
    <x v="113"/>
    <n v="108.33"/>
    <x v="1154"/>
    <d v="2015-09-06T02:36:46"/>
    <n v="30"/>
  </r>
  <r>
    <n v="1155"/>
    <x v="1155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"/>
    <x v="19"/>
    <x v="60"/>
    <n v="23.5"/>
    <x v="1155"/>
    <d v="2014-08-14T18:20:08"/>
    <n v="30"/>
  </r>
  <r>
    <n v="1156"/>
    <x v="1156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"/>
    <x v="19"/>
    <x v="50"/>
    <n v="0"/>
    <x v="1156"/>
    <d v="2015-02-24T01:42:42"/>
    <n v="30"/>
  </r>
  <r>
    <n v="1157"/>
    <x v="1157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"/>
    <x v="19"/>
    <x v="53"/>
    <n v="50.33"/>
    <x v="1157"/>
    <d v="2014-12-05T16:04:40"/>
    <n v="60.041666666671517"/>
  </r>
  <r>
    <n v="1158"/>
    <x v="1158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"/>
    <x v="19"/>
    <x v="50"/>
    <n v="11.67"/>
    <x v="1158"/>
    <d v="2014-12-09T02:12:08"/>
    <n v="30"/>
  </r>
  <r>
    <n v="1159"/>
    <x v="1159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"/>
    <x v="19"/>
    <x v="50"/>
    <n v="0"/>
    <x v="1159"/>
    <d v="2015-06-30T15:45:00"/>
    <n v="30.929803240738693"/>
  </r>
  <r>
    <n v="1160"/>
    <x v="1160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"/>
    <x v="19"/>
    <x v="65"/>
    <n v="60.79"/>
    <x v="1160"/>
    <d v="2015-03-28T02:43:06"/>
    <n v="29.958333333343035"/>
  </r>
  <r>
    <n v="1161"/>
    <x v="1161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"/>
    <x v="19"/>
    <x v="50"/>
    <n v="0"/>
    <x v="1161"/>
    <d v="2015-05-19T15:06:29"/>
    <n v="21"/>
  </r>
  <r>
    <n v="1162"/>
    <x v="1162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"/>
    <x v="19"/>
    <x v="50"/>
    <n v="17.5"/>
    <x v="1162"/>
    <d v="2014-09-25T16:24:24"/>
    <n v="31"/>
  </r>
  <r>
    <n v="1163"/>
    <x v="1163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"/>
    <x v="19"/>
    <x v="50"/>
    <n v="0"/>
    <x v="1163"/>
    <d v="2014-08-09T17:22:00"/>
    <n v="30"/>
  </r>
  <r>
    <n v="1164"/>
    <x v="1164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"/>
    <x v="19"/>
    <x v="50"/>
    <n v="0"/>
    <x v="1164"/>
    <d v="2016-06-18T17:23:02"/>
    <n v="30"/>
  </r>
  <r>
    <n v="1165"/>
    <x v="1165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"/>
    <x v="19"/>
    <x v="70"/>
    <n v="82.82"/>
    <x v="1165"/>
    <d v="2014-07-06T05:08:50"/>
    <n v="34"/>
  </r>
  <r>
    <n v="1166"/>
    <x v="1166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"/>
    <x v="19"/>
    <x v="118"/>
    <n v="358.88"/>
    <x v="1166"/>
    <d v="2015-06-26T04:00:00"/>
    <n v="30.681226851855172"/>
  </r>
  <r>
    <n v="1167"/>
    <x v="1167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"/>
    <x v="19"/>
    <x v="53"/>
    <n v="61.19"/>
    <x v="1167"/>
    <d v="2014-09-12T17:38:15"/>
    <n v="31"/>
  </r>
  <r>
    <n v="1168"/>
    <x v="1168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"/>
    <x v="19"/>
    <x v="52"/>
    <n v="340"/>
    <x v="1168"/>
    <d v="2016-09-22T01:17:45"/>
    <n v="30"/>
  </r>
  <r>
    <n v="1169"/>
    <x v="1169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"/>
    <x v="19"/>
    <x v="50"/>
    <n v="5.67"/>
    <x v="1169"/>
    <d v="2015-02-22T08:29:23"/>
    <n v="30"/>
  </r>
  <r>
    <n v="1170"/>
    <x v="1170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"/>
    <x v="19"/>
    <x v="50"/>
    <n v="50"/>
    <x v="1170"/>
    <d v="2015-05-30T21:26:11"/>
    <n v="30"/>
  </r>
  <r>
    <n v="1171"/>
    <x v="1171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"/>
    <x v="19"/>
    <x v="50"/>
    <n v="25"/>
    <x v="1171"/>
    <d v="2014-11-13T20:18:47"/>
    <n v="18.041666666664241"/>
  </r>
  <r>
    <n v="1172"/>
    <x v="1172"/>
    <s v="Bringing YOUR favorite dog recipes to the streets."/>
    <n v="9000"/>
    <n v="0"/>
    <s v="failed"/>
    <s v="US"/>
    <s v="USD"/>
    <n v="1408551752"/>
    <n v="1405959752"/>
    <b v="0"/>
    <n v="0"/>
    <b v="0"/>
    <s v="food"/>
    <x v="19"/>
    <x v="50"/>
    <n v="0"/>
    <x v="1172"/>
    <d v="2014-08-20T16:22:32"/>
    <n v="30"/>
  </r>
  <r>
    <n v="1173"/>
    <x v="1173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"/>
    <x v="19"/>
    <x v="50"/>
    <n v="30"/>
    <x v="1173"/>
    <d v="2015-08-03T04:27:37"/>
    <n v="35"/>
  </r>
  <r>
    <n v="1174"/>
    <x v="1174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"/>
    <x v="19"/>
    <x v="52"/>
    <n v="46.63"/>
    <x v="1174"/>
    <d v="2016-05-08T20:12:07"/>
    <n v="30"/>
  </r>
  <r>
    <n v="1175"/>
    <x v="1175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"/>
    <x v="19"/>
    <x v="56"/>
    <n v="65"/>
    <x v="1175"/>
    <d v="2015-07-15T17:28:59"/>
    <n v="30"/>
  </r>
  <r>
    <n v="1176"/>
    <x v="1176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"/>
    <x v="19"/>
    <x v="50"/>
    <n v="10"/>
    <x v="1176"/>
    <d v="2017-03-06T13:00:00"/>
    <n v="54.522013888898073"/>
  </r>
  <r>
    <n v="1177"/>
    <x v="1177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"/>
    <x v="19"/>
    <x v="50"/>
    <n v="0"/>
    <x v="1177"/>
    <d v="2014-10-15T15:51:36"/>
    <n v="30"/>
  </r>
  <r>
    <n v="1178"/>
    <x v="1178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"/>
    <x v="19"/>
    <x v="50"/>
    <n v="5"/>
    <x v="1178"/>
    <d v="2014-08-16T21:44:12"/>
    <n v="30"/>
  </r>
  <r>
    <n v="1179"/>
    <x v="1179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"/>
    <x v="19"/>
    <x v="62"/>
    <n v="640"/>
    <x v="1179"/>
    <d v="2015-10-28T17:17:07"/>
    <n v="30"/>
  </r>
  <r>
    <n v="1180"/>
    <x v="1180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"/>
    <x v="19"/>
    <x v="81"/>
    <n v="69.12"/>
    <x v="1180"/>
    <d v="2014-06-28T19:21:54"/>
    <n v="37"/>
  </r>
  <r>
    <n v="1181"/>
    <x v="1181"/>
    <s v="Bringing the best tacos to the streets of Chicago!"/>
    <n v="50000"/>
    <n v="4"/>
    <s v="failed"/>
    <s v="US"/>
    <s v="USD"/>
    <n v="1425197321"/>
    <n v="1422605321"/>
    <b v="0"/>
    <n v="3"/>
    <b v="0"/>
    <s v="food"/>
    <x v="19"/>
    <x v="50"/>
    <n v="1.33"/>
    <x v="1181"/>
    <d v="2015-03-01T08:08:41"/>
    <n v="30"/>
  </r>
  <r>
    <n v="1182"/>
    <x v="1182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"/>
    <x v="19"/>
    <x v="65"/>
    <n v="10.5"/>
    <x v="1182"/>
    <d v="2017-01-12T16:42:00"/>
    <n v="18.868425925924385"/>
  </r>
  <r>
    <n v="1183"/>
    <x v="1183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"/>
    <x v="19"/>
    <x v="65"/>
    <n v="33.33"/>
    <x v="1183"/>
    <d v="2016-11-02T03:59:00"/>
    <n v="19.304594907414867"/>
  </r>
  <r>
    <n v="1184"/>
    <x v="1184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"/>
    <x v="20"/>
    <x v="2"/>
    <n v="61.56"/>
    <x v="1184"/>
    <d v="2017-02-06T14:23:31"/>
    <n v="31"/>
  </r>
  <r>
    <n v="1185"/>
    <x v="1185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"/>
    <x v="20"/>
    <x v="2"/>
    <n v="118.74"/>
    <x v="1185"/>
    <d v="2015-06-08T04:00:00"/>
    <n v="32.301516203704523"/>
  </r>
  <r>
    <n v="1186"/>
    <x v="1186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"/>
    <x v="20"/>
    <x v="13"/>
    <n v="65.08"/>
    <x v="1186"/>
    <d v="2015-06-01T22:42:00"/>
    <n v="33.082465277781012"/>
  </r>
  <r>
    <n v="1187"/>
    <x v="1187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"/>
    <x v="20"/>
    <x v="3"/>
    <n v="130.16"/>
    <x v="1187"/>
    <d v="2015-05-17T18:00:00"/>
    <n v="31.855057870372548"/>
  </r>
  <r>
    <n v="1188"/>
    <x v="1188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"/>
    <x v="20"/>
    <x v="164"/>
    <n v="37.78"/>
    <x v="1188"/>
    <d v="2016-12-28T16:49:00"/>
    <n v="21"/>
  </r>
  <r>
    <n v="1189"/>
    <x v="1189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"/>
    <x v="20"/>
    <x v="29"/>
    <n v="112.79"/>
    <x v="1189"/>
    <d v="2016-06-29T23:29:55"/>
    <n v="21"/>
  </r>
  <r>
    <n v="1190"/>
    <x v="1190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"/>
    <x v="20"/>
    <x v="165"/>
    <n v="51.92"/>
    <x v="1190"/>
    <d v="2014-08-31T15:58:45"/>
    <n v="30"/>
  </r>
  <r>
    <n v="1191"/>
    <x v="1191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"/>
    <x v="20"/>
    <x v="15"/>
    <n v="89.24"/>
    <x v="1191"/>
    <d v="2016-03-20T13:29:20"/>
    <n v="29.958333333328483"/>
  </r>
  <r>
    <n v="1192"/>
    <x v="1192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"/>
    <x v="20"/>
    <x v="166"/>
    <n v="19.329999999999998"/>
    <x v="1192"/>
    <d v="2017-02-11T12:09:38"/>
    <n v="30"/>
  </r>
  <r>
    <n v="1193"/>
    <x v="1193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"/>
    <x v="20"/>
    <x v="3"/>
    <n v="79.97"/>
    <x v="1193"/>
    <d v="2016-04-09T17:37:33"/>
    <n v="59.958333333328483"/>
  </r>
  <r>
    <n v="1194"/>
    <x v="1194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"/>
    <x v="20"/>
    <x v="167"/>
    <n v="56.41"/>
    <x v="1194"/>
    <d v="2015-04-08T11:42:59"/>
    <n v="30"/>
  </r>
  <r>
    <n v="1195"/>
    <x v="1195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"/>
    <x v="20"/>
    <x v="165"/>
    <n v="79.41"/>
    <x v="1195"/>
    <d v="2015-12-20T09:00:00"/>
    <n v="60.027164351849933"/>
  </r>
  <r>
    <n v="1196"/>
    <x v="1196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"/>
    <x v="20"/>
    <x v="168"/>
    <n v="76.44"/>
    <x v="1196"/>
    <d v="2015-12-18T19:38:59"/>
    <n v="30"/>
  </r>
  <r>
    <n v="1197"/>
    <x v="1197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"/>
    <x v="20"/>
    <x v="169"/>
    <n v="121"/>
    <x v="1197"/>
    <d v="2016-06-13T05:59:00"/>
    <n v="30.584560185183364"/>
  </r>
  <r>
    <n v="1198"/>
    <x v="1198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"/>
    <x v="20"/>
    <x v="170"/>
    <n v="54.62"/>
    <x v="1198"/>
    <d v="2015-12-31T03:00:00"/>
    <n v="35.505949074075033"/>
  </r>
  <r>
    <n v="1199"/>
    <x v="1199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"/>
    <x v="20"/>
    <x v="7"/>
    <n v="299.22000000000003"/>
    <x v="1199"/>
    <d v="2015-07-08T18:30:00"/>
    <n v="32"/>
  </r>
  <r>
    <n v="1200"/>
    <x v="1200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"/>
    <x v="20"/>
    <x v="9"/>
    <n v="58.53"/>
    <x v="1200"/>
    <d v="2015-04-16T11:27:36"/>
    <n v="21"/>
  </r>
  <r>
    <n v="1201"/>
    <x v="1201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"/>
    <x v="20"/>
    <x v="21"/>
    <n v="55.37"/>
    <x v="1201"/>
    <d v="2016-07-15T14:34:06"/>
    <n v="30"/>
  </r>
  <r>
    <n v="1202"/>
    <x v="1202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"/>
    <x v="20"/>
    <x v="171"/>
    <n v="183.8"/>
    <x v="1202"/>
    <d v="2015-06-27T06:55:54"/>
    <n v="30"/>
  </r>
  <r>
    <n v="1203"/>
    <x v="1203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"/>
    <x v="20"/>
    <x v="21"/>
    <n v="165.35"/>
    <x v="1203"/>
    <d v="2015-05-31T14:45:27"/>
    <n v="30"/>
  </r>
  <r>
    <n v="1204"/>
    <x v="1204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"/>
    <x v="20"/>
    <x v="33"/>
    <n v="234.79"/>
    <x v="1204"/>
    <d v="2015-12-04T05:00:00"/>
    <n v="44.460266203699575"/>
  </r>
  <r>
    <n v="1205"/>
    <x v="1205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"/>
    <x v="20"/>
    <x v="7"/>
    <n v="211.48"/>
    <x v="1205"/>
    <d v="2015-06-13T12:09:11"/>
    <n v="30"/>
  </r>
  <r>
    <n v="1206"/>
    <x v="1206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"/>
    <x v="20"/>
    <x v="41"/>
    <n v="32.340000000000003"/>
    <x v="1206"/>
    <d v="2017-03-11T13:29:00"/>
    <n v="32.785729166658712"/>
  </r>
  <r>
    <n v="1207"/>
    <x v="1207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"/>
    <x v="20"/>
    <x v="3"/>
    <n v="123.38"/>
    <x v="1207"/>
    <d v="2016-03-31T10:00:00"/>
    <n v="29.986423611117061"/>
  </r>
  <r>
    <n v="1208"/>
    <x v="1208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"/>
    <x v="20"/>
    <x v="19"/>
    <n v="207.07"/>
    <x v="1208"/>
    <d v="2016-03-24T16:01:04"/>
    <n v="29.958333333335759"/>
  </r>
  <r>
    <n v="1209"/>
    <x v="1209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"/>
    <x v="20"/>
    <x v="6"/>
    <n v="138.26"/>
    <x v="1209"/>
    <d v="2017-02-25T20:18:25"/>
    <n v="30"/>
  </r>
  <r>
    <n v="1210"/>
    <x v="1210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"/>
    <x v="20"/>
    <x v="172"/>
    <n v="493.82"/>
    <x v="1210"/>
    <d v="2015-05-31T21:00:00"/>
    <n v="22.933194444442051"/>
  </r>
  <r>
    <n v="1211"/>
    <x v="1211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"/>
    <x v="20"/>
    <x v="7"/>
    <n v="168.5"/>
    <x v="1211"/>
    <d v="2016-06-09T20:47:41"/>
    <n v="15"/>
  </r>
  <r>
    <n v="1212"/>
    <x v="1212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"/>
    <x v="20"/>
    <x v="32"/>
    <n v="38.869999999999997"/>
    <x v="1212"/>
    <d v="2015-11-27T01:00:00"/>
    <n v="16.091493055559113"/>
  </r>
  <r>
    <n v="1213"/>
    <x v="1213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"/>
    <x v="20"/>
    <x v="21"/>
    <n v="61.53"/>
    <x v="1213"/>
    <d v="2017-01-31T18:08:20"/>
    <n v="35"/>
  </r>
  <r>
    <n v="1214"/>
    <x v="1214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"/>
    <x v="20"/>
    <x v="88"/>
    <n v="105.44"/>
    <x v="1214"/>
    <d v="2015-06-09T20:10:05"/>
    <n v="60"/>
  </r>
  <r>
    <n v="1215"/>
    <x v="1215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"/>
    <x v="20"/>
    <x v="173"/>
    <n v="71.59"/>
    <x v="1215"/>
    <d v="2014-05-30T22:09:16"/>
    <n v="30"/>
  </r>
  <r>
    <n v="1216"/>
    <x v="1216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"/>
    <x v="20"/>
    <x v="91"/>
    <n v="91.88"/>
    <x v="1216"/>
    <d v="2015-10-02T23:03:00"/>
    <n v="32.344016203700448"/>
  </r>
  <r>
    <n v="1217"/>
    <x v="1217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"/>
    <x v="20"/>
    <x v="33"/>
    <n v="148.57"/>
    <x v="1217"/>
    <d v="2016-07-14T19:25:40"/>
    <n v="30"/>
  </r>
  <r>
    <n v="1218"/>
    <x v="1218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"/>
    <x v="20"/>
    <x v="174"/>
    <n v="174.21"/>
    <x v="1218"/>
    <d v="2015-11-01T03:00:00"/>
    <n v="30.462962962963502"/>
  </r>
  <r>
    <n v="1219"/>
    <x v="1219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"/>
    <x v="20"/>
    <x v="175"/>
    <n v="102.86"/>
    <x v="1219"/>
    <d v="2016-10-20T11:05:13"/>
    <n v="30"/>
  </r>
  <r>
    <n v="1220"/>
    <x v="1220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"/>
    <x v="20"/>
    <x v="3"/>
    <n v="111.18"/>
    <x v="1220"/>
    <d v="2015-08-25T15:05:12"/>
    <n v="30"/>
  </r>
  <r>
    <n v="1221"/>
    <x v="1221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"/>
    <x v="20"/>
    <x v="38"/>
    <n v="23.8"/>
    <x v="1221"/>
    <d v="2016-12-04T00:00:00"/>
    <n v="27.524444444439723"/>
  </r>
  <r>
    <n v="1222"/>
    <x v="1222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"/>
    <x v="20"/>
    <x v="176"/>
    <n v="81.27"/>
    <x v="1222"/>
    <d v="2016-04-01T04:00:00"/>
    <n v="30.446215277785086"/>
  </r>
  <r>
    <n v="1223"/>
    <x v="1223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"/>
    <x v="20"/>
    <x v="20"/>
    <n v="116.21"/>
    <x v="1223"/>
    <d v="2016-11-10T05:15:09"/>
    <n v="30.041666666671517"/>
  </r>
  <r>
    <n v="1224"/>
    <x v="1224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"/>
    <x v="21"/>
    <x v="113"/>
    <n v="58.89"/>
    <x v="1224"/>
    <d v="2014-06-06T13:11:42"/>
    <n v="60"/>
  </r>
  <r>
    <n v="1225"/>
    <x v="1225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"/>
    <x v="21"/>
    <x v="65"/>
    <n v="44"/>
    <x v="1225"/>
    <d v="2013-10-22T21:44:38"/>
    <n v="60"/>
  </r>
  <r>
    <n v="1226"/>
    <x v="1226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"/>
    <x v="21"/>
    <x v="65"/>
    <n v="48.43"/>
    <x v="1226"/>
    <d v="2014-04-21T01:00:00"/>
    <n v="34.166886574072123"/>
  </r>
  <r>
    <n v="1227"/>
    <x v="1227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"/>
    <x v="21"/>
    <x v="50"/>
    <n v="0"/>
    <x v="1227"/>
    <d v="2014-08-07T07:00:00"/>
    <n v="30.372499999997672"/>
  </r>
  <r>
    <n v="1228"/>
    <x v="1228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"/>
    <x v="21"/>
    <x v="129"/>
    <n v="61.04"/>
    <x v="1228"/>
    <d v="2011-09-28T17:30:08"/>
    <n v="60"/>
  </r>
  <r>
    <n v="1229"/>
    <x v="1229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"/>
    <x v="21"/>
    <x v="60"/>
    <n v="25"/>
    <x v="1229"/>
    <d v="2012-04-16T16:00:00"/>
    <n v="30.206863425926713"/>
  </r>
  <r>
    <n v="1230"/>
    <x v="1230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"/>
    <x v="21"/>
    <x v="50"/>
    <n v="0"/>
    <x v="1230"/>
    <d v="2011-02-24T23:20:30"/>
    <n v="30"/>
  </r>
  <r>
    <n v="1231"/>
    <x v="1231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"/>
    <x v="21"/>
    <x v="50"/>
    <n v="0"/>
    <x v="1231"/>
    <d v="2015-08-28T01:00:00"/>
    <n v="50.099907407413411"/>
  </r>
  <r>
    <n v="1232"/>
    <x v="1232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"/>
    <x v="21"/>
    <x v="60"/>
    <n v="40"/>
    <x v="1232"/>
    <d v="2013-10-06T20:21:10"/>
    <n v="47"/>
  </r>
  <r>
    <n v="1233"/>
    <x v="1233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"/>
    <x v="21"/>
    <x v="81"/>
    <n v="19.329999999999998"/>
    <x v="1233"/>
    <d v="2012-02-21T22:46:14"/>
    <n v="21"/>
  </r>
  <r>
    <n v="1234"/>
    <x v="1234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"/>
    <x v="21"/>
    <x v="50"/>
    <n v="0"/>
    <x v="1234"/>
    <d v="2015-02-02T18:55:42"/>
    <n v="30"/>
  </r>
  <r>
    <n v="1235"/>
    <x v="1235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"/>
    <x v="21"/>
    <x v="56"/>
    <n v="35"/>
    <x v="1235"/>
    <d v="2013-12-15T03:14:59"/>
    <n v="40"/>
  </r>
  <r>
    <n v="1236"/>
    <x v="1236"/>
    <s v="Raising money to give the musicians their due."/>
    <n v="2500"/>
    <n v="0"/>
    <s v="canceled"/>
    <s v="US"/>
    <s v="USD"/>
    <n v="1343491200"/>
    <n v="1342801164"/>
    <b v="0"/>
    <n v="0"/>
    <b v="0"/>
    <s v="music"/>
    <x v="21"/>
    <x v="50"/>
    <n v="0"/>
    <x v="1236"/>
    <d v="2012-07-28T16:00:00"/>
    <n v="7.9865277777789743"/>
  </r>
  <r>
    <n v="1237"/>
    <x v="1237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"/>
    <x v="21"/>
    <x v="50"/>
    <n v="0"/>
    <x v="1237"/>
    <d v="2012-08-24T06:47:45"/>
    <n v="20"/>
  </r>
  <r>
    <n v="1238"/>
    <x v="1238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"/>
    <x v="21"/>
    <x v="82"/>
    <n v="59.33"/>
    <x v="1238"/>
    <d v="2011-08-06T14:38:56"/>
    <n v="30"/>
  </r>
  <r>
    <n v="1239"/>
    <x v="1239"/>
    <s v="Please consider helping us with our new CD and Riverdance Tour"/>
    <n v="2500"/>
    <n v="0"/>
    <s v="canceled"/>
    <s v="US"/>
    <s v="USD"/>
    <n v="1325804767"/>
    <n v="1323212767"/>
    <b v="0"/>
    <n v="0"/>
    <b v="0"/>
    <s v="music"/>
    <x v="21"/>
    <x v="50"/>
    <n v="0"/>
    <x v="1239"/>
    <d v="2012-01-05T23:06:07"/>
    <n v="30"/>
  </r>
  <r>
    <n v="1240"/>
    <x v="1240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"/>
    <x v="21"/>
    <x v="56"/>
    <n v="30.13"/>
    <x v="1240"/>
    <d v="2013-07-12T21:51:00"/>
    <n v="58.870405092588044"/>
  </r>
  <r>
    <n v="1241"/>
    <x v="1241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"/>
    <x v="21"/>
    <x v="76"/>
    <n v="74.62"/>
    <x v="1241"/>
    <d v="2014-11-03T05:59:00"/>
    <n v="22.411574074074451"/>
  </r>
  <r>
    <n v="1242"/>
    <x v="1242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"/>
    <x v="21"/>
    <x v="60"/>
    <n v="5"/>
    <x v="1242"/>
    <d v="2011-09-11T13:18:00"/>
    <n v="15.388634259259561"/>
  </r>
  <r>
    <n v="1243"/>
    <x v="1243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"/>
    <x v="21"/>
    <x v="51"/>
    <n v="44.5"/>
    <x v="1243"/>
    <d v="2011-07-08T21:00:00"/>
    <n v="60.995706018518831"/>
  </r>
  <r>
    <n v="1244"/>
    <x v="1244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"/>
    <x v="11"/>
    <x v="3"/>
    <n v="46.13"/>
    <x v="1244"/>
    <d v="2013-04-22T21:00:00"/>
    <n v="31.049502314817801"/>
  </r>
  <r>
    <n v="1245"/>
    <x v="1245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"/>
    <x v="11"/>
    <x v="28"/>
    <n v="141.47"/>
    <x v="1245"/>
    <d v="2014-06-14T14:23:54"/>
    <n v="30"/>
  </r>
  <r>
    <n v="1246"/>
    <x v="1246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"/>
    <x v="11"/>
    <x v="16"/>
    <n v="75.48"/>
    <x v="1246"/>
    <d v="2011-12-06T02:02:29"/>
    <n v="45.041666666664241"/>
  </r>
  <r>
    <n v="1247"/>
    <x v="1247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"/>
    <x v="11"/>
    <x v="108"/>
    <n v="85.5"/>
    <x v="1247"/>
    <d v="2013-05-06T07:00:55"/>
    <n v="30"/>
  </r>
  <r>
    <n v="1248"/>
    <x v="1248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"/>
    <x v="11"/>
    <x v="143"/>
    <n v="64.25"/>
    <x v="1248"/>
    <d v="2014-06-13T06:59:00"/>
    <n v="35.634108796301007"/>
  </r>
  <r>
    <n v="1249"/>
    <x v="1249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"/>
    <x v="11"/>
    <x v="3"/>
    <n v="64.47"/>
    <x v="1249"/>
    <d v="2012-07-07T17:46:51"/>
    <n v="30"/>
  </r>
  <r>
    <n v="1250"/>
    <x v="1250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"/>
    <x v="11"/>
    <x v="177"/>
    <n v="118.2"/>
    <x v="1250"/>
    <d v="2014-09-06T15:25:31"/>
    <n v="45"/>
  </r>
  <r>
    <n v="1251"/>
    <x v="1251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"/>
    <x v="11"/>
    <x v="21"/>
    <n v="82.54"/>
    <x v="1251"/>
    <d v="2011-09-25T19:32:47"/>
    <n v="60"/>
  </r>
  <r>
    <n v="1252"/>
    <x v="1252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"/>
    <x v="11"/>
    <x v="178"/>
    <n v="34.17"/>
    <x v="1252"/>
    <d v="2013-10-24T23:42:49"/>
    <n v="28"/>
  </r>
  <r>
    <n v="1253"/>
    <x v="1253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"/>
    <x v="11"/>
    <x v="179"/>
    <n v="42.73"/>
    <x v="1253"/>
    <d v="2014-09-03T18:48:27"/>
    <n v="30"/>
  </r>
  <r>
    <n v="1254"/>
    <x v="125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"/>
    <x v="11"/>
    <x v="171"/>
    <n v="94.49"/>
    <x v="1254"/>
    <d v="2011-01-01T04:59:00"/>
    <n v="56.586273148146574"/>
  </r>
  <r>
    <n v="1255"/>
    <x v="1255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"/>
    <x v="11"/>
    <x v="180"/>
    <n v="55.7"/>
    <x v="1255"/>
    <d v="2013-12-01T21:17:32"/>
    <n v="30.041666666664241"/>
  </r>
  <r>
    <n v="1256"/>
    <x v="1256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"/>
    <x v="11"/>
    <x v="90"/>
    <n v="98.03"/>
    <x v="1256"/>
    <d v="2012-02-12T22:03:51"/>
    <n v="30"/>
  </r>
  <r>
    <n v="1257"/>
    <x v="1257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"/>
    <x v="11"/>
    <x v="181"/>
    <n v="92.1"/>
    <x v="1257"/>
    <d v="2011-04-03T01:03:10"/>
    <n v="48.958333333335759"/>
  </r>
  <r>
    <n v="1258"/>
    <x v="1258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"/>
    <x v="11"/>
    <x v="182"/>
    <n v="38.18"/>
    <x v="1258"/>
    <d v="2013-08-31T14:40:12"/>
    <n v="30"/>
  </r>
  <r>
    <n v="1259"/>
    <x v="1259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"/>
    <x v="11"/>
    <x v="3"/>
    <n v="27.15"/>
    <x v="1259"/>
    <d v="2014-06-09T03:59:00"/>
    <n v="32.19532407407678"/>
  </r>
  <r>
    <n v="1260"/>
    <x v="1260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"/>
    <x v="11"/>
    <x v="35"/>
    <n v="50.69"/>
    <x v="1260"/>
    <d v="2014-02-26T20:13:40"/>
    <n v="30"/>
  </r>
  <r>
    <n v="1261"/>
    <x v="1261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"/>
    <x v="11"/>
    <x v="7"/>
    <n v="38.94"/>
    <x v="1261"/>
    <d v="2014-01-29T08:13:47"/>
    <n v="30"/>
  </r>
  <r>
    <n v="1262"/>
    <x v="1262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"/>
    <x v="11"/>
    <x v="105"/>
    <n v="77.64"/>
    <x v="1262"/>
    <d v="2014-02-16T18:18:12"/>
    <n v="30"/>
  </r>
  <r>
    <n v="1263"/>
    <x v="1263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"/>
    <x v="11"/>
    <x v="17"/>
    <n v="43.54"/>
    <x v="1263"/>
    <d v="2014-03-29T01:00:00"/>
    <n v="34.957523148143082"/>
  </r>
  <r>
    <n v="1264"/>
    <x v="1264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"/>
    <x v="11"/>
    <x v="183"/>
    <n v="31.82"/>
    <x v="1264"/>
    <d v="2013-10-29T15:54:43"/>
    <n v="29"/>
  </r>
  <r>
    <n v="1265"/>
    <x v="1265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"/>
    <x v="11"/>
    <x v="17"/>
    <n v="63.18"/>
    <x v="1265"/>
    <d v="2010-11-30T15:43:35"/>
    <n v="47"/>
  </r>
  <r>
    <n v="1266"/>
    <x v="1266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"/>
    <x v="11"/>
    <x v="8"/>
    <n v="190.9"/>
    <x v="1266"/>
    <d v="2014-01-11T21:02:25"/>
    <n v="30"/>
  </r>
  <r>
    <n v="1267"/>
    <x v="1267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"/>
    <x v="11"/>
    <x v="21"/>
    <n v="140.86000000000001"/>
    <x v="1267"/>
    <d v="2013-07-24T14:02:38"/>
    <n v="30"/>
  </r>
  <r>
    <n v="1268"/>
    <x v="1268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"/>
    <x v="11"/>
    <x v="16"/>
    <n v="76.92"/>
    <x v="1268"/>
    <d v="2013-09-20T20:17:27"/>
    <n v="30"/>
  </r>
  <r>
    <n v="1269"/>
    <x v="1269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"/>
    <x v="11"/>
    <x v="15"/>
    <n v="99.16"/>
    <x v="1269"/>
    <d v="2016-04-16T00:00:00"/>
    <n v="30.176944444450783"/>
  </r>
  <r>
    <n v="1270"/>
    <x v="1270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"/>
    <x v="11"/>
    <x v="41"/>
    <n v="67.88"/>
    <x v="1270"/>
    <d v="2012-03-25T19:34:02"/>
    <n v="59.958333333328483"/>
  </r>
  <r>
    <n v="1271"/>
    <x v="1271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"/>
    <x v="11"/>
    <x v="21"/>
    <n v="246.29"/>
    <x v="1271"/>
    <d v="2013-11-13T17:24:19"/>
    <n v="30.041666666664241"/>
  </r>
  <r>
    <n v="1272"/>
    <x v="1272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"/>
    <x v="11"/>
    <x v="6"/>
    <n v="189.29"/>
    <x v="1272"/>
    <d v="2010-06-15T04:00:00"/>
    <n v="69.42153935184615"/>
  </r>
  <r>
    <n v="1273"/>
    <x v="1273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"/>
    <x v="11"/>
    <x v="3"/>
    <n v="76.67"/>
    <x v="1273"/>
    <d v="2014-08-31T17:31:31"/>
    <n v="30"/>
  </r>
  <r>
    <n v="1274"/>
    <x v="1274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"/>
    <x v="11"/>
    <x v="19"/>
    <n v="82.96"/>
    <x v="1274"/>
    <d v="2012-08-30T16:33:45"/>
    <n v="35"/>
  </r>
  <r>
    <n v="1275"/>
    <x v="1275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"/>
    <x v="11"/>
    <x v="184"/>
    <n v="62.52"/>
    <x v="1275"/>
    <d v="2013-08-07T20:49:47"/>
    <n v="35"/>
  </r>
  <r>
    <n v="1276"/>
    <x v="1276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"/>
    <x v="11"/>
    <x v="3"/>
    <n v="46.07"/>
    <x v="1276"/>
    <d v="2009-09-01T04:00:00"/>
    <n v="49.46241898147855"/>
  </r>
  <r>
    <n v="1277"/>
    <x v="1277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"/>
    <x v="11"/>
    <x v="6"/>
    <n v="38.54"/>
    <x v="1277"/>
    <d v="2012-09-04T13:29:07"/>
    <n v="35"/>
  </r>
  <r>
    <n v="1278"/>
    <x v="1278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"/>
    <x v="11"/>
    <x v="19"/>
    <n v="53.01"/>
    <x v="1278"/>
    <d v="2014-06-25T02:00:00"/>
    <n v="28.528171296296932"/>
  </r>
  <r>
    <n v="1279"/>
    <x v="1279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"/>
    <x v="11"/>
    <x v="38"/>
    <n v="73.36"/>
    <x v="1279"/>
    <d v="2014-03-24T01:22:50"/>
    <n v="39.958333333335759"/>
  </r>
  <r>
    <n v="1280"/>
    <x v="1280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"/>
    <x v="11"/>
    <x v="38"/>
    <n v="127.98"/>
    <x v="1280"/>
    <d v="2011-03-01T18:10:54"/>
    <n v="90"/>
  </r>
  <r>
    <n v="1281"/>
    <x v="1281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"/>
    <x v="11"/>
    <x v="38"/>
    <n v="104.73"/>
    <x v="1281"/>
    <d v="2013-07-28T17:50:36"/>
    <n v="20"/>
  </r>
  <r>
    <n v="1282"/>
    <x v="1282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"/>
    <x v="11"/>
    <x v="39"/>
    <n v="67.67"/>
    <x v="1282"/>
    <d v="2013-12-09T04:59:00"/>
    <n v="30.732465277775191"/>
  </r>
  <r>
    <n v="1283"/>
    <x v="1283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"/>
    <x v="11"/>
    <x v="185"/>
    <n v="95.93"/>
    <x v="1283"/>
    <d v="2013-03-11T04:00:00"/>
    <n v="23.449201388888469"/>
  </r>
  <r>
    <n v="1284"/>
    <x v="1284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"/>
    <x v="6"/>
    <x v="7"/>
    <n v="65.16"/>
    <x v="1284"/>
    <d v="2016-12-31T16:59:00"/>
    <n v="23.472893518519413"/>
  </r>
  <r>
    <n v="1285"/>
    <x v="1285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"/>
    <x v="6"/>
    <x v="21"/>
    <n v="32.270000000000003"/>
    <x v="1285"/>
    <d v="2015-06-20T13:59:35"/>
    <n v="15"/>
  </r>
  <r>
    <n v="1286"/>
    <x v="1286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"/>
    <x v="6"/>
    <x v="29"/>
    <n v="81.25"/>
    <x v="1286"/>
    <d v="2015-02-17T14:00:00"/>
    <n v="13.198761574065429"/>
  </r>
  <r>
    <n v="1287"/>
    <x v="1287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"/>
    <x v="6"/>
    <x v="186"/>
    <n v="24.2"/>
    <x v="1287"/>
    <d v="2015-06-12T14:54:16"/>
    <n v="60"/>
  </r>
  <r>
    <n v="1288"/>
    <x v="1288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"/>
    <x v="6"/>
    <x v="8"/>
    <n v="65.87"/>
    <x v="1288"/>
    <d v="2016-08-10T04:00:00"/>
    <n v="31.012002314819256"/>
  </r>
  <r>
    <n v="1289"/>
    <x v="1289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"/>
    <x v="6"/>
    <x v="105"/>
    <n v="36.08"/>
    <x v="1289"/>
    <d v="2017-01-04T03:14:05"/>
    <n v="30"/>
  </r>
  <r>
    <n v="1290"/>
    <x v="1290"/>
    <s v="Sometimes your Heart has to STOP for your Life to START."/>
    <n v="3500"/>
    <n v="3800"/>
    <s v="successful"/>
    <s v="US"/>
    <s v="USD"/>
    <n v="1429772340"/>
    <n v="1427121931"/>
    <b v="0"/>
    <n v="86"/>
    <b v="1"/>
    <s v="theater"/>
    <x v="6"/>
    <x v="15"/>
    <n v="44.19"/>
    <x v="1290"/>
    <d v="2015-04-23T06:59:00"/>
    <n v="30.676030092596193"/>
  </r>
  <r>
    <n v="1291"/>
    <x v="1291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"/>
    <x v="6"/>
    <x v="91"/>
    <n v="104.07"/>
    <x v="1291"/>
    <d v="2015-04-07T07:00:00"/>
    <n v="36.638993055559695"/>
  </r>
  <r>
    <n v="1292"/>
    <x v="1292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"/>
    <x v="6"/>
    <x v="5"/>
    <n v="35.96"/>
    <x v="1292"/>
    <d v="2015-10-06T22:59:00"/>
    <n v="27.193425925921474"/>
  </r>
  <r>
    <n v="1293"/>
    <x v="1293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"/>
    <x v="6"/>
    <x v="21"/>
    <n v="127.79"/>
    <x v="1293"/>
    <d v="2015-11-14T17:49:31"/>
    <n v="30.041666666656965"/>
  </r>
  <r>
    <n v="1294"/>
    <x v="1294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"/>
    <x v="6"/>
    <x v="108"/>
    <n v="27.73"/>
    <x v="1294"/>
    <d v="2015-10-19T11:00:00"/>
    <n v="18.00466435184353"/>
  </r>
  <r>
    <n v="1295"/>
    <x v="1295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"/>
    <x v="6"/>
    <x v="21"/>
    <n v="39.83"/>
    <x v="1295"/>
    <d v="2015-07-29T17:00:00"/>
    <n v="30.135451388880028"/>
  </r>
  <r>
    <n v="1296"/>
    <x v="1296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"/>
    <x v="6"/>
    <x v="48"/>
    <n v="52.17"/>
    <x v="1296"/>
    <d v="2016-03-14T00:12:53"/>
    <n v="19.958333333335759"/>
  </r>
  <r>
    <n v="1297"/>
    <x v="1297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"/>
    <x v="6"/>
    <x v="5"/>
    <n v="92.04"/>
    <x v="1297"/>
    <d v="2016-05-01T17:55:58"/>
    <n v="30"/>
  </r>
  <r>
    <n v="1298"/>
    <x v="1298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"/>
    <x v="6"/>
    <x v="2"/>
    <n v="63.42"/>
    <x v="1298"/>
    <d v="2016-04-28T16:20:32"/>
    <n v="30"/>
  </r>
  <r>
    <n v="1299"/>
    <x v="1299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"/>
    <x v="6"/>
    <x v="39"/>
    <n v="135.63"/>
    <x v="1299"/>
    <d v="2015-07-14T19:32:39"/>
    <n v="30"/>
  </r>
  <r>
    <n v="1300"/>
    <x v="1300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"/>
    <x v="6"/>
    <x v="165"/>
    <n v="168.75"/>
    <x v="1300"/>
    <d v="2016-06-01T18:57:00"/>
    <n v="39.114374999997381"/>
  </r>
  <r>
    <n v="1301"/>
    <x v="1301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"/>
    <x v="6"/>
    <x v="33"/>
    <n v="70.86"/>
    <x v="1301"/>
    <d v="2015-07-21T03:00:00"/>
    <n v="10.375254629630945"/>
  </r>
  <r>
    <n v="1302"/>
    <x v="1302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"/>
    <x v="6"/>
    <x v="8"/>
    <n v="50"/>
    <x v="1302"/>
    <d v="2016-12-01T02:23:31"/>
    <n v="30.041666666664241"/>
  </r>
  <r>
    <n v="1303"/>
    <x v="1303"/>
    <s v="Groundbreaking queer theatre."/>
    <n v="3500"/>
    <n v="4559.13"/>
    <s v="successful"/>
    <s v="GB"/>
    <s v="GBP"/>
    <n v="1469962800"/>
    <n v="1468578920"/>
    <b v="0"/>
    <n v="108"/>
    <b v="1"/>
    <s v="theater"/>
    <x v="6"/>
    <x v="22"/>
    <n v="42.21"/>
    <x v="1303"/>
    <d v="2016-07-31T11:00:00"/>
    <n v="16.017129629624833"/>
  </r>
  <r>
    <n v="1304"/>
    <x v="1304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"/>
    <x v="8"/>
    <x v="67"/>
    <n v="152.41"/>
    <x v="1304"/>
    <d v="2017-03-13T03:40:05"/>
    <n v="59.958333333328483"/>
  </r>
  <r>
    <n v="1305"/>
    <x v="1305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"/>
    <x v="8"/>
    <x v="73"/>
    <n v="90.62"/>
    <x v="1305"/>
    <d v="2016-07-21T17:30:00"/>
    <n v="29.063564814816345"/>
  </r>
  <r>
    <n v="1306"/>
    <x v="1306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"/>
    <x v="8"/>
    <x v="187"/>
    <n v="201.6"/>
    <x v="1306"/>
    <d v="2014-12-04T10:58:54"/>
    <n v="30"/>
  </r>
  <r>
    <n v="1307"/>
    <x v="1307"/>
    <s v="Get VR to Everyone with Mailable, Ready to Use Viewers"/>
    <n v="50000"/>
    <n v="5757"/>
    <s v="canceled"/>
    <s v="US"/>
    <s v="USD"/>
    <n v="1455710679"/>
    <n v="1453118679"/>
    <b v="0"/>
    <n v="45"/>
    <b v="0"/>
    <s v="technology"/>
    <x v="8"/>
    <x v="81"/>
    <n v="127.93"/>
    <x v="1307"/>
    <d v="2016-02-17T12:04:39"/>
    <n v="30"/>
  </r>
  <r>
    <n v="1308"/>
    <x v="1308"/>
    <s v="Boost Band, a wristband that charges any device"/>
    <n v="10000"/>
    <n v="1136"/>
    <s v="canceled"/>
    <s v="US"/>
    <s v="USD"/>
    <n v="1475937812"/>
    <n v="1472481812"/>
    <b v="0"/>
    <n v="38"/>
    <b v="0"/>
    <s v="technology"/>
    <x v="8"/>
    <x v="57"/>
    <n v="29.89"/>
    <x v="1308"/>
    <d v="2016-10-08T14:43:32"/>
    <n v="40"/>
  </r>
  <r>
    <n v="1309"/>
    <x v="1309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"/>
    <x v="8"/>
    <x v="20"/>
    <n v="367.97"/>
    <x v="1309"/>
    <d v="2015-10-15T21:11:08"/>
    <n v="35"/>
  </r>
  <r>
    <n v="1310"/>
    <x v="1310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"/>
    <x v="8"/>
    <x v="63"/>
    <n v="129.16999999999999"/>
    <x v="1310"/>
    <d v="2016-08-19T16:00:50"/>
    <n v="45"/>
  </r>
  <r>
    <n v="1311"/>
    <x v="1311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"/>
    <x v="8"/>
    <x v="188"/>
    <n v="800.7"/>
    <x v="1311"/>
    <d v="2016-11-30T20:15:19"/>
    <n v="35.041666666671517"/>
  </r>
  <r>
    <n v="1312"/>
    <x v="1312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"/>
    <x v="8"/>
    <x v="60"/>
    <n v="28"/>
    <x v="1312"/>
    <d v="2015-04-18T16:52:02"/>
    <n v="30"/>
  </r>
  <r>
    <n v="1313"/>
    <x v="1313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"/>
    <x v="8"/>
    <x v="134"/>
    <n v="102.02"/>
    <x v="1313"/>
    <d v="2016-03-03T17:01:54"/>
    <n v="30"/>
  </r>
  <r>
    <n v="1314"/>
    <x v="1314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"/>
    <x v="8"/>
    <x v="60"/>
    <n v="184.36"/>
    <x v="1314"/>
    <d v="2016-10-21T16:04:20"/>
    <n v="60"/>
  </r>
  <r>
    <n v="1315"/>
    <x v="1315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"/>
    <x v="8"/>
    <x v="67"/>
    <n v="162.91999999999999"/>
    <x v="1315"/>
    <d v="2015-11-06T01:00:00"/>
    <n v="35.543425925934571"/>
  </r>
  <r>
    <n v="1316"/>
    <x v="1316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"/>
    <x v="8"/>
    <x v="50"/>
    <n v="1"/>
    <x v="1316"/>
    <d v="2016-02-28T23:05:09"/>
    <n v="35"/>
  </r>
  <r>
    <n v="1317"/>
    <x v="1317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"/>
    <x v="8"/>
    <x v="52"/>
    <n v="603.53"/>
    <x v="1317"/>
    <d v="2016-07-21T14:00:00"/>
    <n v="52.347847222219571"/>
  </r>
  <r>
    <n v="1318"/>
    <x v="1318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"/>
    <x v="8"/>
    <x v="77"/>
    <n v="45.41"/>
    <x v="1318"/>
    <d v="2015-01-11T01:02:52"/>
    <n v="30"/>
  </r>
  <r>
    <n v="1319"/>
    <x v="1319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"/>
    <x v="8"/>
    <x v="77"/>
    <n v="97.33"/>
    <x v="1319"/>
    <d v="2014-07-11T16:00:00"/>
    <n v="14.854571759256942"/>
  </r>
  <r>
    <n v="1320"/>
    <x v="1320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"/>
    <x v="8"/>
    <x v="60"/>
    <n v="167.67"/>
    <x v="1320"/>
    <d v="2016-12-30T23:00:00"/>
    <n v="29.267986111110076"/>
  </r>
  <r>
    <n v="1321"/>
    <x v="1321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"/>
    <x v="8"/>
    <x v="60"/>
    <n v="859.86"/>
    <x v="1321"/>
    <d v="2016-12-23T17:58:57"/>
    <n v="30"/>
  </r>
  <r>
    <n v="1322"/>
    <x v="1322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"/>
    <x v="8"/>
    <x v="50"/>
    <n v="26.5"/>
    <x v="1322"/>
    <d v="2015-05-21T15:45:25"/>
    <n v="30"/>
  </r>
  <r>
    <n v="1323"/>
    <x v="1323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"/>
    <x v="8"/>
    <x v="114"/>
    <n v="30.27"/>
    <x v="1323"/>
    <d v="2016-04-26T06:55:00"/>
    <n v="34.589745370372839"/>
  </r>
  <r>
    <n v="1324"/>
    <x v="1324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"/>
    <x v="8"/>
    <x v="54"/>
    <n v="54.67"/>
    <x v="1324"/>
    <d v="2016-10-13T15:12:32"/>
    <n v="30"/>
  </r>
  <r>
    <n v="1325"/>
    <x v="1325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"/>
    <x v="8"/>
    <x v="53"/>
    <n v="60.75"/>
    <x v="1325"/>
    <d v="2016-12-30T02:03:55"/>
    <n v="30"/>
  </r>
  <r>
    <n v="1326"/>
    <x v="1326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"/>
    <x v="8"/>
    <x v="60"/>
    <n v="102.73"/>
    <x v="1326"/>
    <d v="2015-01-15T19:00:28"/>
    <n v="45"/>
  </r>
  <r>
    <n v="1327"/>
    <x v="1327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"/>
    <x v="8"/>
    <x v="65"/>
    <n v="41.59"/>
    <x v="1327"/>
    <d v="2015-05-29T16:17:15"/>
    <n v="30"/>
  </r>
  <r>
    <n v="1328"/>
    <x v="1328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"/>
    <x v="8"/>
    <x v="53"/>
    <n v="116.53"/>
    <x v="1328"/>
    <d v="2016-10-14T15:25:34"/>
    <n v="45"/>
  </r>
  <r>
    <n v="1329"/>
    <x v="1329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"/>
    <x v="8"/>
    <x v="60"/>
    <n v="45.33"/>
    <x v="1329"/>
    <d v="2014-12-02T06:19:05"/>
    <n v="40.041666666664241"/>
  </r>
  <r>
    <n v="1330"/>
    <x v="1330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"/>
    <x v="8"/>
    <x v="66"/>
    <n v="157.46"/>
    <x v="1330"/>
    <d v="2016-07-02T04:00:00"/>
    <n v="30.889942129637348"/>
  </r>
  <r>
    <n v="1331"/>
    <x v="1331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"/>
    <x v="8"/>
    <x v="60"/>
    <n v="100.5"/>
    <x v="1331"/>
    <d v="2016-08-17T12:05:54"/>
    <n v="30"/>
  </r>
  <r>
    <n v="1332"/>
    <x v="1332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"/>
    <x v="8"/>
    <x v="50"/>
    <n v="0"/>
    <x v="1332"/>
    <d v="2017-01-27T01:26:48"/>
    <n v="30"/>
  </r>
  <r>
    <n v="1333"/>
    <x v="1333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"/>
    <x v="8"/>
    <x v="50"/>
    <n v="0"/>
    <x v="1333"/>
    <d v="2014-07-16T02:33:45"/>
    <n v="30"/>
  </r>
  <r>
    <n v="1334"/>
    <x v="1334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"/>
    <x v="8"/>
    <x v="57"/>
    <n v="51.82"/>
    <x v="1334"/>
    <d v="2016-03-11T18:34:47"/>
    <n v="30"/>
  </r>
  <r>
    <n v="1335"/>
    <x v="1335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"/>
    <x v="8"/>
    <x v="68"/>
    <n v="308.75"/>
    <x v="1335"/>
    <d v="2015-12-05T22:28:22"/>
    <n v="30"/>
  </r>
  <r>
    <n v="1336"/>
    <x v="1336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"/>
    <x v="8"/>
    <x v="189"/>
    <n v="379.23"/>
    <x v="1336"/>
    <d v="2014-12-17T20:43:48"/>
    <n v="35"/>
  </r>
  <r>
    <n v="1337"/>
    <x v="1337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"/>
    <x v="8"/>
    <x v="190"/>
    <n v="176.36"/>
    <x v="1337"/>
    <d v="2017-03-03T13:51:19"/>
    <n v="30"/>
  </r>
  <r>
    <n v="1338"/>
    <x v="1338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"/>
    <x v="8"/>
    <x v="56"/>
    <n v="66.069999999999993"/>
    <x v="1338"/>
    <d v="2015-08-02T19:17:13"/>
    <n v="30"/>
  </r>
  <r>
    <n v="1339"/>
    <x v="1339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"/>
    <x v="8"/>
    <x v="113"/>
    <n v="89.65"/>
    <x v="1339"/>
    <d v="2014-12-08T16:31:55"/>
    <n v="45.041666666664241"/>
  </r>
  <r>
    <n v="1340"/>
    <x v="1340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"/>
    <x v="8"/>
    <x v="50"/>
    <n v="0"/>
    <x v="1340"/>
    <d v="2014-08-15T14:17:33"/>
    <n v="30"/>
  </r>
  <r>
    <n v="1341"/>
    <x v="1341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"/>
    <x v="8"/>
    <x v="140"/>
    <n v="382.39"/>
    <x v="1341"/>
    <d v="2016-10-01T14:58:37"/>
    <n v="32"/>
  </r>
  <r>
    <n v="1342"/>
    <x v="1342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"/>
    <x v="8"/>
    <x v="50"/>
    <n v="100"/>
    <x v="1342"/>
    <d v="2015-07-17T19:35:39"/>
    <n v="30"/>
  </r>
  <r>
    <n v="1343"/>
    <x v="1343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"/>
    <x v="8"/>
    <x v="21"/>
    <n v="158.36000000000001"/>
    <x v="1343"/>
    <d v="2016-08-19T03:59:00"/>
    <n v="58.639548611114151"/>
  </r>
  <r>
    <n v="1344"/>
    <x v="1344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"/>
    <x v="9"/>
    <x v="191"/>
    <n v="40.76"/>
    <x v="1344"/>
    <d v="2016-06-30T18:57:19"/>
    <n v="29"/>
  </r>
  <r>
    <n v="1345"/>
    <x v="1345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"/>
    <x v="9"/>
    <x v="105"/>
    <n v="53.57"/>
    <x v="1345"/>
    <d v="2014-07-14T19:32:39"/>
    <n v="35"/>
  </r>
  <r>
    <n v="1346"/>
    <x v="1346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"/>
    <x v="9"/>
    <x v="92"/>
    <n v="48.45"/>
    <x v="1346"/>
    <d v="2013-06-27T01:49:11"/>
    <n v="30"/>
  </r>
  <r>
    <n v="1347"/>
    <x v="1347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"/>
    <x v="9"/>
    <x v="21"/>
    <n v="82.42"/>
    <x v="1347"/>
    <d v="2015-03-07T15:18:45"/>
    <n v="30"/>
  </r>
  <r>
    <n v="1348"/>
    <x v="1348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"/>
    <x v="9"/>
    <x v="21"/>
    <n v="230.19"/>
    <x v="1348"/>
    <d v="2014-12-18T12:08:53"/>
    <n v="28"/>
  </r>
  <r>
    <n v="1349"/>
    <x v="1349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"/>
    <x v="9"/>
    <x v="142"/>
    <n v="59.36"/>
    <x v="1349"/>
    <d v="2015-12-16T06:59:00"/>
    <n v="36.958391203705105"/>
  </r>
  <r>
    <n v="1350"/>
    <x v="1350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"/>
    <x v="9"/>
    <x v="3"/>
    <n v="66.7"/>
    <x v="1350"/>
    <d v="2015-12-26T00:18:54"/>
    <n v="30"/>
  </r>
  <r>
    <n v="1351"/>
    <x v="1351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"/>
    <x v="9"/>
    <x v="7"/>
    <n v="168.78"/>
    <x v="1351"/>
    <d v="2016-02-12T17:45:44"/>
    <n v="30"/>
  </r>
  <r>
    <n v="1352"/>
    <x v="1352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"/>
    <x v="9"/>
    <x v="104"/>
    <n v="59.97"/>
    <x v="1352"/>
    <d v="2015-09-05T03:59:00"/>
    <n v="51.587662037039991"/>
  </r>
  <r>
    <n v="1353"/>
    <x v="1353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"/>
    <x v="9"/>
    <x v="84"/>
    <n v="31.81"/>
    <x v="1353"/>
    <d v="2013-03-11T00:00:00"/>
    <n v="34.882083333330229"/>
  </r>
  <r>
    <n v="1354"/>
    <x v="1354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"/>
    <x v="9"/>
    <x v="22"/>
    <n v="24.42"/>
    <x v="1354"/>
    <d v="2016-06-11T19:22:59"/>
    <n v="30"/>
  </r>
  <r>
    <n v="1355"/>
    <x v="1355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"/>
    <x v="9"/>
    <x v="4"/>
    <n v="25.35"/>
    <x v="1355"/>
    <d v="2012-11-30T10:00:00"/>
    <n v="30.161979166667152"/>
  </r>
  <r>
    <n v="1356"/>
    <x v="1356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"/>
    <x v="9"/>
    <x v="25"/>
    <n v="71.44"/>
    <x v="1356"/>
    <d v="2013-07-05T00:56:00"/>
    <n v="30"/>
  </r>
  <r>
    <n v="1357"/>
    <x v="1357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"/>
    <x v="9"/>
    <x v="105"/>
    <n v="38.549999999999997"/>
    <x v="1357"/>
    <d v="2013-03-01T05:59:00"/>
    <n v="29.287071759259561"/>
  </r>
  <r>
    <n v="1358"/>
    <x v="1358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"/>
    <x v="9"/>
    <x v="20"/>
    <n v="68.37"/>
    <x v="1358"/>
    <d v="2011-06-25T13:42:03"/>
    <n v="30"/>
  </r>
  <r>
    <n v="1359"/>
    <x v="1359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"/>
    <x v="9"/>
    <x v="31"/>
    <n v="40.21"/>
    <x v="1359"/>
    <d v="2011-07-06T19:33:10"/>
    <n v="62"/>
  </r>
  <r>
    <n v="1360"/>
    <x v="1360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"/>
    <x v="9"/>
    <x v="36"/>
    <n v="32.07"/>
    <x v="1360"/>
    <d v="2012-08-02T21:37:00"/>
    <n v="28"/>
  </r>
  <r>
    <n v="1361"/>
    <x v="1361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"/>
    <x v="9"/>
    <x v="9"/>
    <n v="28.63"/>
    <x v="1361"/>
    <d v="2014-06-21T17:12:52"/>
    <n v="30"/>
  </r>
  <r>
    <n v="1362"/>
    <x v="1362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"/>
    <x v="9"/>
    <x v="15"/>
    <n v="43.64"/>
    <x v="1362"/>
    <d v="2013-09-07T22:25:31"/>
    <n v="60"/>
  </r>
  <r>
    <n v="1363"/>
    <x v="1363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"/>
    <x v="9"/>
    <x v="8"/>
    <n v="40"/>
    <x v="1363"/>
    <d v="2016-02-15T07:59:00"/>
    <n v="18.48857638888876"/>
  </r>
  <r>
    <n v="1364"/>
    <x v="1364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"/>
    <x v="11"/>
    <x v="17"/>
    <n v="346.04"/>
    <x v="1364"/>
    <d v="2015-01-07T16:41:46"/>
    <n v="60.000000000007276"/>
  </r>
  <r>
    <n v="1365"/>
    <x v="1365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"/>
    <x v="11"/>
    <x v="8"/>
    <n v="81.739999999999995"/>
    <x v="1365"/>
    <d v="2015-03-16T16:35:52"/>
    <n v="29.958333333335759"/>
  </r>
  <r>
    <n v="1366"/>
    <x v="1366"/>
    <s v="A musical memorial for Alexi Petersen."/>
    <n v="7500"/>
    <n v="9486.69"/>
    <s v="successful"/>
    <s v="US"/>
    <s v="USD"/>
    <n v="1417049663"/>
    <n v="1413158063"/>
    <b v="0"/>
    <n v="147"/>
    <b v="1"/>
    <s v="music"/>
    <x v="11"/>
    <x v="9"/>
    <n v="64.540000000000006"/>
    <x v="1366"/>
    <d v="2014-11-27T00:54:23"/>
    <n v="45.041666666671517"/>
  </r>
  <r>
    <n v="1367"/>
    <x v="1367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"/>
    <x v="11"/>
    <x v="35"/>
    <n v="63.48"/>
    <x v="1367"/>
    <d v="2015-11-14T01:04:10"/>
    <n v="30.041666666664241"/>
  </r>
  <r>
    <n v="1368"/>
    <x v="1368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"/>
    <x v="11"/>
    <x v="38"/>
    <n v="63.62"/>
    <x v="1368"/>
    <d v="2015-06-15T04:34:54"/>
    <n v="24"/>
  </r>
  <r>
    <n v="1369"/>
    <x v="1369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"/>
    <x v="11"/>
    <x v="2"/>
    <n v="83.97"/>
    <x v="1369"/>
    <d v="2014-04-11T14:15:46"/>
    <n v="30"/>
  </r>
  <r>
    <n v="1370"/>
    <x v="1370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"/>
    <x v="11"/>
    <x v="3"/>
    <n v="77.75"/>
    <x v="1370"/>
    <d v="2013-10-16T00:04:50"/>
    <n v="15"/>
  </r>
  <r>
    <n v="1371"/>
    <x v="1371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"/>
    <x v="11"/>
    <x v="13"/>
    <n v="107.07"/>
    <x v="1371"/>
    <d v="2015-05-07T18:12:22"/>
    <n v="30"/>
  </r>
  <r>
    <n v="1372"/>
    <x v="1372"/>
    <s v="Please help us raise funds to press our new CD!"/>
    <n v="500"/>
    <n v="620"/>
    <s v="successful"/>
    <s v="US"/>
    <s v="USD"/>
    <n v="1342115132"/>
    <n v="1339523132"/>
    <b v="0"/>
    <n v="16"/>
    <b v="1"/>
    <s v="music"/>
    <x v="11"/>
    <x v="39"/>
    <n v="38.75"/>
    <x v="1372"/>
    <d v="2012-07-12T17:45:32"/>
    <n v="30"/>
  </r>
  <r>
    <n v="1373"/>
    <x v="1373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"/>
    <x v="11"/>
    <x v="2"/>
    <n v="201.94"/>
    <x v="1373"/>
    <d v="2016-12-30T22:50:33"/>
    <n v="30"/>
  </r>
  <r>
    <n v="1374"/>
    <x v="1374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"/>
    <x v="11"/>
    <x v="192"/>
    <n v="43.06"/>
    <x v="1374"/>
    <d v="2016-03-25T02:53:08"/>
    <n v="29.958333333335759"/>
  </r>
  <r>
    <n v="1375"/>
    <x v="1375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"/>
    <x v="11"/>
    <x v="193"/>
    <n v="62.87"/>
    <x v="1375"/>
    <d v="2017-01-15T01:35:19"/>
    <n v="30"/>
  </r>
  <r>
    <n v="1376"/>
    <x v="1376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"/>
    <x v="11"/>
    <x v="194"/>
    <n v="55.61"/>
    <x v="1376"/>
    <d v="2016-12-03T17:03:26"/>
    <n v="30.041666666671517"/>
  </r>
  <r>
    <n v="1377"/>
    <x v="1377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"/>
    <x v="11"/>
    <x v="31"/>
    <n v="48.71"/>
    <x v="1377"/>
    <d v="2017-02-03T04:11:00"/>
    <n v="21.954745370370802"/>
  </r>
  <r>
    <n v="1378"/>
    <x v="1378"/>
    <s v="A psychedelic post rock masterpiece!"/>
    <n v="2000"/>
    <n v="4067"/>
    <s v="successful"/>
    <s v="GB"/>
    <s v="GBP"/>
    <n v="1470075210"/>
    <n v="1468779210"/>
    <b v="0"/>
    <n v="133"/>
    <b v="1"/>
    <s v="music"/>
    <x v="11"/>
    <x v="195"/>
    <n v="30.58"/>
    <x v="1378"/>
    <d v="2016-08-01T18:13:30"/>
    <n v="15"/>
  </r>
  <r>
    <n v="1379"/>
    <x v="1379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"/>
    <x v="11"/>
    <x v="20"/>
    <n v="73.91"/>
    <x v="1379"/>
    <d v="2015-06-05T11:47:56"/>
    <n v="30"/>
  </r>
  <r>
    <n v="1380"/>
    <x v="1380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"/>
    <x v="11"/>
    <x v="196"/>
    <n v="21.2"/>
    <x v="1380"/>
    <d v="2015-06-09T02:00:00"/>
    <n v="22.320532407407882"/>
  </r>
  <r>
    <n v="1381"/>
    <x v="1381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"/>
    <x v="11"/>
    <x v="13"/>
    <n v="73.36"/>
    <x v="1381"/>
    <d v="2016-12-29T05:08:45"/>
    <n v="30"/>
  </r>
  <r>
    <n v="1382"/>
    <x v="1382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"/>
    <x v="11"/>
    <x v="3"/>
    <n v="56.41"/>
    <x v="1382"/>
    <d v="2013-05-06T19:12:16"/>
    <n v="30"/>
  </r>
  <r>
    <n v="1383"/>
    <x v="1383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"/>
    <x v="11"/>
    <x v="197"/>
    <n v="50.25"/>
    <x v="1383"/>
    <d v="2016-12-23T01:47:58"/>
    <n v="20"/>
  </r>
  <r>
    <n v="1384"/>
    <x v="1384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"/>
    <x v="11"/>
    <x v="39"/>
    <n v="68.94"/>
    <x v="1384"/>
    <d v="2015-07-05T17:38:42"/>
    <n v="30"/>
  </r>
  <r>
    <n v="1385"/>
    <x v="1385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"/>
    <x v="11"/>
    <x v="5"/>
    <n v="65.91"/>
    <x v="1385"/>
    <d v="2016-04-29T12:11:00"/>
    <n v="55.818738425921765"/>
  </r>
  <r>
    <n v="1386"/>
    <x v="1386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"/>
    <x v="11"/>
    <x v="198"/>
    <n v="62.5"/>
    <x v="1386"/>
    <d v="2015-07-29T15:31:29"/>
    <n v="30"/>
  </r>
  <r>
    <n v="1387"/>
    <x v="1387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"/>
    <x v="11"/>
    <x v="0"/>
    <n v="70.06"/>
    <x v="1387"/>
    <d v="2015-06-03T04:30:00"/>
    <n v="31.266261574070086"/>
  </r>
  <r>
    <n v="1388"/>
    <x v="1388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"/>
    <x v="11"/>
    <x v="165"/>
    <n v="60.18"/>
    <x v="1388"/>
    <d v="2016-10-17T16:14:00"/>
    <n v="26.061608796291694"/>
  </r>
  <r>
    <n v="1389"/>
    <x v="1389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"/>
    <x v="11"/>
    <x v="14"/>
    <n v="21.38"/>
    <x v="1389"/>
    <d v="2016-08-13T11:32:37"/>
    <n v="30"/>
  </r>
  <r>
    <n v="1390"/>
    <x v="1390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"/>
    <x v="11"/>
    <x v="15"/>
    <n v="160.79"/>
    <x v="1390"/>
    <d v="2015-04-27T17:12:00"/>
    <n v="33.913356481483788"/>
  </r>
  <r>
    <n v="1391"/>
    <x v="1391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"/>
    <x v="11"/>
    <x v="5"/>
    <n v="42.38"/>
    <x v="1391"/>
    <d v="2015-08-22T04:59:00"/>
    <n v="44.556967592594447"/>
  </r>
  <r>
    <n v="1392"/>
    <x v="1392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"/>
    <x v="11"/>
    <x v="35"/>
    <n v="27.32"/>
    <x v="1392"/>
    <d v="2016-03-03T03:43:06"/>
    <n v="31"/>
  </r>
  <r>
    <n v="1393"/>
    <x v="1393"/>
    <s v="Rock n' Roll tales of our times"/>
    <n v="10000"/>
    <n v="10235"/>
    <s v="successful"/>
    <s v="US"/>
    <s v="USD"/>
    <n v="1470068523"/>
    <n v="1467476523"/>
    <b v="0"/>
    <n v="52"/>
    <b v="1"/>
    <s v="music"/>
    <x v="11"/>
    <x v="21"/>
    <n v="196.83"/>
    <x v="1393"/>
    <d v="2016-08-01T16:22:03"/>
    <n v="30"/>
  </r>
  <r>
    <n v="1394"/>
    <x v="1394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"/>
    <x v="11"/>
    <x v="108"/>
    <n v="53.88"/>
    <x v="1394"/>
    <d v="2017-03-01T03:00:00"/>
    <n v="42.980023148149485"/>
  </r>
  <r>
    <n v="1395"/>
    <x v="1395"/>
    <s v="Help Quiet Oaks record their debut album!!!"/>
    <n v="3500"/>
    <n v="3916"/>
    <s v="successful"/>
    <s v="US"/>
    <s v="USD"/>
    <n v="1484430481"/>
    <n v="1481838481"/>
    <b v="0"/>
    <n v="82"/>
    <b v="1"/>
    <s v="music"/>
    <x v="11"/>
    <x v="20"/>
    <n v="47.76"/>
    <x v="1395"/>
    <d v="2017-01-14T21:48:01"/>
    <n v="30"/>
  </r>
  <r>
    <n v="1396"/>
    <x v="1396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"/>
    <x v="11"/>
    <x v="13"/>
    <n v="88.19"/>
    <x v="1396"/>
    <d v="2015-02-13T23:58:02"/>
    <n v="30"/>
  </r>
  <r>
    <n v="1397"/>
    <x v="1397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"/>
    <x v="11"/>
    <x v="35"/>
    <n v="72.06"/>
    <x v="1397"/>
    <d v="2016-10-27T21:19:00"/>
    <n v="29.970254629632109"/>
  </r>
  <r>
    <n v="1398"/>
    <x v="1398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"/>
    <x v="11"/>
    <x v="5"/>
    <n v="74.25"/>
    <x v="1398"/>
    <d v="2016-07-05T20:58:54"/>
    <n v="30"/>
  </r>
  <r>
    <n v="1399"/>
    <x v="1399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"/>
    <x v="11"/>
    <x v="9"/>
    <n v="61.7"/>
    <x v="1399"/>
    <d v="2014-10-07T00:06:13"/>
    <n v="30"/>
  </r>
  <r>
    <n v="1400"/>
    <x v="1400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"/>
    <x v="11"/>
    <x v="23"/>
    <n v="17.239999999999998"/>
    <x v="1400"/>
    <d v="2016-06-12T05:30:00"/>
    <n v="34.888043981482042"/>
  </r>
  <r>
    <n v="1401"/>
    <x v="1401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"/>
    <x v="11"/>
    <x v="199"/>
    <n v="51.72"/>
    <x v="1401"/>
    <d v="2013-05-26T23:54:34"/>
    <n v="21"/>
  </r>
  <r>
    <n v="1402"/>
    <x v="1402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"/>
    <x v="11"/>
    <x v="15"/>
    <n v="24.15"/>
    <x v="1402"/>
    <d v="2015-05-01T00:16:51"/>
    <n v="59.958333333343035"/>
  </r>
  <r>
    <n v="1403"/>
    <x v="1403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"/>
    <x v="11"/>
    <x v="33"/>
    <n v="62.17"/>
    <x v="1403"/>
    <d v="2013-07-26T01:30:35"/>
    <n v="30"/>
  </r>
  <r>
    <n v="1404"/>
    <x v="1404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"/>
    <x v="22"/>
    <x v="53"/>
    <n v="48.2"/>
    <x v="1404"/>
    <d v="2015-02-22T12:14:45"/>
    <n v="25"/>
  </r>
  <r>
    <n v="1405"/>
    <x v="1405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"/>
    <x v="22"/>
    <x v="50"/>
    <n v="6.18"/>
    <x v="1405"/>
    <d v="2014-11-28T17:20:01"/>
    <n v="30.041666666664241"/>
  </r>
  <r>
    <n v="1406"/>
    <x v="1406"/>
    <s v="The White coat and the battle dress uniform"/>
    <n v="12000"/>
    <n v="15"/>
    <s v="failed"/>
    <s v="IT"/>
    <s v="EUR"/>
    <n v="1449914400"/>
    <n v="1445336607"/>
    <b v="0"/>
    <n v="3"/>
    <b v="0"/>
    <s v="publishing"/>
    <x v="22"/>
    <x v="50"/>
    <n v="5"/>
    <x v="1406"/>
    <d v="2015-12-12T10:00:00"/>
    <n v="52.983715277783631"/>
  </r>
  <r>
    <n v="1407"/>
    <x v="1407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"/>
    <x v="22"/>
    <x v="60"/>
    <n v="7.5"/>
    <x v="1407"/>
    <d v="2014-08-12T12:52:58"/>
    <n v="25"/>
  </r>
  <r>
    <n v="1408"/>
    <x v="1408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"/>
    <x v="22"/>
    <x v="113"/>
    <n v="12"/>
    <x v="1408"/>
    <d v="2015-11-13T21:55:56"/>
    <n v="30.041666666671517"/>
  </r>
  <r>
    <n v="1409"/>
    <x v="1409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"/>
    <x v="22"/>
    <x v="50"/>
    <n v="0"/>
    <x v="1409"/>
    <d v="2015-01-01T04:12:15"/>
    <n v="60.041666666664241"/>
  </r>
  <r>
    <n v="1410"/>
    <x v="1410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"/>
    <x v="22"/>
    <x v="50"/>
    <n v="1"/>
    <x v="1410"/>
    <d v="2016-06-03T07:38:40"/>
    <n v="45"/>
  </r>
  <r>
    <n v="1411"/>
    <x v="1411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"/>
    <x v="22"/>
    <x v="50"/>
    <n v="2.33"/>
    <x v="1411"/>
    <d v="2015-02-06T01:25:00"/>
    <n v="28"/>
  </r>
  <r>
    <n v="1412"/>
    <x v="1412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"/>
    <x v="22"/>
    <x v="62"/>
    <n v="24.62"/>
    <x v="1412"/>
    <d v="2014-12-04T01:31:39"/>
    <n v="30"/>
  </r>
  <r>
    <n v="1413"/>
    <x v="1413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"/>
    <x v="22"/>
    <x v="62"/>
    <n v="100"/>
    <x v="1413"/>
    <d v="2016-02-20T10:29:30"/>
    <n v="60"/>
  </r>
  <r>
    <n v="1414"/>
    <x v="1414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"/>
    <x v="22"/>
    <x v="50"/>
    <n v="1"/>
    <x v="1414"/>
    <d v="2017-01-03T06:04:27"/>
    <n v="30"/>
  </r>
  <r>
    <n v="1415"/>
    <x v="1415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"/>
    <x v="22"/>
    <x v="82"/>
    <n v="88.89"/>
    <x v="1415"/>
    <d v="2015-08-16T16:13:11"/>
    <n v="40"/>
  </r>
  <r>
    <n v="1416"/>
    <x v="1416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"/>
    <x v="22"/>
    <x v="50"/>
    <n v="0"/>
    <x v="1416"/>
    <d v="2015-11-21T23:13:39"/>
    <n v="30.041666666664241"/>
  </r>
  <r>
    <n v="1417"/>
    <x v="1417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"/>
    <x v="22"/>
    <x v="60"/>
    <n v="27.5"/>
    <x v="1417"/>
    <d v="2015-09-15T11:11:00"/>
    <n v="30.315810185187729"/>
  </r>
  <r>
    <n v="1418"/>
    <x v="1418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"/>
    <x v="22"/>
    <x v="50"/>
    <n v="6"/>
    <x v="1418"/>
    <d v="2016-02-25T10:57:14"/>
    <n v="30"/>
  </r>
  <r>
    <n v="1419"/>
    <x v="1419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"/>
    <x v="22"/>
    <x v="113"/>
    <n v="44.5"/>
    <x v="1419"/>
    <d v="2016-10-09T10:56:59"/>
    <n v="30"/>
  </r>
  <r>
    <n v="1420"/>
    <x v="1420"/>
    <s v="Help me butcher Shakespeare in a satirical fashion."/>
    <n v="110"/>
    <n v="3"/>
    <s v="failed"/>
    <s v="US"/>
    <s v="USD"/>
    <n v="1467129686"/>
    <n v="1464969686"/>
    <b v="0"/>
    <n v="3"/>
    <b v="0"/>
    <s v="publishing"/>
    <x v="22"/>
    <x v="56"/>
    <n v="1"/>
    <x v="1420"/>
    <d v="2016-06-28T16:01:26"/>
    <n v="25"/>
  </r>
  <r>
    <n v="1421"/>
    <x v="1421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"/>
    <x v="22"/>
    <x v="50"/>
    <n v="100"/>
    <x v="1421"/>
    <d v="2015-02-08T21:58:29"/>
    <n v="30"/>
  </r>
  <r>
    <n v="1422"/>
    <x v="1422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"/>
    <x v="22"/>
    <x v="50"/>
    <n v="13"/>
    <x v="1422"/>
    <d v="2016-09-21T05:45:04"/>
    <n v="30"/>
  </r>
  <r>
    <n v="1423"/>
    <x v="1423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"/>
    <x v="22"/>
    <x v="50"/>
    <n v="100"/>
    <x v="1423"/>
    <d v="2016-01-01T08:38:51"/>
    <n v="30"/>
  </r>
  <r>
    <n v="1424"/>
    <x v="1424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"/>
    <x v="22"/>
    <x v="68"/>
    <n v="109.07"/>
    <x v="1424"/>
    <d v="2016-11-15T18:13:22"/>
    <n v="13.041666666671517"/>
  </r>
  <r>
    <n v="1425"/>
    <x v="1425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"/>
    <x v="22"/>
    <x v="50"/>
    <n v="0"/>
    <x v="1425"/>
    <d v="2015-04-29T03:09:19"/>
    <n v="30"/>
  </r>
  <r>
    <n v="1426"/>
    <x v="1426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"/>
    <x v="22"/>
    <x v="50"/>
    <n v="0"/>
    <x v="1426"/>
    <d v="2015-08-24T09:22:00"/>
    <n v="60"/>
  </r>
  <r>
    <n v="1427"/>
    <x v="1427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"/>
    <x v="22"/>
    <x v="59"/>
    <n v="104.75"/>
    <x v="1427"/>
    <d v="2016-09-18T20:26:25"/>
    <n v="30"/>
  </r>
  <r>
    <n v="1428"/>
    <x v="1428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"/>
    <x v="22"/>
    <x v="62"/>
    <n v="15"/>
    <x v="1428"/>
    <d v="2016-04-02T08:06:57"/>
    <n v="29.958333333328483"/>
  </r>
  <r>
    <n v="1429"/>
    <x v="1429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"/>
    <x v="22"/>
    <x v="50"/>
    <n v="0"/>
    <x v="1429"/>
    <d v="2015-04-10T01:27:22"/>
    <n v="30"/>
  </r>
  <r>
    <n v="1430"/>
    <x v="1430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"/>
    <x v="22"/>
    <x v="59"/>
    <n v="80.599999999999994"/>
    <x v="1430"/>
    <d v="2014-12-19T19:31:28"/>
    <n v="31"/>
  </r>
  <r>
    <n v="1431"/>
    <x v="1431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"/>
    <x v="22"/>
    <x v="188"/>
    <n v="115.55"/>
    <x v="1431"/>
    <d v="2015-11-26T06:03:36"/>
    <n v="30.041666666671517"/>
  </r>
  <r>
    <n v="1432"/>
    <x v="1432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"/>
    <x v="22"/>
    <x v="50"/>
    <n v="0"/>
    <x v="1432"/>
    <d v="2015-07-20T18:43:48"/>
    <n v="30"/>
  </r>
  <r>
    <n v="1433"/>
    <x v="1433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"/>
    <x v="22"/>
    <x v="113"/>
    <n v="80.5"/>
    <x v="1433"/>
    <d v="2016-12-10T11:00:00"/>
    <n v="40.832465277773736"/>
  </r>
  <r>
    <n v="1434"/>
    <x v="1434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"/>
    <x v="22"/>
    <x v="54"/>
    <n v="744.55"/>
    <x v="1434"/>
    <d v="2015-06-08T15:00:00"/>
    <n v="20.85789351852145"/>
  </r>
  <r>
    <n v="1435"/>
    <x v="1435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"/>
    <x v="22"/>
    <x v="50"/>
    <n v="7.5"/>
    <x v="1435"/>
    <d v="2015-10-11T18:43:40"/>
    <n v="30"/>
  </r>
  <r>
    <n v="1436"/>
    <x v="1436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"/>
    <x v="22"/>
    <x v="60"/>
    <n v="38.5"/>
    <x v="1436"/>
    <d v="2016-02-21T08:24:17"/>
    <n v="30"/>
  </r>
  <r>
    <n v="1437"/>
    <x v="1437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"/>
    <x v="22"/>
    <x v="117"/>
    <n v="36.68"/>
    <x v="1437"/>
    <d v="2014-07-13T04:59:00"/>
    <n v="36.675937500003783"/>
  </r>
  <r>
    <n v="1438"/>
    <x v="1438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"/>
    <x v="22"/>
    <x v="56"/>
    <n v="75"/>
    <x v="1438"/>
    <d v="2016-04-27T13:55:00"/>
    <n v="29.708344907405262"/>
  </r>
  <r>
    <n v="1439"/>
    <x v="1439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"/>
    <x v="22"/>
    <x v="113"/>
    <n v="30"/>
    <x v="1439"/>
    <d v="2015-03-07T19:55:01"/>
    <n v="30"/>
  </r>
  <r>
    <n v="1440"/>
    <x v="1440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"/>
    <x v="22"/>
    <x v="50"/>
    <n v="1"/>
    <x v="1440"/>
    <d v="2016-05-26T17:57:43"/>
    <n v="30"/>
  </r>
  <r>
    <n v="1441"/>
    <x v="1441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"/>
    <x v="22"/>
    <x v="60"/>
    <n v="673.33"/>
    <x v="1441"/>
    <d v="2015-09-11T18:22:49"/>
    <n v="60"/>
  </r>
  <r>
    <n v="1442"/>
    <x v="1442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"/>
    <x v="22"/>
    <x v="50"/>
    <n v="0"/>
    <x v="1442"/>
    <d v="2016-05-25T15:29:18"/>
    <n v="30"/>
  </r>
  <r>
    <n v="1443"/>
    <x v="1443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"/>
    <x v="22"/>
    <x v="50"/>
    <n v="0"/>
    <x v="1443"/>
    <d v="2017-01-02T22:13:29"/>
    <n v="30"/>
  </r>
  <r>
    <n v="1444"/>
    <x v="1444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"/>
    <x v="22"/>
    <x v="50"/>
    <n v="0"/>
    <x v="1444"/>
    <d v="2015-09-12T20:57:42"/>
    <n v="60"/>
  </r>
  <r>
    <n v="1445"/>
    <x v="1445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"/>
    <x v="22"/>
    <x v="50"/>
    <n v="0"/>
    <x v="1445"/>
    <d v="2015-06-14T13:00:55"/>
    <n v="30"/>
  </r>
  <r>
    <n v="1446"/>
    <x v="1446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"/>
    <x v="22"/>
    <x v="50"/>
    <n v="0"/>
    <x v="1446"/>
    <d v="2016-04-21T10:44:38"/>
    <n v="20"/>
  </r>
  <r>
    <n v="1447"/>
    <x v="1447"/>
    <s v="I'm creating a dictionary of multiple Indian languages."/>
    <n v="500000"/>
    <n v="75"/>
    <s v="failed"/>
    <s v="US"/>
    <s v="USD"/>
    <n v="1467999134"/>
    <n v="1465407134"/>
    <b v="0"/>
    <n v="3"/>
    <b v="0"/>
    <s v="publishing"/>
    <x v="22"/>
    <x v="50"/>
    <n v="25"/>
    <x v="1447"/>
    <d v="2016-07-08T17:32:14"/>
    <n v="30"/>
  </r>
  <r>
    <n v="1448"/>
    <x v="1448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"/>
    <x v="22"/>
    <x v="50"/>
    <n v="0"/>
    <x v="1448"/>
    <d v="2015-05-22T05:25:00"/>
    <n v="30.289143518522906"/>
  </r>
  <r>
    <n v="1449"/>
    <x v="1449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"/>
    <x v="22"/>
    <x v="50"/>
    <n v="0"/>
    <x v="1449"/>
    <d v="2015-05-10T19:28:25"/>
    <n v="48"/>
  </r>
  <r>
    <n v="1450"/>
    <x v="1450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"/>
    <x v="22"/>
    <x v="50"/>
    <n v="1"/>
    <x v="1450"/>
    <d v="2016-02-20T04:06:37"/>
    <n v="30"/>
  </r>
  <r>
    <n v="1451"/>
    <x v="1451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"/>
    <x v="22"/>
    <x v="50"/>
    <n v="1"/>
    <x v="1451"/>
    <d v="2014-11-19T00:00:59"/>
    <n v="30.041666666664241"/>
  </r>
  <r>
    <n v="1452"/>
    <x v="1452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"/>
    <x v="22"/>
    <x v="50"/>
    <n v="0"/>
    <x v="1452"/>
    <d v="2014-07-28T16:52:43"/>
    <n v="30"/>
  </r>
  <r>
    <n v="1453"/>
    <x v="1453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"/>
    <x v="22"/>
    <x v="50"/>
    <n v="0"/>
    <x v="1453"/>
    <d v="2017-04-15T15:42:27"/>
    <n v="44.958333333335759"/>
  </r>
  <r>
    <n v="1454"/>
    <x v="1454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"/>
    <x v="22"/>
    <x v="60"/>
    <n v="15"/>
    <x v="1454"/>
    <d v="2016-04-24T21:59:00"/>
    <n v="21.049305555556202"/>
  </r>
  <r>
    <n v="1455"/>
    <x v="1455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"/>
    <x v="22"/>
    <x v="57"/>
    <n v="225"/>
    <x v="1455"/>
    <d v="2014-09-05T13:39:00"/>
    <n v="54.896064814813144"/>
  </r>
  <r>
    <n v="1456"/>
    <x v="1456"/>
    <s v="English Version of my auto-published novel"/>
    <n v="5000"/>
    <n v="145"/>
    <s v="canceled"/>
    <s v="IT"/>
    <s v="EUR"/>
    <n v="1483459365"/>
    <n v="1480867365"/>
    <b v="0"/>
    <n v="3"/>
    <b v="0"/>
    <s v="publishing"/>
    <x v="22"/>
    <x v="56"/>
    <n v="48.33"/>
    <x v="1456"/>
    <d v="2017-01-03T16:02:45"/>
    <n v="30"/>
  </r>
  <r>
    <n v="1457"/>
    <x v="1457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"/>
    <x v="22"/>
    <x v="50"/>
    <n v="0"/>
    <x v="1457"/>
    <d v="2015-11-11T22:30:44"/>
    <n v="30.041666666671517"/>
  </r>
  <r>
    <n v="1458"/>
    <x v="1458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"/>
    <x v="22"/>
    <x v="50"/>
    <n v="0"/>
    <x v="1458"/>
    <d v="2014-08-11T04:00:00"/>
    <n v="30.461111111108039"/>
  </r>
  <r>
    <n v="1459"/>
    <x v="1459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"/>
    <x v="22"/>
    <x v="50"/>
    <n v="0"/>
    <x v="1459"/>
    <d v="2015-12-02T17:25:00"/>
    <n v="28.520879629628325"/>
  </r>
  <r>
    <n v="1460"/>
    <x v="1460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"/>
    <x v="22"/>
    <x v="50"/>
    <n v="0"/>
    <x v="1460"/>
    <d v="2014-11-30T23:45:00"/>
    <n v="58.092615740737529"/>
  </r>
  <r>
    <n v="1461"/>
    <x v="1461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"/>
    <x v="23"/>
    <x v="7"/>
    <n v="44.67"/>
    <x v="1461"/>
    <d v="2014-10-21T00:00:00"/>
    <n v="33.354699074072414"/>
  </r>
  <r>
    <n v="1462"/>
    <x v="1462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"/>
    <x v="23"/>
    <x v="15"/>
    <n v="28.94"/>
    <x v="1462"/>
    <d v="2013-04-10T15:54:31"/>
    <n v="30"/>
  </r>
  <r>
    <n v="1463"/>
    <x v="1463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"/>
    <x v="23"/>
    <x v="34"/>
    <n v="35.44"/>
    <x v="1463"/>
    <d v="2013-04-07T20:52:18"/>
    <n v="44.958333333335759"/>
  </r>
  <r>
    <n v="1464"/>
    <x v="1464"/>
    <s v="The Best Science Media on the Web"/>
    <n v="5000"/>
    <n v="8160"/>
    <s v="successful"/>
    <s v="US"/>
    <s v="USD"/>
    <n v="1361029958"/>
    <n v="1358437958"/>
    <b v="1"/>
    <n v="234"/>
    <b v="1"/>
    <s v="publishing"/>
    <x v="23"/>
    <x v="200"/>
    <n v="34.869999999999997"/>
    <x v="1464"/>
    <d v="2013-02-16T15:52:38"/>
    <n v="30"/>
  </r>
  <r>
    <n v="1465"/>
    <x v="1465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"/>
    <x v="23"/>
    <x v="201"/>
    <n v="52.62"/>
    <x v="1465"/>
    <d v="2012-03-22T03:00:00"/>
    <n v="30.390601851853717"/>
  </r>
  <r>
    <n v="1466"/>
    <x v="1466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"/>
    <x v="23"/>
    <x v="29"/>
    <n v="69.599999999999994"/>
    <x v="1466"/>
    <d v="2016-01-12T05:00:00"/>
    <n v="41.036273148143664"/>
  </r>
  <r>
    <n v="1467"/>
    <x v="1467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"/>
    <x v="23"/>
    <x v="41"/>
    <n v="76.72"/>
    <x v="1467"/>
    <d v="2012-03-25T18:14:45"/>
    <n v="59.958333333335759"/>
  </r>
  <r>
    <n v="1468"/>
    <x v="1468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"/>
    <x v="23"/>
    <x v="21"/>
    <n v="33.19"/>
    <x v="1468"/>
    <d v="2011-06-12T00:20:49"/>
    <n v="60"/>
  </r>
  <r>
    <n v="1469"/>
    <x v="1469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"/>
    <x v="23"/>
    <x v="29"/>
    <n v="149.46"/>
    <x v="1469"/>
    <d v="2013-02-15T14:21:49"/>
    <n v="30"/>
  </r>
  <r>
    <n v="1470"/>
    <x v="1470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"/>
    <x v="23"/>
    <x v="105"/>
    <n v="23.17"/>
    <x v="1470"/>
    <d v="2012-12-28T19:51:03"/>
    <n v="21"/>
  </r>
  <r>
    <n v="1471"/>
    <x v="1471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"/>
    <x v="23"/>
    <x v="3"/>
    <n v="96.88"/>
    <x v="1471"/>
    <d v="2015-04-09T22:58:54"/>
    <n v="30"/>
  </r>
  <r>
    <n v="1472"/>
    <x v="147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"/>
    <x v="23"/>
    <x v="86"/>
    <n v="103.2"/>
    <x v="1472"/>
    <d v="2013-10-16T13:01:43"/>
    <n v="30"/>
  </r>
  <r>
    <n v="1473"/>
    <x v="1473"/>
    <s v="Public Radio Project"/>
    <n v="1500"/>
    <n v="1807.74"/>
    <s v="successful"/>
    <s v="US"/>
    <s v="USD"/>
    <n v="1330644639"/>
    <n v="1328052639"/>
    <b v="1"/>
    <n v="47"/>
    <b v="1"/>
    <s v="publishing"/>
    <x v="23"/>
    <x v="10"/>
    <n v="38.46"/>
    <x v="1473"/>
    <d v="2012-03-01T23:30:39"/>
    <n v="30"/>
  </r>
  <r>
    <n v="1474"/>
    <x v="1474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"/>
    <x v="23"/>
    <x v="20"/>
    <n v="44.32"/>
    <x v="1474"/>
    <d v="2013-09-13T17:28:12"/>
    <n v="30"/>
  </r>
  <r>
    <n v="1475"/>
    <x v="1475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"/>
    <x v="23"/>
    <x v="192"/>
    <n v="64.17"/>
    <x v="1475"/>
    <d v="2014-12-20T04:59:00"/>
    <n v="32.484687500000291"/>
  </r>
  <r>
    <n v="1476"/>
    <x v="1476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"/>
    <x v="23"/>
    <x v="202"/>
    <n v="43.33"/>
    <x v="1476"/>
    <d v="2011-09-10T01:00:22"/>
    <n v="30"/>
  </r>
  <r>
    <n v="1477"/>
    <x v="1477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"/>
    <x v="23"/>
    <x v="38"/>
    <n v="90.5"/>
    <x v="1477"/>
    <d v="2011-12-23T03:00:00"/>
    <n v="59.50921296296292"/>
  </r>
  <r>
    <n v="1478"/>
    <x v="1478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"/>
    <x v="23"/>
    <x v="203"/>
    <n v="29.19"/>
    <x v="1478"/>
    <d v="2013-05-14T20:55:13"/>
    <n v="14"/>
  </r>
  <r>
    <n v="1479"/>
    <x v="1479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"/>
    <x v="23"/>
    <x v="0"/>
    <n v="30.96"/>
    <x v="1479"/>
    <d v="2014-05-10T03:59:00"/>
    <n v="14.420729166668025"/>
  </r>
  <r>
    <n v="1480"/>
    <x v="1480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"/>
    <x v="23"/>
    <x v="16"/>
    <n v="92.16"/>
    <x v="1480"/>
    <d v="2013-07-26T17:00:00"/>
    <n v="16.774317129631527"/>
  </r>
  <r>
    <n v="1481"/>
    <x v="1481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"/>
    <x v="10"/>
    <x v="53"/>
    <n v="17.5"/>
    <x v="1481"/>
    <d v="2013-11-02T22:09:05"/>
    <n v="30"/>
  </r>
  <r>
    <n v="1482"/>
    <x v="1482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"/>
    <x v="10"/>
    <x v="50"/>
    <n v="5"/>
    <x v="1482"/>
    <d v="2012-09-07T07:51:00"/>
    <n v="22.469027777769952"/>
  </r>
  <r>
    <n v="1483"/>
    <x v="1483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"/>
    <x v="10"/>
    <x v="60"/>
    <n v="25"/>
    <x v="1483"/>
    <d v="2016-07-22T04:37:55"/>
    <n v="25"/>
  </r>
  <r>
    <n v="1484"/>
    <x v="1484"/>
    <s v="The mussings of an old wizard"/>
    <n v="2000"/>
    <n v="0"/>
    <s v="failed"/>
    <s v="US"/>
    <s v="USD"/>
    <n v="1342882260"/>
    <n v="1337834963"/>
    <b v="0"/>
    <n v="0"/>
    <b v="0"/>
    <s v="publishing"/>
    <x v="10"/>
    <x v="50"/>
    <n v="0"/>
    <x v="1484"/>
    <d v="2012-07-21T14:51:00"/>
    <n v="58.417789351857209"/>
  </r>
  <r>
    <n v="1485"/>
    <x v="1485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"/>
    <x v="10"/>
    <x v="53"/>
    <n v="50"/>
    <x v="1485"/>
    <d v="2015-06-20T19:06:13"/>
    <n v="45"/>
  </r>
  <r>
    <n v="1486"/>
    <x v="1486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"/>
    <x v="10"/>
    <x v="50"/>
    <n v="16"/>
    <x v="1486"/>
    <d v="2015-02-27T04:02:41"/>
    <n v="30"/>
  </r>
  <r>
    <n v="1487"/>
    <x v="1487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"/>
    <x v="10"/>
    <x v="50"/>
    <n v="0"/>
    <x v="1487"/>
    <d v="2016-08-02T22:01:11"/>
    <n v="30"/>
  </r>
  <r>
    <n v="1488"/>
    <x v="1488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"/>
    <x v="10"/>
    <x v="53"/>
    <n v="60"/>
    <x v="1488"/>
    <d v="2014-01-05T13:31:00"/>
    <n v="30"/>
  </r>
  <r>
    <n v="1489"/>
    <x v="1489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"/>
    <x v="10"/>
    <x v="50"/>
    <n v="0"/>
    <x v="1489"/>
    <d v="2012-11-15T15:40:52"/>
    <n v="30.041666666664241"/>
  </r>
  <r>
    <n v="1490"/>
    <x v="1490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"/>
    <x v="10"/>
    <x v="134"/>
    <n v="47.11"/>
    <x v="1490"/>
    <d v="2013-10-02T13:27:54"/>
    <n v="29"/>
  </r>
  <r>
    <n v="1491"/>
    <x v="1491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"/>
    <x v="10"/>
    <x v="59"/>
    <n v="100"/>
    <x v="1491"/>
    <d v="2015-02-15T15:38:00"/>
    <n v="58.937928240738984"/>
  </r>
  <r>
    <n v="1492"/>
    <x v="1492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"/>
    <x v="10"/>
    <x v="60"/>
    <n v="15"/>
    <x v="1492"/>
    <d v="2011-06-18T21:14:06"/>
    <n v="30"/>
  </r>
  <r>
    <n v="1493"/>
    <x v="1493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"/>
    <x v="10"/>
    <x v="50"/>
    <n v="0"/>
    <x v="1493"/>
    <d v="2013-06-16T20:47:55"/>
    <n v="30"/>
  </r>
  <r>
    <n v="1494"/>
    <x v="1494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"/>
    <x v="10"/>
    <x v="114"/>
    <n v="40.450000000000003"/>
    <x v="1494"/>
    <d v="2015-04-03T15:38:00"/>
    <n v="29.929016203706851"/>
  </r>
  <r>
    <n v="1495"/>
    <x v="1495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"/>
    <x v="10"/>
    <x v="50"/>
    <n v="0"/>
    <x v="1495"/>
    <d v="2011-08-27T18:57:11"/>
    <n v="30"/>
  </r>
  <r>
    <n v="1496"/>
    <x v="1496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"/>
    <x v="10"/>
    <x v="50"/>
    <n v="0"/>
    <x v="1496"/>
    <d v="2014-09-16T11:24:19"/>
    <n v="60"/>
  </r>
  <r>
    <n v="1497"/>
    <x v="1497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"/>
    <x v="10"/>
    <x v="50"/>
    <n v="1"/>
    <x v="1497"/>
    <d v="2013-07-31T19:43:00"/>
    <n v="42.178912037037662"/>
  </r>
  <r>
    <n v="1498"/>
    <x v="1498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"/>
    <x v="10"/>
    <x v="53"/>
    <n v="19"/>
    <x v="1498"/>
    <d v="2014-09-03T23:36:18"/>
    <n v="45"/>
  </r>
  <r>
    <n v="1499"/>
    <x v="1499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"/>
    <x v="10"/>
    <x v="50"/>
    <n v="5"/>
    <x v="1499"/>
    <d v="2016-08-05T00:10:33"/>
    <n v="60"/>
  </r>
  <r>
    <n v="1500"/>
    <x v="1500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"/>
    <x v="10"/>
    <x v="78"/>
    <n v="46.73"/>
    <x v="1500"/>
    <d v="2013-05-01T21:42:37"/>
    <n v="30"/>
  </r>
  <r>
    <n v="1501"/>
    <x v="1501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"/>
    <x v="20"/>
    <x v="183"/>
    <n v="97.73"/>
    <x v="1501"/>
    <d v="2015-07-08T14:00:23"/>
    <n v="30"/>
  </r>
  <r>
    <n v="1502"/>
    <x v="1502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"/>
    <x v="20"/>
    <x v="7"/>
    <n v="67.84"/>
    <x v="1502"/>
    <d v="2016-03-25T22:00:00"/>
    <n v="28.374074074075907"/>
  </r>
  <r>
    <n v="1503"/>
    <x v="1503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"/>
    <x v="20"/>
    <x v="29"/>
    <n v="56.98"/>
    <x v="1503"/>
    <d v="2016-10-23T08:20:01"/>
    <n v="60"/>
  </r>
  <r>
    <n v="1504"/>
    <x v="1504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"/>
    <x v="20"/>
    <x v="204"/>
    <n v="67.16"/>
    <x v="1504"/>
    <d v="2014-06-10T08:33:00"/>
    <n v="27.698564814811107"/>
  </r>
  <r>
    <n v="1505"/>
    <x v="1505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"/>
    <x v="20"/>
    <x v="3"/>
    <n v="48.04"/>
    <x v="1505"/>
    <d v="2016-03-22T20:01:00"/>
    <n v="37.39070601851563"/>
  </r>
  <r>
    <n v="1506"/>
    <x v="1506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"/>
    <x v="20"/>
    <x v="38"/>
    <n v="38.86"/>
    <x v="1506"/>
    <d v="2014-07-24T18:51:44"/>
    <n v="30"/>
  </r>
  <r>
    <n v="1507"/>
    <x v="1507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"/>
    <x v="20"/>
    <x v="205"/>
    <n v="78.180000000000007"/>
    <x v="1507"/>
    <d v="2010-05-15T08:10:00"/>
    <n v="58.889942129630072"/>
  </r>
  <r>
    <n v="1508"/>
    <x v="1508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"/>
    <x v="20"/>
    <x v="38"/>
    <n v="97.11"/>
    <x v="1508"/>
    <d v="2014-06-27T14:44:41"/>
    <n v="31"/>
  </r>
  <r>
    <n v="1509"/>
    <x v="1509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"/>
    <x v="20"/>
    <x v="39"/>
    <n v="110.39"/>
    <x v="1509"/>
    <d v="2017-02-14T22:59:00"/>
    <n v="29.424247685186856"/>
  </r>
  <r>
    <n v="1510"/>
    <x v="1510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"/>
    <x v="20"/>
    <x v="7"/>
    <n v="39.92"/>
    <x v="1510"/>
    <d v="2014-07-19T09:14:38"/>
    <n v="30"/>
  </r>
  <r>
    <n v="1511"/>
    <x v="1511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"/>
    <x v="20"/>
    <x v="20"/>
    <n v="75.98"/>
    <x v="1511"/>
    <d v="2015-11-18T15:00:04"/>
    <n v="30.041666666664241"/>
  </r>
  <r>
    <n v="1512"/>
    <x v="1512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"/>
    <x v="20"/>
    <x v="206"/>
    <n v="58.38"/>
    <x v="1512"/>
    <d v="2017-02-05T16:25:39"/>
    <n v="30"/>
  </r>
  <r>
    <n v="1513"/>
    <x v="1513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"/>
    <x v="20"/>
    <x v="95"/>
    <n v="55.82"/>
    <x v="1513"/>
    <d v="2014-07-16T15:17:46"/>
    <n v="30"/>
  </r>
  <r>
    <n v="1514"/>
    <x v="1514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"/>
    <x v="20"/>
    <x v="6"/>
    <n v="151.24"/>
    <x v="1514"/>
    <d v="2015-09-27T14:20:40"/>
    <n v="40"/>
  </r>
  <r>
    <n v="1515"/>
    <x v="1515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"/>
    <x v="20"/>
    <x v="96"/>
    <n v="849.67"/>
    <x v="1515"/>
    <d v="2016-03-16T05:04:57"/>
    <n v="29.958333333335759"/>
  </r>
  <r>
    <n v="1516"/>
    <x v="1516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"/>
    <x v="20"/>
    <x v="15"/>
    <n v="159.24"/>
    <x v="1516"/>
    <d v="2016-10-06T14:00:00"/>
    <n v="30.116990740731126"/>
  </r>
  <r>
    <n v="1517"/>
    <x v="1517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"/>
    <x v="20"/>
    <x v="184"/>
    <n v="39.51"/>
    <x v="1517"/>
    <d v="2014-12-06T06:00:00"/>
    <n v="30.683414351849933"/>
  </r>
  <r>
    <n v="1518"/>
    <x v="1518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"/>
    <x v="20"/>
    <x v="207"/>
    <n v="130.53"/>
    <x v="1518"/>
    <d v="2014-05-31T19:40:52"/>
    <n v="30"/>
  </r>
  <r>
    <n v="1519"/>
    <x v="1519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"/>
    <x v="20"/>
    <x v="33"/>
    <n v="64.16"/>
    <x v="1519"/>
    <d v="2014-06-20T21:59:00"/>
    <n v="28.174270833333139"/>
  </r>
  <r>
    <n v="1520"/>
    <x v="1520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"/>
    <x v="20"/>
    <x v="33"/>
    <n v="111.53"/>
    <x v="1520"/>
    <d v="2014-12-19T04:00:00"/>
    <n v="36.308877314819256"/>
  </r>
  <r>
    <n v="1521"/>
    <x v="1521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"/>
    <x v="20"/>
    <x v="13"/>
    <n v="170.45"/>
    <x v="1521"/>
    <d v="2016-06-07T04:01:31"/>
    <n v="35"/>
  </r>
  <r>
    <n v="1522"/>
    <x v="1522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"/>
    <x v="20"/>
    <x v="86"/>
    <n v="133.74"/>
    <x v="1522"/>
    <d v="2014-10-17T19:55:39"/>
    <n v="30"/>
  </r>
  <r>
    <n v="1523"/>
    <x v="1523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"/>
    <x v="20"/>
    <x v="105"/>
    <n v="95.83"/>
    <x v="1523"/>
    <d v="2014-12-23T00:00:00"/>
    <n v="31.248657407406427"/>
  </r>
  <r>
    <n v="1524"/>
    <x v="1524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"/>
    <x v="20"/>
    <x v="110"/>
    <n v="221.79"/>
    <x v="1524"/>
    <d v="2017-02-20T12:01:30"/>
    <n v="30"/>
  </r>
  <r>
    <n v="1525"/>
    <x v="1525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"/>
    <x v="20"/>
    <x v="107"/>
    <n v="32.32"/>
    <x v="1525"/>
    <d v="2016-08-18T16:52:18"/>
    <n v="30"/>
  </r>
  <r>
    <n v="1526"/>
    <x v="1526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"/>
    <x v="20"/>
    <x v="28"/>
    <n v="98.84"/>
    <x v="1526"/>
    <d v="2016-01-19T06:37:27"/>
    <n v="49"/>
  </r>
  <r>
    <n v="1527"/>
    <x v="1527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"/>
    <x v="20"/>
    <x v="5"/>
    <n v="55.22"/>
    <x v="1527"/>
    <d v="2017-03-14T13:24:46"/>
    <n v="27.958333333328483"/>
  </r>
  <r>
    <n v="1528"/>
    <x v="1528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"/>
    <x v="20"/>
    <x v="208"/>
    <n v="52.79"/>
    <x v="1528"/>
    <d v="2017-02-01T00:00:00"/>
    <n v="30.26710648147855"/>
  </r>
  <r>
    <n v="1529"/>
    <x v="1529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"/>
    <x v="20"/>
    <x v="7"/>
    <n v="135.66999999999999"/>
    <x v="1529"/>
    <d v="2015-03-19T14:05:20"/>
    <n v="29.958333333335759"/>
  </r>
  <r>
    <n v="1530"/>
    <x v="1530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"/>
    <x v="20"/>
    <x v="165"/>
    <n v="53.99"/>
    <x v="1530"/>
    <d v="2015-10-23T18:24:55"/>
    <n v="25"/>
  </r>
  <r>
    <n v="1531"/>
    <x v="1531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"/>
    <x v="20"/>
    <x v="98"/>
    <n v="56.64"/>
    <x v="1531"/>
    <d v="2014-12-01T03:00:00"/>
    <n v="32.32261574074073"/>
  </r>
  <r>
    <n v="1532"/>
    <x v="1532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"/>
    <x v="20"/>
    <x v="209"/>
    <n v="82.32"/>
    <x v="1532"/>
    <d v="2016-02-15T15:00:00"/>
    <n v="24.149710648147448"/>
  </r>
  <r>
    <n v="1533"/>
    <x v="1533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"/>
    <x v="20"/>
    <x v="14"/>
    <n v="88.26"/>
    <x v="1533"/>
    <d v="2016-05-02T03:59:00"/>
    <n v="49.163923611115024"/>
  </r>
  <r>
    <n v="1534"/>
    <x v="1534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"/>
    <x v="20"/>
    <x v="210"/>
    <n v="84.91"/>
    <x v="1534"/>
    <d v="2015-09-04T16:11:02"/>
    <n v="30"/>
  </r>
  <r>
    <n v="1535"/>
    <x v="1535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"/>
    <x v="20"/>
    <x v="88"/>
    <n v="48.15"/>
    <x v="1535"/>
    <d v="2016-05-23T22:00:00"/>
    <n v="29.087604166670644"/>
  </r>
  <r>
    <n v="1536"/>
    <x v="1536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"/>
    <x v="20"/>
    <x v="211"/>
    <n v="66.02"/>
    <x v="1536"/>
    <d v="2015-08-27T19:15:10"/>
    <n v="30"/>
  </r>
  <r>
    <n v="1537"/>
    <x v="1537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"/>
    <x v="20"/>
    <x v="144"/>
    <n v="96.38"/>
    <x v="1537"/>
    <d v="2016-08-06T18:00:00"/>
    <n v="36.434872685189475"/>
  </r>
  <r>
    <n v="1538"/>
    <x v="1538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"/>
    <x v="20"/>
    <x v="33"/>
    <n v="156.16999999999999"/>
    <x v="1538"/>
    <d v="2015-01-22T18:46:10"/>
    <n v="45"/>
  </r>
  <r>
    <n v="1539"/>
    <x v="1539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"/>
    <x v="20"/>
    <x v="104"/>
    <n v="95.76"/>
    <x v="1539"/>
    <d v="2017-01-03T22:03:39"/>
    <n v="33"/>
  </r>
  <r>
    <n v="1540"/>
    <x v="1540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"/>
    <x v="20"/>
    <x v="90"/>
    <n v="180.41"/>
    <x v="1540"/>
    <d v="2014-11-26T01:15:00"/>
    <n v="30.044953703698411"/>
  </r>
  <r>
    <n v="1541"/>
    <x v="1541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"/>
    <x v="24"/>
    <x v="50"/>
    <n v="3"/>
    <x v="1541"/>
    <d v="2014-12-31T17:05:38"/>
    <n v="30"/>
  </r>
  <r>
    <n v="1542"/>
    <x v="1542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"/>
    <x v="24"/>
    <x v="65"/>
    <n v="20"/>
    <x v="1542"/>
    <d v="2015-06-30T23:55:00"/>
    <n v="15"/>
  </r>
  <r>
    <n v="1543"/>
    <x v="1543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"/>
    <x v="24"/>
    <x v="50"/>
    <n v="10"/>
    <x v="1543"/>
    <d v="2014-11-22T13:13:54"/>
    <n v="30.041666666664241"/>
  </r>
  <r>
    <n v="1544"/>
    <x v="1544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"/>
    <x v="24"/>
    <x v="50"/>
    <n v="0"/>
    <x v="1544"/>
    <d v="2015-04-01T00:18:00"/>
    <n v="41.961296296292858"/>
  </r>
  <r>
    <n v="1545"/>
    <x v="1545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"/>
    <x v="24"/>
    <x v="50"/>
    <n v="1"/>
    <x v="1545"/>
    <d v="2015-03-02T21:16:00"/>
    <n v="34.001458333332266"/>
  </r>
  <r>
    <n v="1546"/>
    <x v="1546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"/>
    <x v="24"/>
    <x v="129"/>
    <n v="26.27"/>
    <x v="1546"/>
    <d v="2014-09-17T05:06:39"/>
    <n v="60"/>
  </r>
  <r>
    <n v="1547"/>
    <x v="1547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"/>
    <x v="24"/>
    <x v="50"/>
    <n v="0"/>
    <x v="1547"/>
    <d v="2017-02-23T10:14:42"/>
    <n v="7"/>
  </r>
  <r>
    <n v="1548"/>
    <x v="1548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"/>
    <x v="24"/>
    <x v="114"/>
    <n v="60"/>
    <x v="1548"/>
    <d v="2015-11-08T22:10:20"/>
    <n v="30.041666666656965"/>
  </r>
  <r>
    <n v="1549"/>
    <x v="1549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"/>
    <x v="24"/>
    <x v="122"/>
    <n v="28.33"/>
    <x v="1549"/>
    <d v="2015-11-03T04:15:59"/>
    <n v="30.041666666671517"/>
  </r>
  <r>
    <n v="1550"/>
    <x v="1550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"/>
    <x v="24"/>
    <x v="55"/>
    <n v="14.43"/>
    <x v="1550"/>
    <d v="2016-05-12T10:47:14"/>
    <n v="30"/>
  </r>
  <r>
    <n v="1551"/>
    <x v="1551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"/>
    <x v="24"/>
    <x v="50"/>
    <n v="0"/>
    <x v="1551"/>
    <d v="2015-05-27T19:47:19"/>
    <n v="30"/>
  </r>
  <r>
    <n v="1552"/>
    <x v="1552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"/>
    <x v="24"/>
    <x v="190"/>
    <n v="132.19"/>
    <x v="1552"/>
    <d v="2014-10-01T03:59:00"/>
    <n v="20.477222222223645"/>
  </r>
  <r>
    <n v="1553"/>
    <x v="1553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"/>
    <x v="24"/>
    <x v="50"/>
    <n v="0"/>
    <x v="1553"/>
    <d v="2015-09-02T06:47:27"/>
    <n v="30"/>
  </r>
  <r>
    <n v="1554"/>
    <x v="1554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"/>
    <x v="24"/>
    <x v="50"/>
    <n v="0"/>
    <x v="1554"/>
    <d v="2015-08-02T06:03:10"/>
    <n v="30"/>
  </r>
  <r>
    <n v="1555"/>
    <x v="1555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"/>
    <x v="24"/>
    <x v="50"/>
    <n v="0"/>
    <x v="1555"/>
    <d v="2015-09-17T17:00:00"/>
    <n v="23.094537037031841"/>
  </r>
  <r>
    <n v="1556"/>
    <x v="1556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"/>
    <x v="24"/>
    <x v="79"/>
    <n v="56.42"/>
    <x v="1556"/>
    <d v="2016-07-04T03:40:24"/>
    <n v="30"/>
  </r>
  <r>
    <n v="1557"/>
    <x v="1557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"/>
    <x v="24"/>
    <x v="65"/>
    <n v="100"/>
    <x v="1557"/>
    <d v="2014-09-20T15:40:33"/>
    <n v="31"/>
  </r>
  <r>
    <n v="1558"/>
    <x v="1558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"/>
    <x v="24"/>
    <x v="62"/>
    <n v="11.67"/>
    <x v="1558"/>
    <d v="2015-08-28T12:12:00"/>
    <n v="59.110659722224227"/>
  </r>
  <r>
    <n v="1559"/>
    <x v="1559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"/>
    <x v="24"/>
    <x v="50"/>
    <n v="50"/>
    <x v="1559"/>
    <d v="2015-04-29T01:16:39"/>
    <n v="15"/>
  </r>
  <r>
    <n v="1560"/>
    <x v="1560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"/>
    <x v="24"/>
    <x v="65"/>
    <n v="23.5"/>
    <x v="1560"/>
    <d v="2014-11-13T01:29:53"/>
    <n v="20.041666666671517"/>
  </r>
  <r>
    <n v="1561"/>
    <x v="1561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"/>
    <x v="25"/>
    <x v="60"/>
    <n v="67"/>
    <x v="1561"/>
    <d v="2013-11-07T02:00:03"/>
    <n v="30.041666666671517"/>
  </r>
  <r>
    <n v="1562"/>
    <x v="1562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"/>
    <x v="25"/>
    <x v="50"/>
    <n v="0"/>
    <x v="1562"/>
    <d v="2009-12-02T00:50:00"/>
    <n v="69.468564814815181"/>
  </r>
  <r>
    <n v="1563"/>
    <x v="1563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"/>
    <x v="25"/>
    <x v="60"/>
    <n v="42.5"/>
    <x v="1563"/>
    <d v="2014-03-14T16:49:11"/>
    <n v="59.958333333335759"/>
  </r>
  <r>
    <n v="1564"/>
    <x v="1564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"/>
    <x v="25"/>
    <x v="50"/>
    <n v="10"/>
    <x v="1564"/>
    <d v="2015-05-28T20:05:00"/>
    <n v="31.469803240739566"/>
  </r>
  <r>
    <n v="1565"/>
    <x v="1565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"/>
    <x v="25"/>
    <x v="56"/>
    <n v="100"/>
    <x v="1565"/>
    <d v="2011-06-08T17:31:01"/>
    <n v="30"/>
  </r>
  <r>
    <n v="1566"/>
    <x v="1566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"/>
    <x v="25"/>
    <x v="70"/>
    <n v="108.05"/>
    <x v="1566"/>
    <d v="2016-07-27T22:00:00"/>
    <n v="28.999953703707433"/>
  </r>
  <r>
    <n v="1567"/>
    <x v="1567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"/>
    <x v="25"/>
    <x v="65"/>
    <n v="26.92"/>
    <x v="1567"/>
    <d v="2014-02-17T00:00:00"/>
    <n v="15.063136574077362"/>
  </r>
  <r>
    <n v="1568"/>
    <x v="1568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"/>
    <x v="25"/>
    <x v="51"/>
    <n v="155"/>
    <x v="1568"/>
    <d v="2014-12-24T01:29:45"/>
    <n v="35"/>
  </r>
  <r>
    <n v="1569"/>
    <x v="1569"/>
    <s v="to be removed"/>
    <n v="30000"/>
    <n v="0"/>
    <s v="canceled"/>
    <s v="US"/>
    <s v="USD"/>
    <n v="1369498714"/>
    <n v="1366906714"/>
    <b v="0"/>
    <n v="0"/>
    <b v="0"/>
    <s v="publishing"/>
    <x v="25"/>
    <x v="50"/>
    <n v="0"/>
    <x v="1569"/>
    <d v="2013-05-25T16:18:34"/>
    <n v="30"/>
  </r>
  <r>
    <n v="1570"/>
    <x v="1570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"/>
    <x v="25"/>
    <x v="139"/>
    <n v="47.77"/>
    <x v="1570"/>
    <d v="2016-04-08T18:31:22"/>
    <n v="29.958333333328483"/>
  </r>
  <r>
    <n v="1571"/>
    <x v="1571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"/>
    <x v="25"/>
    <x v="60"/>
    <n v="20"/>
    <x v="1571"/>
    <d v="2015-06-19T18:28:03"/>
    <n v="30"/>
  </r>
  <r>
    <n v="1572"/>
    <x v="1572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"/>
    <x v="25"/>
    <x v="62"/>
    <n v="41.67"/>
    <x v="1572"/>
    <d v="2016-02-28T23:59:00"/>
    <n v="24.966215277774609"/>
  </r>
  <r>
    <n v="1573"/>
    <x v="1573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"/>
    <x v="25"/>
    <x v="53"/>
    <n v="74.33"/>
    <x v="1573"/>
    <d v="2017-04-01T03:59:00"/>
    <n v="40.16594907407125"/>
  </r>
  <r>
    <n v="1574"/>
    <x v="1574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"/>
    <x v="25"/>
    <x v="62"/>
    <n v="84.33"/>
    <x v="1574"/>
    <d v="2015-02-17T22:15:29"/>
    <n v="35"/>
  </r>
  <r>
    <n v="1575"/>
    <x v="1575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"/>
    <x v="25"/>
    <x v="61"/>
    <n v="65.459999999999994"/>
    <x v="1575"/>
    <d v="2014-07-09T12:34:56"/>
    <n v="30"/>
  </r>
  <r>
    <n v="1576"/>
    <x v="1576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"/>
    <x v="25"/>
    <x v="55"/>
    <n v="65"/>
    <x v="1576"/>
    <d v="2015-06-30T21:06:08"/>
    <n v="45"/>
  </r>
  <r>
    <n v="1577"/>
    <x v="1577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"/>
    <x v="25"/>
    <x v="60"/>
    <n v="27.5"/>
    <x v="1577"/>
    <d v="2012-07-24T20:20:48"/>
    <n v="60"/>
  </r>
  <r>
    <n v="1578"/>
    <x v="1578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"/>
    <x v="25"/>
    <x v="57"/>
    <n v="51.25"/>
    <x v="1578"/>
    <d v="2010-09-02T02:00:00"/>
    <n v="24.017465277778683"/>
  </r>
  <r>
    <n v="1579"/>
    <x v="1579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"/>
    <x v="25"/>
    <x v="60"/>
    <n v="14"/>
    <x v="1579"/>
    <d v="2013-08-28T23:54:51"/>
    <n v="33"/>
  </r>
  <r>
    <n v="1580"/>
    <x v="1580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"/>
    <x v="25"/>
    <x v="50"/>
    <n v="0"/>
    <x v="1580"/>
    <d v="2012-05-21T01:12:06"/>
    <n v="60"/>
  </r>
  <r>
    <n v="1581"/>
    <x v="1581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"/>
    <x v="26"/>
    <x v="60"/>
    <n v="5"/>
    <x v="1581"/>
    <d v="2015-12-19T10:46:30"/>
    <n v="32"/>
  </r>
  <r>
    <n v="1582"/>
    <x v="1582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"/>
    <x v="26"/>
    <x v="114"/>
    <n v="31"/>
    <x v="1582"/>
    <d v="2015-10-26T21:20:00"/>
    <n v="57.098923611112696"/>
  </r>
  <r>
    <n v="1583"/>
    <x v="1583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"/>
    <x v="26"/>
    <x v="50"/>
    <n v="15"/>
    <x v="1583"/>
    <d v="2014-09-25T21:43:11"/>
    <n v="30"/>
  </r>
  <r>
    <n v="1584"/>
    <x v="1584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"/>
    <x v="26"/>
    <x v="50"/>
    <n v="0"/>
    <x v="1584"/>
    <d v="2014-05-30T15:35:01"/>
    <n v="10"/>
  </r>
  <r>
    <n v="1585"/>
    <x v="1585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"/>
    <x v="26"/>
    <x v="135"/>
    <n v="131.66999999999999"/>
    <x v="1585"/>
    <d v="2016-12-25T11:00:00"/>
    <n v="21.562870370369637"/>
  </r>
  <r>
    <n v="1586"/>
    <x v="1586"/>
    <s v="Show the world the beauty that is in all of our back yards!"/>
    <n v="1500"/>
    <n v="0"/>
    <s v="failed"/>
    <s v="US"/>
    <s v="USD"/>
    <n v="1428197422"/>
    <n v="1425609022"/>
    <b v="0"/>
    <n v="0"/>
    <b v="0"/>
    <s v="photography"/>
    <x v="26"/>
    <x v="50"/>
    <n v="0"/>
    <x v="1586"/>
    <d v="2015-04-05T01:30:22"/>
    <n v="29.958333333328483"/>
  </r>
  <r>
    <n v="1587"/>
    <x v="1587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"/>
    <x v="26"/>
    <x v="50"/>
    <n v="1"/>
    <x v="1587"/>
    <d v="2014-12-13T22:49:25"/>
    <n v="30"/>
  </r>
  <r>
    <n v="1588"/>
    <x v="1588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"/>
    <x v="26"/>
    <x v="50"/>
    <n v="0"/>
    <x v="1588"/>
    <d v="2015-01-31T20:12:00"/>
    <n v="30.591678240736655"/>
  </r>
  <r>
    <n v="1589"/>
    <x v="1589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"/>
    <x v="26"/>
    <x v="50"/>
    <n v="0"/>
    <x v="1589"/>
    <d v="2015-10-09T23:38:06"/>
    <n v="30"/>
  </r>
  <r>
    <n v="1590"/>
    <x v="1590"/>
    <s v="Discover Italy through photography."/>
    <n v="60000"/>
    <n v="1020"/>
    <s v="failed"/>
    <s v="IT"/>
    <s v="EUR"/>
    <n v="1443040464"/>
    <n v="1440448464"/>
    <b v="0"/>
    <n v="2"/>
    <b v="0"/>
    <s v="photography"/>
    <x v="26"/>
    <x v="53"/>
    <n v="510"/>
    <x v="1590"/>
    <d v="2015-09-23T20:34:24"/>
    <n v="30"/>
  </r>
  <r>
    <n v="1591"/>
    <x v="1591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"/>
    <x v="26"/>
    <x v="129"/>
    <n v="44.48"/>
    <x v="1591"/>
    <d v="2016-04-03T16:25:41"/>
    <n v="29.958333333343035"/>
  </r>
  <r>
    <n v="1592"/>
    <x v="1592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"/>
    <x v="26"/>
    <x v="50"/>
    <n v="0"/>
    <x v="1592"/>
    <d v="2015-03-28T00:44:45"/>
    <n v="44.958333333328483"/>
  </r>
  <r>
    <n v="1593"/>
    <x v="1593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"/>
    <x v="26"/>
    <x v="50"/>
    <n v="1"/>
    <x v="1593"/>
    <d v="2015-02-28T20:17:35"/>
    <n v="30"/>
  </r>
  <r>
    <n v="1594"/>
    <x v="1594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"/>
    <x v="26"/>
    <x v="70"/>
    <n v="20.5"/>
    <x v="1594"/>
    <d v="2016-05-15T16:21:00"/>
    <n v="59.968495370369055"/>
  </r>
  <r>
    <n v="1595"/>
    <x v="1595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"/>
    <x v="26"/>
    <x v="50"/>
    <n v="40"/>
    <x v="1595"/>
    <d v="2014-06-18T20:13:00"/>
    <n v="28.79226851851854"/>
  </r>
  <r>
    <n v="1596"/>
    <x v="1596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"/>
    <x v="26"/>
    <x v="53"/>
    <n v="25"/>
    <x v="1596"/>
    <d v="2014-12-13T11:19:29"/>
    <n v="45.041666666664241"/>
  </r>
  <r>
    <n v="1597"/>
    <x v="1597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"/>
    <x v="26"/>
    <x v="50"/>
    <n v="0"/>
    <x v="1597"/>
    <d v="2016-09-20T08:29:57"/>
    <n v="30"/>
  </r>
  <r>
    <n v="1598"/>
    <x v="1598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"/>
    <x v="26"/>
    <x v="50"/>
    <n v="1"/>
    <x v="1598"/>
    <d v="2015-07-26T16:00:58"/>
    <n v="60"/>
  </r>
  <r>
    <n v="1599"/>
    <x v="1599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"/>
    <x v="26"/>
    <x v="50"/>
    <n v="0"/>
    <x v="1599"/>
    <d v="2016-04-08T11:56:16"/>
    <n v="29.958333333343035"/>
  </r>
  <r>
    <n v="1600"/>
    <x v="1600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"/>
    <x v="26"/>
    <x v="113"/>
    <n v="40.78"/>
    <x v="1600"/>
    <d v="2014-07-15T05:11:00"/>
    <n v="44.158657407402643"/>
  </r>
  <r>
    <n v="1601"/>
    <x v="1601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"/>
    <x v="11"/>
    <x v="29"/>
    <n v="48.33"/>
    <x v="1601"/>
    <d v="2011-05-05T02:13:53"/>
    <n v="30"/>
  </r>
  <r>
    <n v="1602"/>
    <x v="1602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"/>
    <x v="11"/>
    <x v="8"/>
    <n v="46.95"/>
    <x v="1602"/>
    <d v="2011-10-14T23:00:00"/>
    <n v="42.660682870373421"/>
  </r>
  <r>
    <n v="1603"/>
    <x v="1603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"/>
    <x v="11"/>
    <x v="8"/>
    <n v="66.69"/>
    <x v="1603"/>
    <d v="2012-01-28T04:04:19"/>
    <n v="60"/>
  </r>
  <r>
    <n v="1604"/>
    <x v="1604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"/>
    <x v="11"/>
    <x v="108"/>
    <n v="48.84"/>
    <x v="1604"/>
    <d v="2012-03-17T19:17:15"/>
    <n v="39.958333333328483"/>
  </r>
  <r>
    <n v="1605"/>
    <x v="1605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"/>
    <x v="11"/>
    <x v="7"/>
    <n v="137.31"/>
    <x v="1605"/>
    <d v="2011-08-01T07:00:00"/>
    <n v="9.2787847222207347"/>
  </r>
  <r>
    <n v="1606"/>
    <x v="1606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"/>
    <x v="11"/>
    <x v="7"/>
    <n v="87.83"/>
    <x v="1606"/>
    <d v="2011-03-24T01:40:38"/>
    <n v="89.958333333335759"/>
  </r>
  <r>
    <n v="1607"/>
    <x v="1607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"/>
    <x v="11"/>
    <x v="14"/>
    <n v="70.790000000000006"/>
    <x v="1607"/>
    <d v="2012-06-14T19:24:11"/>
    <n v="21"/>
  </r>
  <r>
    <n v="1608"/>
    <x v="1608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"/>
    <x v="11"/>
    <x v="7"/>
    <n v="52.83"/>
    <x v="1608"/>
    <d v="2014-01-01T05:26:00"/>
    <n v="32.395532407412247"/>
  </r>
  <r>
    <n v="1609"/>
    <x v="1609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"/>
    <x v="11"/>
    <x v="90"/>
    <n v="443.75"/>
    <x v="1609"/>
    <d v="2011-11-02T08:00:00"/>
    <n v="53.332071759265091"/>
  </r>
  <r>
    <n v="1610"/>
    <x v="1610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"/>
    <x v="11"/>
    <x v="212"/>
    <n v="48.54"/>
    <x v="1610"/>
    <d v="2012-12-15T22:11:50"/>
    <n v="30"/>
  </r>
  <r>
    <n v="1611"/>
    <x v="1611"/>
    <s v="Skelton-Luns CD/7&quot; No Big Deal."/>
    <n v="800"/>
    <n v="1001"/>
    <s v="successful"/>
    <s v="US"/>
    <s v="USD"/>
    <n v="1370390432"/>
    <n v="1368576032"/>
    <b v="0"/>
    <n v="27"/>
    <b v="1"/>
    <s v="music"/>
    <x v="11"/>
    <x v="105"/>
    <n v="37.07"/>
    <x v="1611"/>
    <d v="2013-06-05T00:00:32"/>
    <n v="21"/>
  </r>
  <r>
    <n v="1612"/>
    <x v="1612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"/>
    <x v="11"/>
    <x v="5"/>
    <n v="50"/>
    <x v="1612"/>
    <d v="2013-01-02T20:59:44"/>
    <n v="30"/>
  </r>
  <r>
    <n v="1613"/>
    <x v="1613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"/>
    <x v="11"/>
    <x v="21"/>
    <n v="39.04"/>
    <x v="1613"/>
    <d v="2012-07-22T01:40:02"/>
    <n v="30"/>
  </r>
  <r>
    <n v="1614"/>
    <x v="1614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"/>
    <x v="11"/>
    <x v="33"/>
    <n v="66.69"/>
    <x v="1614"/>
    <d v="2014-08-03T17:00:00"/>
    <n v="59.727210648154141"/>
  </r>
  <r>
    <n v="1615"/>
    <x v="1615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"/>
    <x v="11"/>
    <x v="35"/>
    <n v="67.13"/>
    <x v="1615"/>
    <d v="2011-12-13T02:13:16"/>
    <n v="45.041666666671517"/>
  </r>
  <r>
    <n v="1616"/>
    <x v="1616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"/>
    <x v="11"/>
    <x v="3"/>
    <n v="66.37"/>
    <x v="1616"/>
    <d v="2012-11-22T22:00:00"/>
    <n v="41.201145833329065"/>
  </r>
  <r>
    <n v="1617"/>
    <x v="1617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"/>
    <x v="11"/>
    <x v="91"/>
    <n v="64.62"/>
    <x v="1617"/>
    <d v="2013-11-01T19:00:00"/>
    <n v="33.127453703702486"/>
  </r>
  <r>
    <n v="1618"/>
    <x v="1618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"/>
    <x v="11"/>
    <x v="2"/>
    <n v="58.37"/>
    <x v="1618"/>
    <d v="2013-03-08T15:42:15"/>
    <n v="40"/>
  </r>
  <r>
    <n v="1619"/>
    <x v="1619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"/>
    <x v="11"/>
    <x v="18"/>
    <n v="86.96"/>
    <x v="1619"/>
    <d v="2014-09-15T04:28:06"/>
    <n v="21"/>
  </r>
  <r>
    <n v="1620"/>
    <x v="1620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"/>
    <x v="11"/>
    <x v="40"/>
    <n v="66.47"/>
    <x v="1620"/>
    <d v="2013-02-23T08:09:00"/>
    <n v="7"/>
  </r>
  <r>
    <n v="1621"/>
    <x v="1621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"/>
    <x v="11"/>
    <x v="10"/>
    <n v="163.78"/>
    <x v="1621"/>
    <d v="2012-05-28T03:59:00"/>
    <n v="53.559317129635019"/>
  </r>
  <r>
    <n v="1622"/>
    <x v="1622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"/>
    <x v="11"/>
    <x v="21"/>
    <n v="107.98"/>
    <x v="1622"/>
    <d v="2014-12-17T07:59:00"/>
    <n v="40.037800925929332"/>
  </r>
  <r>
    <n v="1623"/>
    <x v="1623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"/>
    <x v="11"/>
    <x v="7"/>
    <n v="42.11"/>
    <x v="1623"/>
    <d v="2013-08-27T16:31:29"/>
    <n v="60"/>
  </r>
  <r>
    <n v="1624"/>
    <x v="1624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"/>
    <x v="11"/>
    <x v="90"/>
    <n v="47.2"/>
    <x v="1624"/>
    <d v="2013-01-09T08:48:55"/>
    <n v="40"/>
  </r>
  <r>
    <n v="1625"/>
    <x v="1625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"/>
    <x v="11"/>
    <x v="19"/>
    <n v="112.02"/>
    <x v="1625"/>
    <d v="2012-09-11T16:47:33"/>
    <n v="28"/>
  </r>
  <r>
    <n v="1626"/>
    <x v="1626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"/>
    <x v="11"/>
    <x v="7"/>
    <n v="74.95"/>
    <x v="1626"/>
    <d v="2013-12-01T21:21:07"/>
    <n v="30.041666666664241"/>
  </r>
  <r>
    <n v="1627"/>
    <x v="1627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"/>
    <x v="11"/>
    <x v="16"/>
    <n v="61.58"/>
    <x v="1627"/>
    <d v="2012-11-26T04:59:00"/>
    <n v="33.500590277777519"/>
  </r>
  <r>
    <n v="1628"/>
    <x v="1628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"/>
    <x v="11"/>
    <x v="7"/>
    <n v="45.88"/>
    <x v="1628"/>
    <d v="2014-06-17T17:41:22"/>
    <n v="33"/>
  </r>
  <r>
    <n v="1629"/>
    <x v="1629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"/>
    <x v="11"/>
    <x v="3"/>
    <n v="75.849999999999994"/>
    <x v="1629"/>
    <d v="2014-02-20T20:48:53"/>
    <n v="45"/>
  </r>
  <r>
    <n v="1630"/>
    <x v="1630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"/>
    <x v="11"/>
    <x v="213"/>
    <n v="84.21"/>
    <x v="1630"/>
    <d v="2012-03-02T06:59:00"/>
    <n v="30.453298611115315"/>
  </r>
  <r>
    <n v="1631"/>
    <x v="1631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"/>
    <x v="11"/>
    <x v="94"/>
    <n v="117.23"/>
    <x v="1631"/>
    <d v="2012-10-12T20:37:41"/>
    <n v="30"/>
  </r>
  <r>
    <n v="1632"/>
    <x v="1632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"/>
    <x v="11"/>
    <x v="21"/>
    <n v="86.49"/>
    <x v="1632"/>
    <d v="2011-09-24T08:10:54"/>
    <n v="60"/>
  </r>
  <r>
    <n v="1633"/>
    <x v="1633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"/>
    <x v="11"/>
    <x v="8"/>
    <n v="172.41"/>
    <x v="1633"/>
    <d v="2012-01-16T05:00:00"/>
    <n v="27.324583333334886"/>
  </r>
  <r>
    <n v="1634"/>
    <x v="1634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"/>
    <x v="11"/>
    <x v="7"/>
    <n v="62.81"/>
    <x v="1634"/>
    <d v="2011-06-02T05:59:00"/>
    <n v="38.059479166666279"/>
  </r>
  <r>
    <n v="1635"/>
    <x v="1635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"/>
    <x v="11"/>
    <x v="105"/>
    <n v="67.73"/>
    <x v="1635"/>
    <d v="2016-07-11T20:51:01"/>
    <n v="60"/>
  </r>
  <r>
    <n v="1636"/>
    <x v="1636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"/>
    <x v="11"/>
    <x v="3"/>
    <n v="53.56"/>
    <x v="1636"/>
    <d v="2011-06-12T04:00:00"/>
    <n v="43.07999999999447"/>
  </r>
  <r>
    <n v="1637"/>
    <x v="1637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"/>
    <x v="11"/>
    <x v="3"/>
    <n v="34.6"/>
    <x v="1637"/>
    <d v="2009-12-31T23:39:00"/>
    <n v="56.233796296299261"/>
  </r>
  <r>
    <n v="1638"/>
    <x v="1638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"/>
    <x v="11"/>
    <x v="2"/>
    <n v="38.89"/>
    <x v="1638"/>
    <d v="2013-02-28T21:25:00"/>
    <n v="45.205231481479132"/>
  </r>
  <r>
    <n v="1639"/>
    <x v="1639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"/>
    <x v="11"/>
    <x v="8"/>
    <n v="94.74"/>
    <x v="1639"/>
    <d v="2012-03-03T15:39:25"/>
    <n v="30"/>
  </r>
  <r>
    <n v="1640"/>
    <x v="1640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"/>
    <x v="11"/>
    <x v="106"/>
    <n v="39.97"/>
    <x v="1640"/>
    <d v="2010-08-03T01:59:00"/>
    <n v="13.851678240738693"/>
  </r>
  <r>
    <n v="1641"/>
    <x v="1641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"/>
    <x v="27"/>
    <x v="7"/>
    <n v="97.5"/>
    <x v="1641"/>
    <d v="2014-12-19T14:19:04"/>
    <n v="30"/>
  </r>
  <r>
    <n v="1642"/>
    <x v="1642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"/>
    <x v="27"/>
    <x v="8"/>
    <n v="42.86"/>
    <x v="1642"/>
    <d v="2011-06-14T00:35:27"/>
    <n v="20"/>
  </r>
  <r>
    <n v="1643"/>
    <x v="1643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"/>
    <x v="27"/>
    <x v="105"/>
    <n v="168.51"/>
    <x v="1643"/>
    <d v="2012-09-24T19:46:52"/>
    <n v="30"/>
  </r>
  <r>
    <n v="1644"/>
    <x v="1644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"/>
    <x v="27"/>
    <x v="5"/>
    <n v="85.55"/>
    <x v="1644"/>
    <d v="2012-11-22T02:26:00"/>
    <n v="60.041666666671517"/>
  </r>
  <r>
    <n v="1645"/>
    <x v="1645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"/>
    <x v="27"/>
    <x v="38"/>
    <n v="554"/>
    <x v="1645"/>
    <d v="2013-09-18T14:49:00"/>
    <n v="14"/>
  </r>
  <r>
    <n v="1646"/>
    <x v="1646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"/>
    <x v="27"/>
    <x v="5"/>
    <n v="26.55"/>
    <x v="1646"/>
    <d v="2014-08-14T18:11:00"/>
    <n v="32.307372685187147"/>
  </r>
  <r>
    <n v="1647"/>
    <x v="1647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"/>
    <x v="27"/>
    <x v="2"/>
    <n v="113.83"/>
    <x v="1647"/>
    <d v="2012-06-09T09:49:37"/>
    <n v="30"/>
  </r>
  <r>
    <n v="1648"/>
    <x v="1648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"/>
    <x v="27"/>
    <x v="105"/>
    <n v="32.01"/>
    <x v="1648"/>
    <d v="2011-03-20T15:54:42"/>
    <n v="29.958333333335759"/>
  </r>
  <r>
    <n v="1649"/>
    <x v="1649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"/>
    <x v="27"/>
    <x v="7"/>
    <n v="47.19"/>
    <x v="1649"/>
    <d v="2014-05-23T16:25:55"/>
    <n v="45"/>
  </r>
  <r>
    <n v="1650"/>
    <x v="1650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"/>
    <x v="27"/>
    <x v="24"/>
    <n v="88.47"/>
    <x v="1650"/>
    <d v="2013-10-09T10:27:17"/>
    <n v="30"/>
  </r>
  <r>
    <n v="1651"/>
    <x v="1651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"/>
    <x v="27"/>
    <x v="7"/>
    <n v="100.75"/>
    <x v="1651"/>
    <d v="2011-04-26T06:59:00"/>
    <n v="33.390277777783922"/>
  </r>
  <r>
    <n v="1652"/>
    <x v="1652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"/>
    <x v="27"/>
    <x v="7"/>
    <n v="64.709999999999994"/>
    <x v="1652"/>
    <d v="2013-11-24T12:49:53"/>
    <n v="30.041666666664241"/>
  </r>
  <r>
    <n v="1653"/>
    <x v="1653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"/>
    <x v="27"/>
    <x v="107"/>
    <n v="51.85"/>
    <x v="1653"/>
    <d v="2011-04-24T20:01:36"/>
    <n v="31"/>
  </r>
  <r>
    <n v="1654"/>
    <x v="1654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"/>
    <x v="27"/>
    <x v="28"/>
    <n v="38.79"/>
    <x v="1654"/>
    <d v="2012-04-18T21:22:40"/>
    <n v="30"/>
  </r>
  <r>
    <n v="1655"/>
    <x v="1655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"/>
    <x v="27"/>
    <x v="1"/>
    <n v="44.65"/>
    <x v="1655"/>
    <d v="2012-04-05T18:00:20"/>
    <n v="29.958333333328483"/>
  </r>
  <r>
    <n v="1656"/>
    <x v="1656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"/>
    <x v="27"/>
    <x v="8"/>
    <n v="156.77000000000001"/>
    <x v="1656"/>
    <d v="2012-12-13T22:17:32"/>
    <n v="30"/>
  </r>
  <r>
    <n v="1657"/>
    <x v="1657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"/>
    <x v="27"/>
    <x v="2"/>
    <n v="118.7"/>
    <x v="1657"/>
    <d v="2012-05-24T18:46:08"/>
    <n v="30"/>
  </r>
  <r>
    <n v="1658"/>
    <x v="1658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"/>
    <x v="27"/>
    <x v="88"/>
    <n v="74.150000000000006"/>
    <x v="1658"/>
    <d v="2012-12-18T14:20:00"/>
    <n v="38.375381944439141"/>
  </r>
  <r>
    <n v="1659"/>
    <x v="1659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"/>
    <x v="27"/>
    <x v="40"/>
    <n v="12.53"/>
    <x v="1659"/>
    <d v="2013-12-17T12:00:00"/>
    <n v="28.586562500000582"/>
  </r>
  <r>
    <n v="1660"/>
    <x v="1660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"/>
    <x v="27"/>
    <x v="214"/>
    <n v="27.86"/>
    <x v="1660"/>
    <d v="2016-04-30T21:59:00"/>
    <n v="31.222106481480296"/>
  </r>
  <r>
    <n v="1661"/>
    <x v="1661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"/>
    <x v="27"/>
    <x v="33"/>
    <n v="80.180000000000007"/>
    <x v="1661"/>
    <d v="2016-01-17T21:00:00"/>
    <n v="42.876956018517376"/>
  </r>
  <r>
    <n v="1662"/>
    <x v="1662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"/>
    <x v="27"/>
    <x v="33"/>
    <n v="132.44"/>
    <x v="1662"/>
    <d v="2011-12-31T05:45:36"/>
    <n v="60.041666666664241"/>
  </r>
  <r>
    <n v="1663"/>
    <x v="1663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"/>
    <x v="27"/>
    <x v="29"/>
    <n v="33.75"/>
    <x v="1663"/>
    <d v="2015-02-01T00:31:47"/>
    <n v="30"/>
  </r>
  <r>
    <n v="1664"/>
    <x v="1664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"/>
    <x v="27"/>
    <x v="108"/>
    <n v="34.380000000000003"/>
    <x v="1664"/>
    <d v="2012-03-16T03:59:00"/>
    <n v="44.404189814820711"/>
  </r>
  <r>
    <n v="1665"/>
    <x v="1665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"/>
    <x v="27"/>
    <x v="17"/>
    <n v="44.96"/>
    <x v="1665"/>
    <d v="2011-02-22T03:00:00"/>
    <n v="31.475543981483497"/>
  </r>
  <r>
    <n v="1666"/>
    <x v="1666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"/>
    <x v="27"/>
    <x v="164"/>
    <n v="41.04"/>
    <x v="1666"/>
    <d v="2013-03-28T05:04:33"/>
    <n v="29.958333333328483"/>
  </r>
  <r>
    <n v="1667"/>
    <x v="1667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"/>
    <x v="27"/>
    <x v="37"/>
    <n v="52.6"/>
    <x v="1667"/>
    <d v="2014-03-11T06:59:00"/>
    <n v="27.220393518524361"/>
  </r>
  <r>
    <n v="1668"/>
    <x v="1668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"/>
    <x v="27"/>
    <x v="33"/>
    <n v="70.78"/>
    <x v="1668"/>
    <d v="2011-11-28T04:35:39"/>
    <n v="30.041666666671517"/>
  </r>
  <r>
    <n v="1669"/>
    <x v="1669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"/>
    <x v="27"/>
    <x v="49"/>
    <n v="53.75"/>
    <x v="1669"/>
    <d v="2016-05-31T21:14:36"/>
    <n v="60"/>
  </r>
  <r>
    <n v="1670"/>
    <x v="1670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"/>
    <x v="27"/>
    <x v="33"/>
    <n v="44.61"/>
    <x v="1670"/>
    <d v="2010-07-05T04:00:00"/>
    <n v="50.236122685178998"/>
  </r>
  <r>
    <n v="1671"/>
    <x v="1671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"/>
    <x v="27"/>
    <x v="7"/>
    <n v="26.15"/>
    <x v="1671"/>
    <d v="2016-08-01T13:03:34"/>
    <n v="30"/>
  </r>
  <r>
    <n v="1672"/>
    <x v="1672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"/>
    <x v="27"/>
    <x v="40"/>
    <n v="39.18"/>
    <x v="1672"/>
    <d v="2012-06-04T15:45:30"/>
    <n v="30"/>
  </r>
  <r>
    <n v="1673"/>
    <x v="1673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"/>
    <x v="27"/>
    <x v="30"/>
    <n v="45.59"/>
    <x v="1673"/>
    <d v="2015-03-06T21:04:52"/>
    <n v="30"/>
  </r>
  <r>
    <n v="1674"/>
    <x v="1674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"/>
    <x v="27"/>
    <x v="180"/>
    <n v="89.25"/>
    <x v="1674"/>
    <d v="2016-08-18T06:59:00"/>
    <n v="30.685578703705687"/>
  </r>
  <r>
    <n v="1675"/>
    <x v="1675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"/>
    <x v="27"/>
    <x v="0"/>
    <n v="40.42"/>
    <x v="1675"/>
    <d v="2011-10-16T22:03:00"/>
    <n v="30.185648148144537"/>
  </r>
  <r>
    <n v="1676"/>
    <x v="1676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"/>
    <x v="27"/>
    <x v="41"/>
    <n v="82.38"/>
    <x v="1676"/>
    <d v="2012-04-21T03:59:00"/>
    <n v="46.439733796294604"/>
  </r>
  <r>
    <n v="1677"/>
    <x v="1677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"/>
    <x v="27"/>
    <x v="20"/>
    <n v="159.52000000000001"/>
    <x v="1677"/>
    <d v="2016-04-16T05:59:00"/>
    <n v="59.842175925921765"/>
  </r>
  <r>
    <n v="1678"/>
    <x v="1678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"/>
    <x v="27"/>
    <x v="90"/>
    <n v="36.24"/>
    <x v="1678"/>
    <d v="2014-02-06T20:31:11"/>
    <n v="14"/>
  </r>
  <r>
    <n v="1679"/>
    <x v="1679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"/>
    <x v="27"/>
    <x v="215"/>
    <n v="62.5"/>
    <x v="1679"/>
    <d v="2011-07-22T01:39:05"/>
    <n v="23"/>
  </r>
  <r>
    <n v="1680"/>
    <x v="1680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"/>
    <x v="27"/>
    <x v="90"/>
    <n v="47"/>
    <x v="1680"/>
    <d v="2014-07-12T18:11:07"/>
    <n v="30"/>
  </r>
  <r>
    <n v="1681"/>
    <x v="1681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"/>
    <x v="28"/>
    <x v="7"/>
    <n v="74.58"/>
    <x v="1681"/>
    <d v="2017-03-29T02:00:00"/>
    <n v="48.96199074073229"/>
  </r>
  <r>
    <n v="1682"/>
    <x v="1682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"/>
    <x v="28"/>
    <x v="50"/>
    <n v="0"/>
    <x v="1682"/>
    <d v="2017-04-14T04:07:40"/>
    <n v="59.958333333328483"/>
  </r>
  <r>
    <n v="1683"/>
    <x v="1683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"/>
    <x v="28"/>
    <x v="66"/>
    <n v="76"/>
    <x v="1683"/>
    <d v="2017-04-07T18:45:38"/>
    <n v="24"/>
  </r>
  <r>
    <n v="1684"/>
    <x v="1684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"/>
    <x v="28"/>
    <x v="15"/>
    <n v="86.44"/>
    <x v="1684"/>
    <d v="2017-03-17T18:34:01"/>
    <n v="27.958333333328483"/>
  </r>
  <r>
    <n v="1685"/>
    <x v="1685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"/>
    <x v="28"/>
    <x v="33"/>
    <n v="24"/>
    <x v="1685"/>
    <d v="2017-03-24T05:00:23"/>
    <n v="29.958333333335759"/>
  </r>
  <r>
    <n v="1686"/>
    <x v="1686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"/>
    <x v="28"/>
    <x v="50"/>
    <n v="18"/>
    <x v="1686"/>
    <d v="2017-04-27T19:15:19"/>
    <n v="59.958333333328483"/>
  </r>
  <r>
    <n v="1687"/>
    <x v="1687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"/>
    <x v="28"/>
    <x v="134"/>
    <n v="80.13"/>
    <x v="1687"/>
    <d v="2017-04-10T20:15:00"/>
    <n v="33.796932870369346"/>
  </r>
  <r>
    <n v="1688"/>
    <x v="1688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"/>
    <x v="28"/>
    <x v="156"/>
    <n v="253.14"/>
    <x v="1688"/>
    <d v="2017-04-09T11:49:54"/>
    <n v="29.958333333343035"/>
  </r>
  <r>
    <n v="1689"/>
    <x v="1689"/>
    <s v="Praising the Living God in the second half of life."/>
    <n v="2400"/>
    <n v="2400"/>
    <s v="live"/>
    <s v="US"/>
    <s v="USD"/>
    <n v="1489700230"/>
    <n v="1487111830"/>
    <b v="0"/>
    <n v="14"/>
    <b v="0"/>
    <s v="music"/>
    <x v="28"/>
    <x v="8"/>
    <n v="171.43"/>
    <x v="1689"/>
    <d v="2017-03-16T21:37:10"/>
    <n v="29.958333333335759"/>
  </r>
  <r>
    <n v="1690"/>
    <x v="1690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"/>
    <x v="28"/>
    <x v="78"/>
    <n v="57.73"/>
    <x v="1690"/>
    <d v="2017-04-06T09:20:42"/>
    <n v="29.958333333328483"/>
  </r>
  <r>
    <n v="1691"/>
    <x v="1691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"/>
    <x v="28"/>
    <x v="69"/>
    <n v="264.26"/>
    <x v="1691"/>
    <d v="2017-04-03T01:00:00"/>
    <n v="32.340185185195878"/>
  </r>
  <r>
    <n v="1692"/>
    <x v="1692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"/>
    <x v="28"/>
    <x v="216"/>
    <n v="159.33000000000001"/>
    <x v="1692"/>
    <d v="2017-03-26T23:59:00"/>
    <n v="32.848067129627452"/>
  </r>
  <r>
    <n v="1693"/>
    <x v="1693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"/>
    <x v="28"/>
    <x v="114"/>
    <n v="35"/>
    <x v="1693"/>
    <d v="2017-04-09T20:00:00"/>
    <n v="30.913055555545725"/>
  </r>
  <r>
    <n v="1694"/>
    <x v="1694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"/>
    <x v="28"/>
    <x v="50"/>
    <n v="5"/>
    <x v="1694"/>
    <d v="2017-03-27T04:36:00"/>
    <n v="29.521828703698702"/>
  </r>
  <r>
    <n v="1695"/>
    <x v="1695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"/>
    <x v="28"/>
    <x v="81"/>
    <n v="61.09"/>
    <x v="1695"/>
    <d v="2017-04-10T01:00:00"/>
    <n v="34.010254629632982"/>
  </r>
  <r>
    <n v="1696"/>
    <x v="1696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"/>
    <x v="28"/>
    <x v="50"/>
    <n v="0"/>
    <x v="1696"/>
    <d v="2017-04-01T00:40:11"/>
    <n v="29.958333333328483"/>
  </r>
  <r>
    <n v="1697"/>
    <x v="1697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"/>
    <x v="28"/>
    <x v="68"/>
    <n v="114.82"/>
    <x v="1697"/>
    <d v="2017-04-09T23:47:28"/>
    <n v="29.958333333343035"/>
  </r>
  <r>
    <n v="1698"/>
    <x v="1698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"/>
    <x v="28"/>
    <x v="50"/>
    <n v="0"/>
    <x v="1698"/>
    <d v="2017-03-26T03:33:00"/>
    <n v="23.940046296294895"/>
  </r>
  <r>
    <n v="1699"/>
    <x v="1699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"/>
    <x v="28"/>
    <x v="65"/>
    <n v="54"/>
    <x v="1699"/>
    <d v="2017-04-11T20:44:05"/>
    <n v="30"/>
  </r>
  <r>
    <n v="1700"/>
    <x v="1700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"/>
    <x v="28"/>
    <x v="73"/>
    <n v="65.97"/>
    <x v="1700"/>
    <d v="2017-04-01T04:00:00"/>
    <n v="30.095023148154723"/>
  </r>
  <r>
    <n v="1701"/>
    <x v="1701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"/>
    <x v="28"/>
    <x v="50"/>
    <n v="5"/>
    <x v="1701"/>
    <d v="2015-01-15T15:56:45"/>
    <n v="30"/>
  </r>
  <r>
    <n v="1702"/>
    <x v="1702"/>
    <s v="I can do all things through christ jesus"/>
    <n v="16500"/>
    <n v="1"/>
    <s v="failed"/>
    <s v="US"/>
    <s v="USD"/>
    <n v="1427745150"/>
    <n v="1425156750"/>
    <b v="0"/>
    <n v="1"/>
    <b v="0"/>
    <s v="music"/>
    <x v="28"/>
    <x v="50"/>
    <n v="1"/>
    <x v="1702"/>
    <d v="2015-03-30T19:52:30"/>
    <n v="29.958333333328483"/>
  </r>
  <r>
    <n v="1703"/>
    <x v="1703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"/>
    <x v="28"/>
    <x v="60"/>
    <n v="25.5"/>
    <x v="1703"/>
    <d v="2015-08-31T06:45:37"/>
    <n v="60"/>
  </r>
  <r>
    <n v="1704"/>
    <x v="1704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"/>
    <x v="28"/>
    <x v="187"/>
    <n v="118.36"/>
    <x v="1704"/>
    <d v="2015-02-16T03:21:13"/>
    <n v="30"/>
  </r>
  <r>
    <n v="1705"/>
    <x v="1705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"/>
    <x v="28"/>
    <x v="50"/>
    <n v="0"/>
    <x v="1705"/>
    <d v="2015-09-09T16:00:00"/>
    <n v="11.649930555562605"/>
  </r>
  <r>
    <n v="1706"/>
    <x v="1706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"/>
    <x v="28"/>
    <x v="50"/>
    <n v="0"/>
    <x v="1706"/>
    <d v="2015-08-23T07:21:12"/>
    <n v="60"/>
  </r>
  <r>
    <n v="1707"/>
    <x v="1707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"/>
    <x v="28"/>
    <x v="54"/>
    <n v="54.11"/>
    <x v="1707"/>
    <d v="2016-03-28T16:18:15"/>
    <n v="29.958333333335759"/>
  </r>
  <r>
    <n v="1708"/>
    <x v="1708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"/>
    <x v="28"/>
    <x v="50"/>
    <n v="0"/>
    <x v="1708"/>
    <d v="2016-05-01T20:48:26"/>
    <n v="40"/>
  </r>
  <r>
    <n v="1709"/>
    <x v="1709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"/>
    <x v="28"/>
    <x v="62"/>
    <n v="21.25"/>
    <x v="1709"/>
    <d v="2014-08-31T19:39:00"/>
    <n v="41.254930555558531"/>
  </r>
  <r>
    <n v="1710"/>
    <x v="1710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"/>
    <x v="28"/>
    <x v="60"/>
    <n v="34"/>
    <x v="1710"/>
    <d v="2016-01-18T13:00:00"/>
    <n v="45.950370370381279"/>
  </r>
  <r>
    <n v="1711"/>
    <x v="1711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"/>
    <x v="28"/>
    <x v="57"/>
    <n v="525"/>
    <x v="1711"/>
    <d v="2014-09-01T15:30:34"/>
    <n v="31"/>
  </r>
  <r>
    <n v="1712"/>
    <x v="1712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"/>
    <x v="28"/>
    <x v="50"/>
    <n v="0"/>
    <x v="1712"/>
    <d v="2015-06-30T21:55:53"/>
    <n v="60"/>
  </r>
  <r>
    <n v="1713"/>
    <x v="1713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"/>
    <x v="28"/>
    <x v="53"/>
    <n v="50"/>
    <x v="1713"/>
    <d v="2014-10-05T19:13:32"/>
    <n v="30"/>
  </r>
  <r>
    <n v="1714"/>
    <x v="1714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"/>
    <x v="28"/>
    <x v="59"/>
    <n v="115.71"/>
    <x v="1714"/>
    <d v="2015-05-01T22:02:41"/>
    <n v="30"/>
  </r>
  <r>
    <n v="1715"/>
    <x v="1715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"/>
    <x v="28"/>
    <x v="50"/>
    <n v="5.5"/>
    <x v="1715"/>
    <d v="2015-03-31T03:22:00"/>
    <n v="29.92285879629344"/>
  </r>
  <r>
    <n v="1716"/>
    <x v="1716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"/>
    <x v="28"/>
    <x v="59"/>
    <n v="50"/>
    <x v="1716"/>
    <d v="2016-12-09T14:51:39"/>
    <n v="40.041666666664241"/>
  </r>
  <r>
    <n v="1717"/>
    <x v="1717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"/>
    <x v="28"/>
    <x v="152"/>
    <n v="34.020000000000003"/>
    <x v="1717"/>
    <d v="2016-04-21T04:00:00"/>
    <n v="20.184745370381279"/>
  </r>
  <r>
    <n v="1718"/>
    <x v="1718"/>
    <s v="A melody for the galaxy."/>
    <n v="35000"/>
    <n v="75"/>
    <s v="failed"/>
    <s v="US"/>
    <s v="USD"/>
    <n v="1463201940"/>
    <n v="1459435149"/>
    <b v="0"/>
    <n v="2"/>
    <b v="0"/>
    <s v="music"/>
    <x v="28"/>
    <x v="50"/>
    <n v="37.5"/>
    <x v="1718"/>
    <d v="2016-05-14T04:59:00"/>
    <n v="43.597118055557075"/>
  </r>
  <r>
    <n v="1719"/>
    <x v="1719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"/>
    <x v="28"/>
    <x v="60"/>
    <n v="11.67"/>
    <x v="1719"/>
    <d v="2014-09-17T12:49:51"/>
    <n v="30"/>
  </r>
  <r>
    <n v="1720"/>
    <x v="1720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"/>
    <x v="28"/>
    <x v="52"/>
    <n v="28.13"/>
    <x v="1720"/>
    <d v="2014-11-09T19:47:51"/>
    <n v="30.041666666664241"/>
  </r>
  <r>
    <n v="1721"/>
    <x v="1721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"/>
    <x v="28"/>
    <x v="50"/>
    <n v="0"/>
    <x v="1721"/>
    <d v="2015-12-11T11:04:23"/>
    <n v="30"/>
  </r>
  <r>
    <n v="1722"/>
    <x v="1722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"/>
    <x v="28"/>
    <x v="50"/>
    <n v="1"/>
    <x v="1722"/>
    <d v="2016-04-03T00:10:00"/>
    <n v="37.045960648152686"/>
  </r>
  <r>
    <n v="1723"/>
    <x v="1723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"/>
    <x v="28"/>
    <x v="113"/>
    <n v="216.67"/>
    <x v="1723"/>
    <d v="2015-07-01T06:00:00"/>
    <n v="56.42459490741021"/>
  </r>
  <r>
    <n v="1724"/>
    <x v="1724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"/>
    <x v="28"/>
    <x v="60"/>
    <n v="8.75"/>
    <x v="1724"/>
    <d v="2014-10-30T22:22:42"/>
    <n v="30"/>
  </r>
  <r>
    <n v="1725"/>
    <x v="1725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"/>
    <x v="28"/>
    <x v="54"/>
    <n v="62.22"/>
    <x v="1725"/>
    <d v="2014-08-24T23:14:09"/>
    <n v="30"/>
  </r>
  <r>
    <n v="1726"/>
    <x v="1726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"/>
    <x v="28"/>
    <x v="122"/>
    <n v="137.25"/>
    <x v="1726"/>
    <d v="2014-06-27T22:04:24"/>
    <n v="29"/>
  </r>
  <r>
    <n v="1727"/>
    <x v="1727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"/>
    <x v="28"/>
    <x v="50"/>
    <n v="1"/>
    <x v="1727"/>
    <d v="2015-04-05T11:00:00"/>
    <n v="54.530358796284418"/>
  </r>
  <r>
    <n v="1728"/>
    <x v="1728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"/>
    <x v="28"/>
    <x v="149"/>
    <n v="122.14"/>
    <x v="1728"/>
    <d v="2015-10-21T15:01:14"/>
    <n v="30"/>
  </r>
  <r>
    <n v="1729"/>
    <x v="1729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"/>
    <x v="28"/>
    <x v="50"/>
    <n v="0"/>
    <x v="1729"/>
    <d v="2016-06-10T01:15:06"/>
    <n v="60"/>
  </r>
  <r>
    <n v="1730"/>
    <x v="1730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"/>
    <x v="28"/>
    <x v="50"/>
    <n v="0"/>
    <x v="1730"/>
    <d v="2015-10-25T02:06:23"/>
    <n v="30"/>
  </r>
  <r>
    <n v="1731"/>
    <x v="1731"/>
    <s v="We are a Christin Worship band looking to midwest tour. God Bless!"/>
    <n v="1000"/>
    <n v="0"/>
    <s v="failed"/>
    <s v="US"/>
    <s v="USD"/>
    <n v="1434034800"/>
    <n v="1432849552"/>
    <b v="0"/>
    <n v="0"/>
    <b v="0"/>
    <s v="music"/>
    <x v="28"/>
    <x v="50"/>
    <n v="0"/>
    <x v="1731"/>
    <d v="2015-06-11T15:00:00"/>
    <n v="13.718148148152977"/>
  </r>
  <r>
    <n v="1732"/>
    <x v="1732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"/>
    <x v="28"/>
    <x v="50"/>
    <n v="0"/>
    <x v="1732"/>
    <d v="2016-01-16T05:00:00"/>
    <n v="59.524525462955353"/>
  </r>
  <r>
    <n v="1733"/>
    <x v="1733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"/>
    <x v="28"/>
    <x v="50"/>
    <n v="0"/>
    <x v="1733"/>
    <d v="2016-09-13T21:30:00"/>
    <n v="12.22020833332499"/>
  </r>
  <r>
    <n v="1734"/>
    <x v="1734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"/>
    <x v="28"/>
    <x v="50"/>
    <n v="1"/>
    <x v="1734"/>
    <d v="2015-05-08T00:52:36"/>
    <n v="30"/>
  </r>
  <r>
    <n v="1735"/>
    <x v="1735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"/>
    <x v="28"/>
    <x v="57"/>
    <n v="55"/>
    <x v="1735"/>
    <d v="2016-08-07T19:32:25"/>
    <n v="30"/>
  </r>
  <r>
    <n v="1736"/>
    <x v="1736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"/>
    <x v="28"/>
    <x v="60"/>
    <n v="22"/>
    <x v="1736"/>
    <d v="2015-11-08T21:40:33"/>
    <n v="30.041666666664241"/>
  </r>
  <r>
    <n v="1737"/>
    <x v="1737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"/>
    <x v="28"/>
    <x v="70"/>
    <n v="56.67"/>
    <x v="1737"/>
    <d v="2015-07-20T22:46:32"/>
    <n v="30"/>
  </r>
  <r>
    <n v="1738"/>
    <x v="1738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"/>
    <x v="28"/>
    <x v="50"/>
    <n v="20"/>
    <x v="1738"/>
    <d v="2014-10-02T20:59:02"/>
    <n v="30"/>
  </r>
  <r>
    <n v="1739"/>
    <x v="1739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"/>
    <x v="28"/>
    <x v="50"/>
    <n v="1"/>
    <x v="1739"/>
    <d v="2016-05-04T19:58:52"/>
    <n v="58.958333333328483"/>
  </r>
  <r>
    <n v="1740"/>
    <x v="1740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"/>
    <x v="28"/>
    <x v="50"/>
    <n v="0"/>
    <x v="1740"/>
    <d v="2015-07-16T19:37:02"/>
    <n v="30"/>
  </r>
  <r>
    <n v="1741"/>
    <x v="1741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"/>
    <x v="20"/>
    <x v="38"/>
    <n v="25.58"/>
    <x v="1741"/>
    <d v="2015-06-10T15:04:31"/>
    <n v="45"/>
  </r>
  <r>
    <n v="1742"/>
    <x v="1742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"/>
    <x v="20"/>
    <x v="15"/>
    <n v="63.97"/>
    <x v="1742"/>
    <d v="2017-01-07T21:00:00"/>
    <n v="31.99803240741312"/>
  </r>
  <r>
    <n v="1743"/>
    <x v="1743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"/>
    <x v="20"/>
    <x v="8"/>
    <n v="89.93"/>
    <x v="1743"/>
    <d v="2016-08-27T03:59:00"/>
    <n v="22.240335648151813"/>
  </r>
  <r>
    <n v="1744"/>
    <x v="1744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"/>
    <x v="20"/>
    <x v="90"/>
    <n v="93.07"/>
    <x v="1744"/>
    <d v="2015-03-08T13:31:17"/>
    <n v="44.958333333328483"/>
  </r>
  <r>
    <n v="1745"/>
    <x v="1745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"/>
    <x v="20"/>
    <x v="35"/>
    <n v="89.67"/>
    <x v="1745"/>
    <d v="2016-12-22T02:00:00"/>
    <n v="35.823634259257233"/>
  </r>
  <r>
    <n v="1746"/>
    <x v="1746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"/>
    <x v="20"/>
    <x v="34"/>
    <n v="207.62"/>
    <x v="1746"/>
    <d v="2016-11-24T02:00:00"/>
    <n v="29.906631944439141"/>
  </r>
  <r>
    <n v="1747"/>
    <x v="1747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"/>
    <x v="20"/>
    <x v="2"/>
    <n v="59.41"/>
    <x v="1747"/>
    <d v="2015-11-13T15:00:00"/>
    <n v="29.18946759258688"/>
  </r>
  <r>
    <n v="1748"/>
    <x v="1748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"/>
    <x v="20"/>
    <x v="22"/>
    <n v="358.97"/>
    <x v="1748"/>
    <d v="2015-09-02T22:49:03"/>
    <n v="30"/>
  </r>
  <r>
    <n v="1749"/>
    <x v="1749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"/>
    <x v="20"/>
    <x v="4"/>
    <n v="94.74"/>
    <x v="1749"/>
    <d v="2017-03-01T19:00:00"/>
    <n v="36.815729166672099"/>
  </r>
  <r>
    <n v="1750"/>
    <x v="1750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"/>
    <x v="20"/>
    <x v="180"/>
    <n v="80.650000000000006"/>
    <x v="1750"/>
    <d v="2016-04-19T20:05:04"/>
    <n v="25"/>
  </r>
  <r>
    <n v="1751"/>
    <x v="1751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"/>
    <x v="20"/>
    <x v="33"/>
    <n v="168.69"/>
    <x v="1751"/>
    <d v="2015-03-19T17:45:23"/>
    <n v="29.958333333335759"/>
  </r>
  <r>
    <n v="1752"/>
    <x v="1752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"/>
    <x v="20"/>
    <x v="217"/>
    <n v="34.69"/>
    <x v="1752"/>
    <d v="2016-10-14T06:04:42"/>
    <n v="30"/>
  </r>
  <r>
    <n v="1753"/>
    <x v="1753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"/>
    <x v="20"/>
    <x v="29"/>
    <n v="462.86"/>
    <x v="1753"/>
    <d v="2016-03-21T16:59:28"/>
    <n v="29.958333333328483"/>
  </r>
  <r>
    <n v="1754"/>
    <x v="1754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"/>
    <x v="20"/>
    <x v="38"/>
    <n v="104.39"/>
    <x v="1754"/>
    <d v="2015-04-03T20:02:33"/>
    <n v="29.958333333335759"/>
  </r>
  <r>
    <n v="1755"/>
    <x v="1755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"/>
    <x v="20"/>
    <x v="28"/>
    <n v="7.5"/>
    <x v="1755"/>
    <d v="2015-10-05T18:56:01"/>
    <n v="30"/>
  </r>
  <r>
    <n v="1756"/>
    <x v="1756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"/>
    <x v="20"/>
    <x v="33"/>
    <n v="47.13"/>
    <x v="1756"/>
    <d v="2016-08-29T04:01:09"/>
    <n v="40"/>
  </r>
  <r>
    <n v="1757"/>
    <x v="1757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"/>
    <x v="20"/>
    <x v="31"/>
    <n v="414.29"/>
    <x v="1757"/>
    <d v="2017-01-28T19:29:00"/>
    <n v="29.98445601851563"/>
  </r>
  <r>
    <n v="1758"/>
    <x v="1758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"/>
    <x v="20"/>
    <x v="41"/>
    <n v="42.48"/>
    <x v="1758"/>
    <d v="2016-07-14T22:56:32"/>
    <n v="60"/>
  </r>
  <r>
    <n v="1759"/>
    <x v="1759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"/>
    <x v="20"/>
    <x v="13"/>
    <n v="108.78"/>
    <x v="1759"/>
    <d v="2015-03-25T18:53:49"/>
    <n v="19.958333333328483"/>
  </r>
  <r>
    <n v="1760"/>
    <x v="1760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"/>
    <x v="20"/>
    <x v="11"/>
    <n v="81.099999999999994"/>
    <x v="1760"/>
    <d v="2016-02-25T16:08:33"/>
    <n v="20"/>
  </r>
  <r>
    <n v="1761"/>
    <x v="1761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"/>
    <x v="20"/>
    <x v="19"/>
    <n v="51.67"/>
    <x v="1761"/>
    <d v="2015-09-12T13:37:40"/>
    <n v="50"/>
  </r>
  <r>
    <n v="1762"/>
    <x v="1762"/>
    <s v="Project rewards $25 gets you 190+ digital images"/>
    <n v="100"/>
    <n v="885"/>
    <s v="successful"/>
    <s v="US"/>
    <s v="USD"/>
    <n v="1457739245"/>
    <n v="1455147245"/>
    <b v="0"/>
    <n v="25"/>
    <b v="1"/>
    <s v="photography"/>
    <x v="20"/>
    <x v="218"/>
    <n v="35.4"/>
    <x v="1762"/>
    <d v="2016-03-11T23:34:05"/>
    <n v="30"/>
  </r>
  <r>
    <n v="1763"/>
    <x v="1763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"/>
    <x v="20"/>
    <x v="21"/>
    <n v="103.64"/>
    <x v="1763"/>
    <d v="2016-10-23T20:50:40"/>
    <n v="30"/>
  </r>
  <r>
    <n v="1764"/>
    <x v="1764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"/>
    <x v="20"/>
    <x v="68"/>
    <n v="55.28"/>
    <x v="1764"/>
    <d v="2014-08-03T11:39:39"/>
    <n v="29"/>
  </r>
  <r>
    <n v="1765"/>
    <x v="1765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"/>
    <x v="20"/>
    <x v="155"/>
    <n v="72.17"/>
    <x v="1765"/>
    <d v="2014-08-13T23:31:52"/>
    <n v="30"/>
  </r>
  <r>
    <n v="1766"/>
    <x v="1766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"/>
    <x v="20"/>
    <x v="50"/>
    <n v="0"/>
    <x v="1766"/>
    <d v="2014-08-25T20:38:08"/>
    <n v="21"/>
  </r>
  <r>
    <n v="1767"/>
    <x v="1767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"/>
    <x v="20"/>
    <x v="132"/>
    <n v="58.62"/>
    <x v="1767"/>
    <d v="2014-08-03T15:48:04"/>
    <n v="30"/>
  </r>
  <r>
    <n v="1768"/>
    <x v="1768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"/>
    <x v="20"/>
    <x v="65"/>
    <n v="12.47"/>
    <x v="1768"/>
    <d v="2014-09-27T13:27:24"/>
    <n v="60"/>
  </r>
  <r>
    <n v="1769"/>
    <x v="1769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"/>
    <x v="20"/>
    <x v="56"/>
    <n v="49.14"/>
    <x v="1769"/>
    <d v="2015-01-13T19:39:19"/>
    <n v="30"/>
  </r>
  <r>
    <n v="1770"/>
    <x v="1770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"/>
    <x v="20"/>
    <x v="219"/>
    <n v="150.5"/>
    <x v="1770"/>
    <d v="2014-10-14T18:43:14"/>
    <n v="35"/>
  </r>
  <r>
    <n v="1771"/>
    <x v="1771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"/>
    <x v="20"/>
    <x v="70"/>
    <n v="35.799999999999997"/>
    <x v="1771"/>
    <d v="2014-10-23T23:30:40"/>
    <n v="30"/>
  </r>
  <r>
    <n v="1772"/>
    <x v="1772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"/>
    <x v="20"/>
    <x v="63"/>
    <n v="45.16"/>
    <x v="1772"/>
    <d v="2014-07-06T17:13:56"/>
    <n v="60"/>
  </r>
  <r>
    <n v="1773"/>
    <x v="1773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"/>
    <x v="20"/>
    <x v="52"/>
    <n v="98.79"/>
    <x v="1773"/>
    <d v="2015-01-19T18:14:58"/>
    <n v="45"/>
  </r>
  <r>
    <n v="1774"/>
    <x v="1774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"/>
    <x v="20"/>
    <x v="132"/>
    <n v="88.31"/>
    <x v="1774"/>
    <d v="2014-11-29T14:59:00"/>
    <n v="42.405648148145701"/>
  </r>
  <r>
    <n v="1775"/>
    <x v="1775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"/>
    <x v="20"/>
    <x v="187"/>
    <n v="170.63"/>
    <x v="1775"/>
    <d v="2014-10-24T23:26:00"/>
    <n v="45"/>
  </r>
  <r>
    <n v="1776"/>
    <x v="1776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"/>
    <x v="20"/>
    <x v="113"/>
    <n v="83.75"/>
    <x v="1776"/>
    <d v="2014-10-29T22:57:51"/>
    <n v="36"/>
  </r>
  <r>
    <n v="1777"/>
    <x v="1777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"/>
    <x v="20"/>
    <x v="51"/>
    <n v="65.099999999999994"/>
    <x v="1777"/>
    <d v="2015-02-20T08:34:13"/>
    <n v="30"/>
  </r>
  <r>
    <n v="1778"/>
    <x v="1778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"/>
    <x v="20"/>
    <x v="53"/>
    <n v="66.33"/>
    <x v="1778"/>
    <d v="2015-03-27T19:43:15"/>
    <n v="44.958333333343035"/>
  </r>
  <r>
    <n v="1779"/>
    <x v="1779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"/>
    <x v="20"/>
    <x v="71"/>
    <n v="104.89"/>
    <x v="1779"/>
    <d v="2016-09-02T16:36:20"/>
    <n v="30"/>
  </r>
  <r>
    <n v="1780"/>
    <x v="1780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"/>
    <x v="20"/>
    <x v="67"/>
    <n v="78.44"/>
    <x v="1780"/>
    <d v="2016-07-02T14:25:10"/>
    <n v="60"/>
  </r>
  <r>
    <n v="1781"/>
    <x v="1781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"/>
    <x v="20"/>
    <x v="73"/>
    <n v="59.04"/>
    <x v="1781"/>
    <d v="2016-09-15T14:49:05"/>
    <n v="31"/>
  </r>
  <r>
    <n v="1782"/>
    <x v="1782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"/>
    <x v="20"/>
    <x v="77"/>
    <n v="71.34"/>
    <x v="1782"/>
    <d v="2016-02-21T13:48:09"/>
    <n v="33"/>
  </r>
  <r>
    <n v="1783"/>
    <x v="1783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"/>
    <x v="20"/>
    <x v="148"/>
    <n v="51.23"/>
    <x v="1783"/>
    <d v="2015-05-21T22:47:58"/>
    <n v="30"/>
  </r>
  <r>
    <n v="1784"/>
    <x v="1784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"/>
    <x v="20"/>
    <x v="67"/>
    <n v="60.24"/>
    <x v="1784"/>
    <d v="2015-01-31T03:25:00"/>
    <n v="31.486805555556202"/>
  </r>
  <r>
    <n v="1785"/>
    <x v="1785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"/>
    <x v="20"/>
    <x v="68"/>
    <n v="44.94"/>
    <x v="1785"/>
    <d v="2014-10-16T00:00:00"/>
    <n v="30.865104166667152"/>
  </r>
  <r>
    <n v="1786"/>
    <x v="178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"/>
    <x v="20"/>
    <x v="216"/>
    <n v="31.21"/>
    <x v="1786"/>
    <d v="2014-12-15T13:12:57"/>
    <n v="30"/>
  </r>
  <r>
    <n v="1787"/>
    <x v="1787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"/>
    <x v="20"/>
    <x v="77"/>
    <n v="63.88"/>
    <x v="1787"/>
    <d v="2015-04-04T14:43:57"/>
    <n v="29.958333333335759"/>
  </r>
  <r>
    <n v="1788"/>
    <x v="1788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"/>
    <x v="20"/>
    <x v="60"/>
    <n v="19"/>
    <x v="1788"/>
    <d v="2014-10-31T22:45:42"/>
    <n v="30"/>
  </r>
  <r>
    <n v="1789"/>
    <x v="1789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"/>
    <x v="20"/>
    <x v="60"/>
    <n v="10"/>
    <x v="1789"/>
    <d v="2015-01-12T06:00:03"/>
    <n v="60"/>
  </r>
  <r>
    <n v="1790"/>
    <x v="1790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"/>
    <x v="20"/>
    <x v="62"/>
    <n v="109.07"/>
    <x v="1790"/>
    <d v="2015-02-05T16:11:18"/>
    <n v="30"/>
  </r>
  <r>
    <n v="1791"/>
    <x v="1791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"/>
    <x v="20"/>
    <x v="65"/>
    <n v="26.75"/>
    <x v="1791"/>
    <d v="2015-01-29T17:46:05"/>
    <n v="60"/>
  </r>
  <r>
    <n v="1792"/>
    <x v="1792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"/>
    <x v="20"/>
    <x v="220"/>
    <n v="109.94"/>
    <x v="1792"/>
    <d v="2015-08-10T06:59:00"/>
    <n v="37.259930555563187"/>
  </r>
  <r>
    <n v="1793"/>
    <x v="1793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"/>
    <x v="20"/>
    <x v="60"/>
    <n v="20"/>
    <x v="1793"/>
    <d v="2014-11-27T22:24:00"/>
    <n v="30.041666666664241"/>
  </r>
  <r>
    <n v="1794"/>
    <x v="1794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"/>
    <x v="20"/>
    <x v="57"/>
    <n v="55.39"/>
    <x v="1794"/>
    <d v="2015-02-11T13:13:42"/>
    <n v="35"/>
  </r>
  <r>
    <n v="1795"/>
    <x v="1795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"/>
    <x v="20"/>
    <x v="115"/>
    <n v="133.9"/>
    <x v="1795"/>
    <d v="2016-10-14T16:00:00"/>
    <n v="29.377997685194714"/>
  </r>
  <r>
    <n v="1796"/>
    <x v="1796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"/>
    <x v="20"/>
    <x v="66"/>
    <n v="48.72"/>
    <x v="1796"/>
    <d v="2016-07-24T10:32:46"/>
    <n v="60"/>
  </r>
  <r>
    <n v="1797"/>
    <x v="1797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"/>
    <x v="20"/>
    <x v="149"/>
    <n v="48.25"/>
    <x v="1797"/>
    <d v="2016-12-15T13:39:49"/>
    <n v="30"/>
  </r>
  <r>
    <n v="1798"/>
    <x v="1798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"/>
    <x v="20"/>
    <x v="51"/>
    <n v="58.97"/>
    <x v="1798"/>
    <d v="2016-02-04T07:50:33"/>
    <n v="60"/>
  </r>
  <r>
    <n v="1799"/>
    <x v="1799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"/>
    <x v="20"/>
    <x v="53"/>
    <n v="11.64"/>
    <x v="1799"/>
    <d v="2014-11-11T21:13:28"/>
    <n v="20.041666666671517"/>
  </r>
  <r>
    <n v="1800"/>
    <x v="1800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"/>
    <x v="20"/>
    <x v="68"/>
    <n v="83.72"/>
    <x v="1800"/>
    <d v="2016-10-10T14:32:50"/>
    <n v="30"/>
  </r>
  <r>
    <n v="1801"/>
    <x v="1801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"/>
    <x v="20"/>
    <x v="51"/>
    <n v="63.65"/>
    <x v="1801"/>
    <d v="2015-12-15T12:10:00"/>
    <n v="31.846435185187147"/>
  </r>
  <r>
    <n v="1802"/>
    <x v="1802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"/>
    <x v="20"/>
    <x v="216"/>
    <n v="94.28"/>
    <x v="1802"/>
    <d v="2015-06-27T21:59:00"/>
    <n v="23.443402777775191"/>
  </r>
  <r>
    <n v="1803"/>
    <x v="1803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"/>
    <x v="20"/>
    <x v="134"/>
    <n v="71.87"/>
    <x v="1803"/>
    <d v="2015-02-14T01:43:02"/>
    <n v="31"/>
  </r>
  <r>
    <n v="1804"/>
    <x v="1804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"/>
    <x v="20"/>
    <x v="131"/>
    <n v="104.85"/>
    <x v="1804"/>
    <d v="2015-11-14T17:16:44"/>
    <n v="40.041666666671517"/>
  </r>
  <r>
    <n v="1805"/>
    <x v="1805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"/>
    <x v="20"/>
    <x v="71"/>
    <n v="67.14"/>
    <x v="1805"/>
    <d v="2015-10-02T18:00:00"/>
    <n v="31.946087962962338"/>
  </r>
  <r>
    <n v="1806"/>
    <x v="1806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"/>
    <x v="20"/>
    <x v="56"/>
    <n v="73.88"/>
    <x v="1806"/>
    <d v="2014-09-30T15:19:09"/>
    <n v="35"/>
  </r>
  <r>
    <n v="1807"/>
    <x v="1807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"/>
    <x v="20"/>
    <x v="57"/>
    <n v="69.13"/>
    <x v="1807"/>
    <d v="2014-09-28T01:38:33"/>
    <n v="30"/>
  </r>
  <r>
    <n v="1808"/>
    <x v="1808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"/>
    <x v="20"/>
    <x v="139"/>
    <n v="120.77"/>
    <x v="1808"/>
    <d v="2017-02-11T16:20:30"/>
    <n v="35"/>
  </r>
  <r>
    <n v="1809"/>
    <x v="1809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"/>
    <x v="20"/>
    <x v="57"/>
    <n v="42.22"/>
    <x v="1809"/>
    <d v="2015-03-01T21:47:19"/>
    <n v="35"/>
  </r>
  <r>
    <n v="1810"/>
    <x v="1810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"/>
    <x v="20"/>
    <x v="56"/>
    <n v="7.5"/>
    <x v="1810"/>
    <d v="2014-08-21T21:50:26"/>
    <n v="12"/>
  </r>
  <r>
    <n v="1811"/>
    <x v="1811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"/>
    <x v="20"/>
    <x v="50"/>
    <n v="1.54"/>
    <x v="1811"/>
    <d v="2014-10-24T04:00:00"/>
    <n v="59.732986111106584"/>
  </r>
  <r>
    <n v="1812"/>
    <x v="1812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"/>
    <x v="20"/>
    <x v="55"/>
    <n v="37.61"/>
    <x v="1812"/>
    <d v="2016-07-03T07:38:56"/>
    <n v="30"/>
  </r>
  <r>
    <n v="1813"/>
    <x v="1813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"/>
    <x v="20"/>
    <x v="50"/>
    <n v="0"/>
    <x v="1813"/>
    <d v="2014-08-08T21:20:12"/>
    <n v="30"/>
  </r>
  <r>
    <n v="1814"/>
    <x v="1814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"/>
    <x v="20"/>
    <x v="190"/>
    <n v="42.16"/>
    <x v="1814"/>
    <d v="2015-02-28T07:32:16"/>
    <n v="30"/>
  </r>
  <r>
    <n v="1815"/>
    <x v="1815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"/>
    <x v="20"/>
    <x v="50"/>
    <n v="0"/>
    <x v="1815"/>
    <d v="2015-07-01T21:45:37"/>
    <n v="14"/>
  </r>
  <r>
    <n v="1816"/>
    <x v="1816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"/>
    <x v="20"/>
    <x v="53"/>
    <n v="84.83"/>
    <x v="1816"/>
    <d v="2016-07-25T19:00:00"/>
    <n v="27.915474537046975"/>
  </r>
  <r>
    <n v="1817"/>
    <x v="1817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"/>
    <x v="20"/>
    <x v="221"/>
    <n v="94.19"/>
    <x v="1817"/>
    <d v="2017-01-30T06:59:00"/>
    <n v="59.628854166672681"/>
  </r>
  <r>
    <n v="1818"/>
    <x v="1818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"/>
    <x v="20"/>
    <x v="50"/>
    <n v="0"/>
    <x v="1818"/>
    <d v="2015-04-03T04:37:30"/>
    <n v="29.958333333328483"/>
  </r>
  <r>
    <n v="1819"/>
    <x v="1819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"/>
    <x v="20"/>
    <x v="53"/>
    <n v="6.25"/>
    <x v="1819"/>
    <d v="2014-07-30T18:03:16"/>
    <n v="30"/>
  </r>
  <r>
    <n v="1820"/>
    <x v="1820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"/>
    <x v="20"/>
    <x v="113"/>
    <n v="213.38"/>
    <x v="1820"/>
    <d v="2015-04-01T01:01:30"/>
    <n v="29.958333333328483"/>
  </r>
  <r>
    <n v="1821"/>
    <x v="1821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"/>
    <x v="11"/>
    <x v="165"/>
    <n v="59.16"/>
    <x v="1821"/>
    <d v="2012-03-03T07:39:27"/>
    <n v="45"/>
  </r>
  <r>
    <n v="1822"/>
    <x v="1822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"/>
    <x v="11"/>
    <x v="8"/>
    <n v="27.27"/>
    <x v="1822"/>
    <d v="2014-01-31T19:01:00"/>
    <n v="35.995347222225973"/>
  </r>
  <r>
    <n v="1823"/>
    <x v="1823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"/>
    <x v="11"/>
    <x v="31"/>
    <n v="24.58"/>
    <x v="1823"/>
    <d v="2012-10-24T16:26:16"/>
    <n v="30"/>
  </r>
  <r>
    <n v="1824"/>
    <x v="1824"/>
    <s v="cd fund raiser"/>
    <n v="3000"/>
    <n v="3002"/>
    <s v="successful"/>
    <s v="US"/>
    <s v="USD"/>
    <n v="1389146880"/>
    <n v="1387403967"/>
    <b v="0"/>
    <n v="40"/>
    <b v="1"/>
    <s v="music"/>
    <x v="11"/>
    <x v="8"/>
    <n v="75.05"/>
    <x v="1824"/>
    <d v="2014-01-08T02:08:00"/>
    <n v="20.172604166662495"/>
  </r>
  <r>
    <n v="1825"/>
    <x v="1825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"/>
    <x v="11"/>
    <x v="2"/>
    <n v="42.02"/>
    <x v="1825"/>
    <d v="2013-07-11T20:01:43"/>
    <n v="23"/>
  </r>
  <r>
    <n v="1826"/>
    <x v="1826"/>
    <s v="Hear your favorite Bear Ghost in eargasmic quality!"/>
    <n v="2000"/>
    <n v="2020"/>
    <s v="successful"/>
    <s v="US"/>
    <s v="USD"/>
    <n v="1392675017"/>
    <n v="1390083017"/>
    <b v="0"/>
    <n v="38"/>
    <b v="1"/>
    <s v="music"/>
    <x v="11"/>
    <x v="7"/>
    <n v="53.16"/>
    <x v="1826"/>
    <d v="2014-02-17T22:10:17"/>
    <n v="30"/>
  </r>
  <r>
    <n v="1827"/>
    <x v="1827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"/>
    <x v="11"/>
    <x v="7"/>
    <n v="83.89"/>
    <x v="1827"/>
    <d v="2011-03-03T07:49:21"/>
    <n v="50"/>
  </r>
  <r>
    <n v="1828"/>
    <x v="1828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"/>
    <x v="11"/>
    <x v="8"/>
    <n v="417.33"/>
    <x v="1828"/>
    <d v="2014-05-09T22:00:00"/>
    <n v="32.01701388888614"/>
  </r>
  <r>
    <n v="1829"/>
    <x v="1829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"/>
    <x v="11"/>
    <x v="23"/>
    <n v="75.77"/>
    <x v="1829"/>
    <d v="2011-01-21T22:00:00"/>
    <n v="48.829039351847314"/>
  </r>
  <r>
    <n v="1830"/>
    <x v="1830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"/>
    <x v="11"/>
    <x v="21"/>
    <n v="67.39"/>
    <x v="1830"/>
    <d v="2014-02-24T16:25:07"/>
    <n v="30"/>
  </r>
  <r>
    <n v="1831"/>
    <x v="1831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"/>
    <x v="11"/>
    <x v="33"/>
    <n v="73.569999999999993"/>
    <x v="1831"/>
    <d v="2012-05-12T23:54:23"/>
    <n v="15"/>
  </r>
  <r>
    <n v="1832"/>
    <x v="1832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"/>
    <x v="11"/>
    <x v="1"/>
    <n v="25"/>
    <x v="1832"/>
    <d v="2011-03-04T12:57:07"/>
    <n v="30"/>
  </r>
  <r>
    <n v="1833"/>
    <x v="1833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"/>
    <x v="11"/>
    <x v="222"/>
    <n v="42"/>
    <x v="1833"/>
    <d v="2013-03-02T07:59:00"/>
    <n v="32.288622685184237"/>
  </r>
  <r>
    <n v="1834"/>
    <x v="1834"/>
    <s v="Help us fund our first tour and promote our new EP!"/>
    <n v="10000"/>
    <n v="11805"/>
    <s v="successful"/>
    <s v="US"/>
    <s v="USD"/>
    <n v="1422140895"/>
    <n v="1418684895"/>
    <b v="0"/>
    <n v="90"/>
    <b v="1"/>
    <s v="music"/>
    <x v="11"/>
    <x v="90"/>
    <n v="131.16999999999999"/>
    <x v="1834"/>
    <d v="2015-01-24T23:08:15"/>
    <n v="40"/>
  </r>
  <r>
    <n v="1835"/>
    <x v="1835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"/>
    <x v="11"/>
    <x v="3"/>
    <n v="47.27"/>
    <x v="1835"/>
    <d v="2016-03-31T15:51:11"/>
    <n v="29.958333333335759"/>
  </r>
  <r>
    <n v="1836"/>
    <x v="1836"/>
    <s v="Help fund our 2013 Sound &amp; Lighting Touring rig!"/>
    <n v="5000"/>
    <n v="10017"/>
    <s v="successful"/>
    <s v="US"/>
    <s v="USD"/>
    <n v="1361129129"/>
    <n v="1359660329"/>
    <b v="0"/>
    <n v="55"/>
    <b v="1"/>
    <s v="music"/>
    <x v="11"/>
    <x v="177"/>
    <n v="182.13"/>
    <x v="1836"/>
    <d v="2013-02-17T19:25:29"/>
    <n v="17"/>
  </r>
  <r>
    <n v="1837"/>
    <x v="1837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"/>
    <x v="11"/>
    <x v="223"/>
    <n v="61.37"/>
    <x v="1837"/>
    <d v="2012-03-18T00:08:55"/>
    <n v="59.958333333328483"/>
  </r>
  <r>
    <n v="1838"/>
    <x v="1838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"/>
    <x v="11"/>
    <x v="8"/>
    <n v="35.770000000000003"/>
    <x v="1838"/>
    <d v="2011-10-01T03:00:00"/>
    <n v="28.338460648148612"/>
  </r>
  <r>
    <n v="1839"/>
    <x v="1839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"/>
    <x v="11"/>
    <x v="207"/>
    <n v="45.62"/>
    <x v="1839"/>
    <d v="2016-10-01T17:19:42"/>
    <n v="30"/>
  </r>
  <r>
    <n v="1840"/>
    <x v="1840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"/>
    <x v="11"/>
    <x v="15"/>
    <n v="75.38"/>
    <x v="1840"/>
    <d v="2013-05-07T04:59:00"/>
    <n v="19.111458333332848"/>
  </r>
  <r>
    <n v="1841"/>
    <x v="1841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"/>
    <x v="11"/>
    <x v="21"/>
    <n v="50.88"/>
    <x v="1841"/>
    <d v="2014-05-20T04:59:00"/>
    <n v="33.362210648148903"/>
  </r>
  <r>
    <n v="1842"/>
    <x v="1842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"/>
    <x v="11"/>
    <x v="105"/>
    <n v="119.29"/>
    <x v="1842"/>
    <d v="2015-03-02T05:59:00"/>
    <n v="33.617581018515921"/>
  </r>
  <r>
    <n v="1843"/>
    <x v="1843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"/>
    <x v="11"/>
    <x v="39"/>
    <n v="92.54"/>
    <x v="1843"/>
    <d v="2011-02-20T23:52:34"/>
    <n v="30"/>
  </r>
  <r>
    <n v="1844"/>
    <x v="1844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"/>
    <x v="11"/>
    <x v="7"/>
    <n v="76.05"/>
    <x v="1844"/>
    <d v="2011-06-11T03:00:00"/>
    <n v="38.151458333333721"/>
  </r>
  <r>
    <n v="1845"/>
    <x v="1845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"/>
    <x v="11"/>
    <x v="8"/>
    <n v="52.63"/>
    <x v="1845"/>
    <d v="2016-06-17T04:55:00"/>
    <n v="14.871550925920019"/>
  </r>
  <r>
    <n v="1846"/>
    <x v="1846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"/>
    <x v="11"/>
    <x v="178"/>
    <n v="98.99"/>
    <x v="1846"/>
    <d v="2012-12-15T15:36:17"/>
    <n v="30"/>
  </r>
  <r>
    <n v="1847"/>
    <x v="1847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"/>
    <x v="11"/>
    <x v="10"/>
    <n v="79.53"/>
    <x v="1847"/>
    <d v="2015-04-21T05:40:32"/>
    <n v="21"/>
  </r>
  <r>
    <n v="1848"/>
    <x v="1848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"/>
    <x v="11"/>
    <x v="13"/>
    <n v="134.21"/>
    <x v="1848"/>
    <d v="2011-07-31T06:59:00"/>
    <n v="63.502916666671808"/>
  </r>
  <r>
    <n v="1849"/>
    <x v="1849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"/>
    <x v="11"/>
    <x v="8"/>
    <n v="37.630000000000003"/>
    <x v="1849"/>
    <d v="2012-10-17T20:17:39"/>
    <n v="30"/>
  </r>
  <r>
    <n v="1850"/>
    <x v="1850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"/>
    <x v="11"/>
    <x v="21"/>
    <n v="51.04"/>
    <x v="1850"/>
    <d v="2014-07-10T23:01:40"/>
    <n v="30"/>
  </r>
  <r>
    <n v="1851"/>
    <x v="1851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"/>
    <x v="11"/>
    <x v="8"/>
    <n v="50.04"/>
    <x v="1851"/>
    <d v="2014-07-28T01:00:00"/>
    <n v="20.134976851848478"/>
  </r>
  <r>
    <n v="1852"/>
    <x v="1852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"/>
    <x v="11"/>
    <x v="16"/>
    <n v="133.93"/>
    <x v="1852"/>
    <d v="2015-04-25T00:00:00"/>
    <n v="37.228564814809943"/>
  </r>
  <r>
    <n v="1853"/>
    <x v="1853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"/>
    <x v="11"/>
    <x v="21"/>
    <n v="58.21"/>
    <x v="1853"/>
    <d v="2012-11-14T02:26:57"/>
    <n v="50.041666666664241"/>
  </r>
  <r>
    <n v="1854"/>
    <x v="1854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"/>
    <x v="11"/>
    <x v="21"/>
    <n v="88.04"/>
    <x v="1854"/>
    <d v="2013-05-24T00:30:37"/>
    <n v="30"/>
  </r>
  <r>
    <n v="1855"/>
    <x v="1855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"/>
    <x v="11"/>
    <x v="224"/>
    <n v="70.58"/>
    <x v="1855"/>
    <d v="2014-01-06T12:55:40"/>
    <n v="45"/>
  </r>
  <r>
    <n v="1856"/>
    <x v="1856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"/>
    <x v="11"/>
    <x v="7"/>
    <n v="53.29"/>
    <x v="1856"/>
    <d v="2014-07-18T20:31:12"/>
    <n v="21"/>
  </r>
  <r>
    <n v="1857"/>
    <x v="1857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"/>
    <x v="11"/>
    <x v="8"/>
    <n v="136.36000000000001"/>
    <x v="1857"/>
    <d v="2014-09-12T18:26:53"/>
    <n v="30"/>
  </r>
  <r>
    <n v="1858"/>
    <x v="1858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"/>
    <x v="11"/>
    <x v="15"/>
    <n v="40.549999999999997"/>
    <x v="1858"/>
    <d v="2011-12-16T05:48:41"/>
    <n v="60.041666666671517"/>
  </r>
  <r>
    <n v="1859"/>
    <x v="1859"/>
    <s v="Queen Kwong is going ON TOUR to London and Paris!"/>
    <n v="3000"/>
    <n v="3955"/>
    <s v="successful"/>
    <s v="US"/>
    <s v="USD"/>
    <n v="1316716129"/>
    <n v="1314124129"/>
    <b v="0"/>
    <n v="56"/>
    <b v="1"/>
    <s v="music"/>
    <x v="11"/>
    <x v="88"/>
    <n v="70.63"/>
    <x v="1859"/>
    <d v="2011-09-22T18:28:49"/>
    <n v="30"/>
  </r>
  <r>
    <n v="1860"/>
    <x v="1860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"/>
    <x v="11"/>
    <x v="18"/>
    <n v="52.68"/>
    <x v="1860"/>
    <d v="2014-02-06T17:01:24"/>
    <n v="21"/>
  </r>
  <r>
    <n v="1861"/>
    <x v="1861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"/>
    <x v="18"/>
    <x v="50"/>
    <n v="0"/>
    <x v="1861"/>
    <d v="2015-01-26T07:12:21"/>
    <n v="30"/>
  </r>
  <r>
    <n v="1862"/>
    <x v="1862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"/>
    <x v="18"/>
    <x v="59"/>
    <n v="90.94"/>
    <x v="1862"/>
    <d v="2017-03-08T07:30:00"/>
    <n v="46.81974537037604"/>
  </r>
  <r>
    <n v="1863"/>
    <x v="186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"/>
    <x v="18"/>
    <x v="50"/>
    <n v="5"/>
    <x v="1863"/>
    <d v="2014-06-12T19:08:05"/>
    <n v="30"/>
  </r>
  <r>
    <n v="1864"/>
    <x v="1864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"/>
    <x v="18"/>
    <x v="152"/>
    <n v="58.08"/>
    <x v="1864"/>
    <d v="2014-05-04T17:11:40"/>
    <n v="30"/>
  </r>
  <r>
    <n v="1865"/>
    <x v="1865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"/>
    <x v="18"/>
    <x v="50"/>
    <n v="2"/>
    <x v="1865"/>
    <d v="2016-11-06T09:49:07"/>
    <n v="35.041666666671517"/>
  </r>
  <r>
    <n v="1866"/>
    <x v="1866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"/>
    <x v="18"/>
    <x v="60"/>
    <n v="62.5"/>
    <x v="1866"/>
    <d v="2017-03-01T04:00:00"/>
    <n v="52.920173611113569"/>
  </r>
  <r>
    <n v="1867"/>
    <x v="1867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"/>
    <x v="18"/>
    <x v="50"/>
    <n v="10"/>
    <x v="1867"/>
    <d v="2016-11-05T22:11:52"/>
    <n v="30"/>
  </r>
  <r>
    <n v="1868"/>
    <x v="1868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"/>
    <x v="18"/>
    <x v="62"/>
    <n v="71.59"/>
    <x v="1868"/>
    <d v="2015-12-15T07:59:00"/>
    <n v="24.553414351852552"/>
  </r>
  <r>
    <n v="1869"/>
    <x v="1869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"/>
    <x v="18"/>
    <x v="50"/>
    <n v="0"/>
    <x v="1869"/>
    <d v="2017-01-04T00:04:09"/>
    <n v="30"/>
  </r>
  <r>
    <n v="1870"/>
    <x v="1870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"/>
    <x v="18"/>
    <x v="54"/>
    <n v="32.82"/>
    <x v="1870"/>
    <d v="2016-01-31T04:17:00"/>
    <n v="28.822743055556202"/>
  </r>
  <r>
    <n v="1871"/>
    <x v="1871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"/>
    <x v="18"/>
    <x v="225"/>
    <n v="49.12"/>
    <x v="1871"/>
    <d v="2014-11-20T19:48:21"/>
    <n v="40.041666666671517"/>
  </r>
  <r>
    <n v="1872"/>
    <x v="1872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"/>
    <x v="18"/>
    <x v="60"/>
    <n v="16.309999999999999"/>
    <x v="1872"/>
    <d v="2015-06-30T03:06:42"/>
    <n v="30"/>
  </r>
  <r>
    <n v="1873"/>
    <x v="1873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"/>
    <x v="18"/>
    <x v="50"/>
    <n v="18"/>
    <x v="1873"/>
    <d v="2015-07-08T16:45:00"/>
    <n v="29.082060185188311"/>
  </r>
  <r>
    <n v="1874"/>
    <x v="1874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"/>
    <x v="18"/>
    <x v="50"/>
    <n v="13"/>
    <x v="1874"/>
    <d v="2016-06-28T23:15:33"/>
    <n v="20"/>
  </r>
  <r>
    <n v="1875"/>
    <x v="1875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"/>
    <x v="18"/>
    <x v="60"/>
    <n v="17"/>
    <x v="1875"/>
    <d v="2016-08-06T21:35:08"/>
    <n v="60"/>
  </r>
  <r>
    <n v="1876"/>
    <x v="1876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"/>
    <x v="18"/>
    <x v="50"/>
    <n v="0"/>
    <x v="1876"/>
    <d v="2014-06-16T06:50:05"/>
    <n v="30"/>
  </r>
  <r>
    <n v="1877"/>
    <x v="1877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"/>
    <x v="18"/>
    <x v="50"/>
    <n v="0"/>
    <x v="1877"/>
    <d v="2015-03-01T00:42:05"/>
    <n v="29"/>
  </r>
  <r>
    <n v="1878"/>
    <x v="1878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"/>
    <x v="18"/>
    <x v="50"/>
    <n v="0"/>
    <x v="1878"/>
    <d v="2014-06-13T00:12:35"/>
    <n v="30"/>
  </r>
  <r>
    <n v="1879"/>
    <x v="1879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"/>
    <x v="18"/>
    <x v="50"/>
    <n v="3"/>
    <x v="1879"/>
    <d v="2016-03-14T14:35:29"/>
    <n v="29.958333333328483"/>
  </r>
  <r>
    <n v="1880"/>
    <x v="1880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"/>
    <x v="18"/>
    <x v="68"/>
    <n v="41.83"/>
    <x v="1880"/>
    <d v="2016-03-30T12:36:20"/>
    <n v="28.958333333343035"/>
  </r>
  <r>
    <n v="1881"/>
    <x v="1881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"/>
    <x v="14"/>
    <x v="36"/>
    <n v="49.34"/>
    <x v="1881"/>
    <d v="2015-03-10T02:39:49"/>
    <n v="29.958333333343035"/>
  </r>
  <r>
    <n v="1882"/>
    <x v="1882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"/>
    <x v="14"/>
    <x v="7"/>
    <n v="41.73"/>
    <x v="1882"/>
    <d v="2012-07-10T23:48:00"/>
    <n v="33.042453703703359"/>
  </r>
  <r>
    <n v="1883"/>
    <x v="1883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"/>
    <x v="14"/>
    <x v="2"/>
    <n v="32.72"/>
    <x v="1883"/>
    <d v="2012-04-08T21:45:08"/>
    <n v="29.958333333335759"/>
  </r>
  <r>
    <n v="1884"/>
    <x v="1884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"/>
    <x v="14"/>
    <x v="165"/>
    <n v="51.96"/>
    <x v="1884"/>
    <d v="2012-11-27T12:00:00"/>
    <n v="35.301678240743058"/>
  </r>
  <r>
    <n v="1885"/>
    <x v="1885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"/>
    <x v="14"/>
    <x v="31"/>
    <n v="50.69"/>
    <x v="1885"/>
    <d v="2012-08-10T22:00:00"/>
    <n v="32.822800925925549"/>
  </r>
  <r>
    <n v="1886"/>
    <x v="1886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"/>
    <x v="14"/>
    <x v="21"/>
    <n v="42.24"/>
    <x v="1886"/>
    <d v="2014-11-12T22:45:38"/>
    <n v="30.041666666664241"/>
  </r>
  <r>
    <n v="1887"/>
    <x v="1887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"/>
    <x v="14"/>
    <x v="38"/>
    <n v="416.88"/>
    <x v="1887"/>
    <d v="2015-12-03T21:30:00"/>
    <n v="18.095694444440596"/>
  </r>
  <r>
    <n v="1888"/>
    <x v="1888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"/>
    <x v="14"/>
    <x v="183"/>
    <n v="46.65"/>
    <x v="1888"/>
    <d v="2010-06-01T04:59:00"/>
    <n v="30.967685185183655"/>
  </r>
  <r>
    <n v="1889"/>
    <x v="1889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"/>
    <x v="14"/>
    <x v="13"/>
    <n v="48.45"/>
    <x v="1889"/>
    <d v="2013-03-11T18:02:26"/>
    <n v="44.958333333335759"/>
  </r>
  <r>
    <n v="1890"/>
    <x v="1890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"/>
    <x v="14"/>
    <x v="14"/>
    <n v="70.53"/>
    <x v="1890"/>
    <d v="2012-12-15T18:52:08"/>
    <n v="30"/>
  </r>
  <r>
    <n v="1891"/>
    <x v="1891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"/>
    <x v="14"/>
    <x v="6"/>
    <n v="87.96"/>
    <x v="1891"/>
    <d v="2010-07-22T06:00:00"/>
    <n v="45.451921296298678"/>
  </r>
  <r>
    <n v="1892"/>
    <x v="1892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"/>
    <x v="14"/>
    <x v="0"/>
    <n v="26.27"/>
    <x v="1892"/>
    <d v="2011-06-07T15:18:01"/>
    <n v="30"/>
  </r>
  <r>
    <n v="1893"/>
    <x v="1893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"/>
    <x v="14"/>
    <x v="3"/>
    <n v="57.78"/>
    <x v="1893"/>
    <d v="2011-04-16T03:59:00"/>
    <n v="16.224016203705105"/>
  </r>
  <r>
    <n v="1894"/>
    <x v="1894"/>
    <s v="Im trying to raise $1000 for a 3 song EP in a studio!"/>
    <n v="1000"/>
    <n v="1145"/>
    <s v="successful"/>
    <s v="US"/>
    <s v="USD"/>
    <n v="1329082983"/>
    <n v="1326404583"/>
    <b v="0"/>
    <n v="20"/>
    <b v="1"/>
    <s v="music"/>
    <x v="14"/>
    <x v="41"/>
    <n v="57.25"/>
    <x v="1894"/>
    <d v="2012-02-12T21:43:03"/>
    <n v="31"/>
  </r>
  <r>
    <n v="1895"/>
    <x v="1895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"/>
    <x v="14"/>
    <x v="21"/>
    <n v="196.34"/>
    <x v="1895"/>
    <d v="2015-10-20T17:55:22"/>
    <n v="30"/>
  </r>
  <r>
    <n v="1896"/>
    <x v="1896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"/>
    <x v="14"/>
    <x v="39"/>
    <n v="43"/>
    <x v="1896"/>
    <d v="2012-04-12T17:02:45"/>
    <n v="30"/>
  </r>
  <r>
    <n v="1897"/>
    <x v="1897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"/>
    <x v="14"/>
    <x v="21"/>
    <n v="35.549999999999997"/>
    <x v="1897"/>
    <d v="2014-03-04T21:00:00"/>
    <n v="22.291597222218115"/>
  </r>
  <r>
    <n v="1898"/>
    <x v="1898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"/>
    <x v="14"/>
    <x v="14"/>
    <n v="68.81"/>
    <x v="1898"/>
    <d v="2016-02-01T18:00:00"/>
    <n v="35.557025462963793"/>
  </r>
  <r>
    <n v="1899"/>
    <x v="1899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"/>
    <x v="14"/>
    <x v="18"/>
    <n v="28.57"/>
    <x v="1899"/>
    <d v="2015-03-25T21:36:06"/>
    <n v="29.958333333328483"/>
  </r>
  <r>
    <n v="1900"/>
    <x v="1900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"/>
    <x v="14"/>
    <x v="15"/>
    <n v="50.63"/>
    <x v="1900"/>
    <d v="2012-10-06T09:59:00"/>
    <n v="27.54408564815094"/>
  </r>
  <r>
    <n v="1901"/>
    <x v="1901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"/>
    <x v="29"/>
    <x v="56"/>
    <n v="106.8"/>
    <x v="1901"/>
    <d v="2015-05-22T13:00:00"/>
    <n v="29.998506944451947"/>
  </r>
  <r>
    <n v="1902"/>
    <x v="1902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"/>
    <x v="29"/>
    <x v="60"/>
    <n v="4"/>
    <x v="1902"/>
    <d v="2015-03-04T18:57:27"/>
    <n v="30"/>
  </r>
  <r>
    <n v="1903"/>
    <x v="1903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"/>
    <x v="29"/>
    <x v="153"/>
    <n v="34.1"/>
    <x v="1903"/>
    <d v="2017-01-27T18:29:51"/>
    <n v="60"/>
  </r>
  <r>
    <n v="1904"/>
    <x v="1904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"/>
    <x v="29"/>
    <x v="50"/>
    <n v="25"/>
    <x v="1904"/>
    <d v="2016-01-02T16:27:01"/>
    <n v="45"/>
  </r>
  <r>
    <n v="1905"/>
    <x v="1905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"/>
    <x v="29"/>
    <x v="50"/>
    <n v="10.5"/>
    <x v="1905"/>
    <d v="2014-09-07T22:13:14"/>
    <n v="30"/>
  </r>
  <r>
    <n v="1906"/>
    <x v="1906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"/>
    <x v="29"/>
    <x v="152"/>
    <n v="215.96"/>
    <x v="1906"/>
    <d v="2016-06-23T16:06:23"/>
    <n v="30"/>
  </r>
  <r>
    <n v="1907"/>
    <x v="1907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"/>
    <x v="29"/>
    <x v="50"/>
    <n v="21.25"/>
    <x v="1907"/>
    <d v="2014-05-23T14:05:25"/>
    <n v="15"/>
  </r>
  <r>
    <n v="1908"/>
    <x v="1908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"/>
    <x v="29"/>
    <x v="53"/>
    <n v="108.25"/>
    <x v="1908"/>
    <d v="2016-12-29T22:01:40"/>
    <n v="30"/>
  </r>
  <r>
    <n v="1909"/>
    <x v="1909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"/>
    <x v="29"/>
    <x v="51"/>
    <n v="129.97"/>
    <x v="1909"/>
    <d v="2014-10-23T10:17:59"/>
    <n v="30"/>
  </r>
  <r>
    <n v="1910"/>
    <x v="1910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"/>
    <x v="29"/>
    <x v="115"/>
    <n v="117.49"/>
    <x v="1910"/>
    <d v="2015-10-31T22:45:00"/>
    <n v="43.984756944453693"/>
  </r>
  <r>
    <n v="1911"/>
    <x v="1911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"/>
    <x v="29"/>
    <x v="50"/>
    <n v="10"/>
    <x v="1911"/>
    <d v="2014-08-09T00:48:54"/>
    <n v="30"/>
  </r>
  <r>
    <n v="1912"/>
    <x v="1912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"/>
    <x v="29"/>
    <x v="155"/>
    <n v="70.599999999999994"/>
    <x v="1912"/>
    <d v="2015-06-04T05:26:00"/>
    <n v="30"/>
  </r>
  <r>
    <n v="1913"/>
    <x v="1913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"/>
    <x v="29"/>
    <x v="60"/>
    <n v="24.5"/>
    <x v="1913"/>
    <d v="2014-10-08T12:16:18"/>
    <n v="30"/>
  </r>
  <r>
    <n v="1914"/>
    <x v="1914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"/>
    <x v="29"/>
    <x v="114"/>
    <n v="30"/>
    <x v="1914"/>
    <d v="2014-11-01T03:59:00"/>
    <n v="14.991516203706851"/>
  </r>
  <r>
    <n v="1915"/>
    <x v="1915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"/>
    <x v="29"/>
    <x v="53"/>
    <n v="2"/>
    <x v="1915"/>
    <d v="2014-09-02T01:10:22"/>
    <n v="20"/>
  </r>
  <r>
    <n v="1916"/>
    <x v="1916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"/>
    <x v="29"/>
    <x v="60"/>
    <n v="17"/>
    <x v="1916"/>
    <d v="2016-11-07T18:12:55"/>
    <n v="25.041666666664241"/>
  </r>
  <r>
    <n v="1917"/>
    <x v="1917"/>
    <s v="Let's build a legendary brand altogether"/>
    <n v="390000"/>
    <n v="205025"/>
    <s v="failed"/>
    <s v="HK"/>
    <s v="HKD"/>
    <n v="1486708133"/>
    <n v="1484116133"/>
    <b v="0"/>
    <n v="70"/>
    <b v="0"/>
    <s v="technology"/>
    <x v="29"/>
    <x v="226"/>
    <n v="2928.93"/>
    <x v="1917"/>
    <d v="2017-02-10T06:28:53"/>
    <n v="30"/>
  </r>
  <r>
    <n v="1918"/>
    <x v="1918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"/>
    <x v="29"/>
    <x v="60"/>
    <n v="28.89"/>
    <x v="1918"/>
    <d v="2014-08-12T18:57:31"/>
    <n v="35"/>
  </r>
  <r>
    <n v="1919"/>
    <x v="1919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"/>
    <x v="29"/>
    <x v="153"/>
    <n v="29.63"/>
    <x v="1919"/>
    <d v="2015-05-19T21:00:49"/>
    <n v="30"/>
  </r>
  <r>
    <n v="1920"/>
    <x v="1920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"/>
    <x v="29"/>
    <x v="152"/>
    <n v="40.98"/>
    <x v="1920"/>
    <d v="2015-10-21T23:00:00"/>
    <n v="28.082627314812271"/>
  </r>
  <r>
    <n v="1921"/>
    <x v="1921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"/>
    <x v="14"/>
    <x v="0"/>
    <n v="54"/>
    <x v="1921"/>
    <d v="2012-07-14T05:19:03"/>
    <n v="30"/>
  </r>
  <r>
    <n v="1922"/>
    <x v="1922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"/>
    <x v="14"/>
    <x v="31"/>
    <n v="36.11"/>
    <x v="1922"/>
    <d v="2013-12-12T06:08:27"/>
    <n v="30"/>
  </r>
  <r>
    <n v="1923"/>
    <x v="1923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"/>
    <x v="14"/>
    <x v="227"/>
    <n v="23.15"/>
    <x v="1923"/>
    <d v="2011-09-27T04:59:00"/>
    <n v="40.35888888889167"/>
  </r>
  <r>
    <n v="1924"/>
    <x v="1924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"/>
    <x v="14"/>
    <x v="35"/>
    <n v="104"/>
    <x v="1924"/>
    <d v="2014-01-15T19:33:00"/>
    <n v="28.053530092591245"/>
  </r>
  <r>
    <n v="1925"/>
    <x v="1925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"/>
    <x v="14"/>
    <x v="5"/>
    <n v="31.83"/>
    <x v="1925"/>
    <d v="2013-10-11T00:00:00"/>
    <n v="22.098518518519995"/>
  </r>
  <r>
    <n v="1926"/>
    <x v="1926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"/>
    <x v="14"/>
    <x v="228"/>
    <n v="27.39"/>
    <x v="1926"/>
    <d v="2010-11-02T00:26:00"/>
    <n v="27.063703703708597"/>
  </r>
  <r>
    <n v="1927"/>
    <x v="1927"/>
    <s v="Hampshire is headed to GBS Detroit."/>
    <n v="600"/>
    <n v="620"/>
    <s v="successful"/>
    <s v="US"/>
    <s v="USD"/>
    <n v="1331182740"/>
    <n v="1329856839"/>
    <b v="0"/>
    <n v="11"/>
    <b v="1"/>
    <s v="music"/>
    <x v="14"/>
    <x v="33"/>
    <n v="56.36"/>
    <x v="1927"/>
    <d v="2012-03-08T04:59:00"/>
    <n v="15.346076388887013"/>
  </r>
  <r>
    <n v="1928"/>
    <x v="1928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"/>
    <x v="14"/>
    <x v="33"/>
    <n v="77.349999999999994"/>
    <x v="1928"/>
    <d v="2013-05-07T15:33:14"/>
    <n v="30"/>
  </r>
  <r>
    <n v="1929"/>
    <x v="1929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"/>
    <x v="14"/>
    <x v="8"/>
    <n v="42.8"/>
    <x v="1929"/>
    <d v="2011-07-05T00:31:06"/>
    <n v="42"/>
  </r>
  <r>
    <n v="1930"/>
    <x v="1930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"/>
    <x v="14"/>
    <x v="37"/>
    <n v="48.85"/>
    <x v="1930"/>
    <d v="2013-07-07T13:24:42"/>
    <n v="60"/>
  </r>
  <r>
    <n v="1931"/>
    <x v="1931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"/>
    <x v="14"/>
    <x v="10"/>
    <n v="48.24"/>
    <x v="1931"/>
    <d v="2012-05-22T03:30:00"/>
    <n v="13.253368055557075"/>
  </r>
  <r>
    <n v="1932"/>
    <x v="1932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"/>
    <x v="14"/>
    <x v="13"/>
    <n v="70.209999999999994"/>
    <x v="1932"/>
    <d v="2012-01-24T19:26:13"/>
    <n v="21"/>
  </r>
  <r>
    <n v="1933"/>
    <x v="1933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"/>
    <x v="14"/>
    <x v="174"/>
    <n v="94.05"/>
    <x v="1933"/>
    <d v="2014-09-27T03:08:27"/>
    <n v="30"/>
  </r>
  <r>
    <n v="1934"/>
    <x v="1934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"/>
    <x v="14"/>
    <x v="39"/>
    <n v="80.27"/>
    <x v="1934"/>
    <d v="2011-12-25T05:00:00"/>
    <n v="36.341192129628325"/>
  </r>
  <r>
    <n v="1935"/>
    <x v="1935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"/>
    <x v="14"/>
    <x v="29"/>
    <n v="54.2"/>
    <x v="1935"/>
    <d v="2014-06-21T04:59:00"/>
    <n v="37.275104166663368"/>
  </r>
  <r>
    <n v="1936"/>
    <x v="1936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"/>
    <x v="14"/>
    <x v="16"/>
    <n v="60.27"/>
    <x v="1936"/>
    <d v="2011-12-06T05:59:00"/>
    <n v="30.359606481477385"/>
  </r>
  <r>
    <n v="1937"/>
    <x v="1937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"/>
    <x v="14"/>
    <x v="229"/>
    <n v="38.74"/>
    <x v="1937"/>
    <d v="2012-06-15T03:59:00"/>
    <n v="16.046979166669189"/>
  </r>
  <r>
    <n v="1938"/>
    <x v="1938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"/>
    <x v="14"/>
    <x v="31"/>
    <n v="152.54"/>
    <x v="1938"/>
    <d v="2013-07-02T05:00:00"/>
    <n v="30.948715277780138"/>
  </r>
  <r>
    <n v="1939"/>
    <x v="1939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"/>
    <x v="14"/>
    <x v="38"/>
    <n v="115.31"/>
    <x v="1939"/>
    <d v="2013-03-10T22:38:28"/>
    <n v="29.958333333335759"/>
  </r>
  <r>
    <n v="1940"/>
    <x v="1940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"/>
    <x v="14"/>
    <x v="193"/>
    <n v="35.840000000000003"/>
    <x v="1940"/>
    <d v="2011-06-15T03:59:00"/>
    <n v="38.658645833333139"/>
  </r>
  <r>
    <n v="1941"/>
    <x v="1941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"/>
    <x v="30"/>
    <x v="9"/>
    <n v="64.569999999999993"/>
    <x v="1941"/>
    <d v="2014-05-15T06:58:51"/>
    <n v="30"/>
  </r>
  <r>
    <n v="1942"/>
    <x v="1942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"/>
    <x v="30"/>
    <x v="178"/>
    <n v="87.44"/>
    <x v="1942"/>
    <d v="2011-07-04T19:52:20"/>
    <n v="90"/>
  </r>
  <r>
    <n v="1943"/>
    <x v="1943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"/>
    <x v="30"/>
    <x v="230"/>
    <n v="68.819999999999993"/>
    <x v="1943"/>
    <d v="2016-08-11T06:28:36"/>
    <n v="45"/>
  </r>
  <r>
    <n v="1944"/>
    <x v="1944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"/>
    <x v="30"/>
    <x v="231"/>
    <n v="176.2"/>
    <x v="1944"/>
    <d v="2014-05-01T14:01:30"/>
    <n v="30"/>
  </r>
  <r>
    <n v="1945"/>
    <x v="1945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"/>
    <x v="30"/>
    <x v="232"/>
    <n v="511.79"/>
    <x v="1945"/>
    <d v="2015-07-12T06:02:38"/>
    <n v="40"/>
  </r>
  <r>
    <n v="1946"/>
    <x v="1946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"/>
    <x v="30"/>
    <x v="95"/>
    <n v="160.44"/>
    <x v="1946"/>
    <d v="2014-04-20T02:36:01"/>
    <n v="59.958333333335759"/>
  </r>
  <r>
    <n v="1947"/>
    <x v="1947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"/>
    <x v="30"/>
    <x v="7"/>
    <n v="35"/>
    <x v="1947"/>
    <d v="2009-11-23T05:59:00"/>
    <n v="37.331249999995634"/>
  </r>
  <r>
    <n v="1948"/>
    <x v="1948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"/>
    <x v="30"/>
    <x v="233"/>
    <n v="188.51"/>
    <x v="1948"/>
    <d v="2016-06-06T17:02:00"/>
    <n v="54.105451388888469"/>
  </r>
  <r>
    <n v="1949"/>
    <x v="1949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"/>
    <x v="30"/>
    <x v="6"/>
    <n v="56.2"/>
    <x v="1949"/>
    <d v="2014-07-10T10:09:11"/>
    <n v="30"/>
  </r>
  <r>
    <n v="1950"/>
    <x v="1950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"/>
    <x v="30"/>
    <x v="234"/>
    <n v="51.31"/>
    <x v="1950"/>
    <d v="2011-04-22T04:21:13"/>
    <n v="31"/>
  </r>
  <r>
    <n v="1951"/>
    <x v="1951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"/>
    <x v="30"/>
    <x v="197"/>
    <n v="127.36"/>
    <x v="1951"/>
    <d v="2016-11-07T11:05:37"/>
    <n v="30.041666666664241"/>
  </r>
  <r>
    <n v="1952"/>
    <x v="1952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"/>
    <x v="30"/>
    <x v="45"/>
    <n v="101.86"/>
    <x v="1952"/>
    <d v="2013-10-16T14:33:35"/>
    <n v="37"/>
  </r>
  <r>
    <n v="1953"/>
    <x v="1953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"/>
    <x v="30"/>
    <x v="235"/>
    <n v="230.56"/>
    <x v="1953"/>
    <d v="2012-03-02T03:00:00"/>
    <n v="28.925173611110949"/>
  </r>
  <r>
    <n v="1954"/>
    <x v="1954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"/>
    <x v="30"/>
    <x v="236"/>
    <n v="842.11"/>
    <x v="1954"/>
    <d v="2016-03-12T05:00:00"/>
    <n v="46.627592592587462"/>
  </r>
  <r>
    <n v="1955"/>
    <x v="1955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"/>
    <x v="30"/>
    <x v="237"/>
    <n v="577.28"/>
    <x v="1955"/>
    <d v="2012-05-23T19:00:00"/>
    <n v="32.51989583332761"/>
  </r>
  <r>
    <n v="1956"/>
    <x v="1956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"/>
    <x v="30"/>
    <x v="238"/>
    <n v="483.34"/>
    <x v="1956"/>
    <d v="2015-04-18T21:10:05"/>
    <n v="44.958333333328483"/>
  </r>
  <r>
    <n v="1957"/>
    <x v="1957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"/>
    <x v="30"/>
    <x v="239"/>
    <n v="76.14"/>
    <x v="1957"/>
    <d v="2012-10-27T02:21:53"/>
    <n v="30"/>
  </r>
  <r>
    <n v="1958"/>
    <x v="1958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"/>
    <x v="30"/>
    <x v="240"/>
    <n v="74.11"/>
    <x v="1958"/>
    <d v="2013-03-23T22:42:41"/>
    <n v="29.958333333335759"/>
  </r>
  <r>
    <n v="1959"/>
    <x v="1959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"/>
    <x v="30"/>
    <x v="96"/>
    <n v="36.97"/>
    <x v="1959"/>
    <d v="2014-10-01T00:00:00"/>
    <n v="41.154398148144537"/>
  </r>
  <r>
    <n v="1960"/>
    <x v="1960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"/>
    <x v="30"/>
    <x v="90"/>
    <n v="2500.9699999999998"/>
    <x v="1960"/>
    <d v="2014-12-21T08:42:21"/>
    <n v="30"/>
  </r>
  <r>
    <n v="1961"/>
    <x v="1961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"/>
    <x v="30"/>
    <x v="241"/>
    <n v="67.69"/>
    <x v="1961"/>
    <d v="2012-10-06T03:59:00"/>
    <n v="39.971331018517958"/>
  </r>
  <r>
    <n v="1962"/>
    <x v="1962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"/>
    <x v="30"/>
    <x v="242"/>
    <n v="63.05"/>
    <x v="1962"/>
    <d v="2014-05-13T18:43:56"/>
    <n v="30"/>
  </r>
  <r>
    <n v="1963"/>
    <x v="1963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"/>
    <x v="30"/>
    <x v="37"/>
    <n v="117.6"/>
    <x v="1963"/>
    <d v="2014-09-16T10:18:54"/>
    <n v="35"/>
  </r>
  <r>
    <n v="1964"/>
    <x v="1964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"/>
    <x v="30"/>
    <x v="217"/>
    <n v="180.75"/>
    <x v="1964"/>
    <d v="2016-04-22T06:32:52"/>
    <n v="30"/>
  </r>
  <r>
    <n v="1965"/>
    <x v="1965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"/>
    <x v="30"/>
    <x v="243"/>
    <n v="127.32"/>
    <x v="1965"/>
    <d v="2012-01-12T01:00:00"/>
    <n v="21.952430555553292"/>
  </r>
  <r>
    <n v="1966"/>
    <x v="1966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"/>
    <x v="30"/>
    <x v="110"/>
    <n v="136.63999999999999"/>
    <x v="1966"/>
    <d v="2014-08-14T12:58:18"/>
    <n v="30"/>
  </r>
  <r>
    <n v="1967"/>
    <x v="1967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"/>
    <x v="30"/>
    <x v="244"/>
    <n v="182.78"/>
    <x v="1967"/>
    <d v="2014-05-01T15:55:29"/>
    <n v="30"/>
  </r>
  <r>
    <n v="1968"/>
    <x v="1968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"/>
    <x v="30"/>
    <x v="245"/>
    <n v="279.38"/>
    <x v="1968"/>
    <d v="2016-12-03T15:05:15"/>
    <n v="31.041666666671517"/>
  </r>
  <r>
    <n v="1969"/>
    <x v="1969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"/>
    <x v="30"/>
    <x v="246"/>
    <n v="61.38"/>
    <x v="1969"/>
    <d v="2016-08-05T19:01:08"/>
    <n v="30"/>
  </r>
  <r>
    <n v="1970"/>
    <x v="1970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"/>
    <x v="30"/>
    <x v="247"/>
    <n v="80.73"/>
    <x v="1970"/>
    <d v="2013-04-20T03:38:21"/>
    <n v="59.958333333335759"/>
  </r>
  <r>
    <n v="1971"/>
    <x v="1971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"/>
    <x v="30"/>
    <x v="222"/>
    <n v="272.36"/>
    <x v="1971"/>
    <d v="2013-11-15T04:00:00"/>
    <n v="31.66596064814803"/>
  </r>
  <r>
    <n v="1972"/>
    <x v="1972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"/>
    <x v="30"/>
    <x v="248"/>
    <n v="70.849999999999994"/>
    <x v="1972"/>
    <d v="2012-11-18T01:17:24"/>
    <n v="30.041666666664241"/>
  </r>
  <r>
    <n v="1973"/>
    <x v="1973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"/>
    <x v="30"/>
    <x v="249"/>
    <n v="247.94"/>
    <x v="1973"/>
    <d v="2016-08-06T07:00:00"/>
    <n v="38.568703703713254"/>
  </r>
  <r>
    <n v="1974"/>
    <x v="1974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"/>
    <x v="30"/>
    <x v="250"/>
    <n v="186.81"/>
    <x v="1974"/>
    <d v="2013-08-19T08:01:09"/>
    <n v="60"/>
  </r>
  <r>
    <n v="1975"/>
    <x v="1975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"/>
    <x v="30"/>
    <x v="251"/>
    <n v="131.99"/>
    <x v="1975"/>
    <d v="2013-03-10T18:07:31"/>
    <n v="30"/>
  </r>
  <r>
    <n v="1976"/>
    <x v="1976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"/>
    <x v="30"/>
    <x v="252"/>
    <n v="29.31"/>
    <x v="1976"/>
    <d v="2013-07-13T21:35:25"/>
    <n v="30"/>
  </r>
  <r>
    <n v="1977"/>
    <x v="1977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"/>
    <x v="30"/>
    <x v="253"/>
    <n v="245.02"/>
    <x v="1977"/>
    <d v="2015-12-19T07:59:00"/>
    <n v="46.115740740737238"/>
  </r>
  <r>
    <n v="1978"/>
    <x v="1978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"/>
    <x v="30"/>
    <x v="254"/>
    <n v="1323.25"/>
    <x v="1978"/>
    <d v="2012-06-12T07:00:00"/>
    <n v="33.066064814811398"/>
  </r>
  <r>
    <n v="1979"/>
    <x v="1979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"/>
    <x v="30"/>
    <x v="41"/>
    <n v="282.66000000000003"/>
    <x v="1979"/>
    <d v="2015-11-19T04:59:00"/>
    <n v="36.74761574074364"/>
  </r>
  <r>
    <n v="1980"/>
    <x v="1980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"/>
    <x v="30"/>
    <x v="255"/>
    <n v="91.21"/>
    <x v="1980"/>
    <d v="2016-04-03T12:01:02"/>
    <n v="39.958333333335759"/>
  </r>
  <r>
    <n v="1981"/>
    <x v="1981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"/>
    <x v="31"/>
    <x v="62"/>
    <n v="31.75"/>
    <x v="1981"/>
    <d v="2014-07-09T17:24:25"/>
    <n v="30"/>
  </r>
  <r>
    <n v="1982"/>
    <x v="1982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"/>
    <x v="31"/>
    <x v="50"/>
    <n v="0"/>
    <x v="1982"/>
    <d v="2016-12-04T15:04:47"/>
    <n v="30.041666666664241"/>
  </r>
  <r>
    <n v="1983"/>
    <x v="1983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"/>
    <x v="31"/>
    <x v="65"/>
    <n v="88.69"/>
    <x v="1983"/>
    <d v="2016-09-02T07:00:00"/>
    <n v="22.279884259260143"/>
  </r>
  <r>
    <n v="1984"/>
    <x v="1984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"/>
    <x v="31"/>
    <x v="70"/>
    <n v="453.14"/>
    <x v="1984"/>
    <d v="2014-11-30T19:58:01"/>
    <n v="60.041666666671517"/>
  </r>
  <r>
    <n v="1985"/>
    <x v="1985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"/>
    <x v="31"/>
    <x v="56"/>
    <n v="12.75"/>
    <x v="1985"/>
    <d v="2016-08-02T23:00:00"/>
    <n v="29.259594907402061"/>
  </r>
  <r>
    <n v="1986"/>
    <x v="1986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"/>
    <x v="31"/>
    <x v="50"/>
    <n v="1"/>
    <x v="1986"/>
    <d v="2016-03-14T09:24:43"/>
    <n v="29.958333333343035"/>
  </r>
  <r>
    <n v="1987"/>
    <x v="1987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"/>
    <x v="31"/>
    <x v="72"/>
    <n v="83.43"/>
    <x v="1987"/>
    <d v="2015-03-01T15:21:16"/>
    <n v="30"/>
  </r>
  <r>
    <n v="1988"/>
    <x v="1988"/>
    <s v="Expressing art in an image!"/>
    <n v="6000"/>
    <n v="25"/>
    <s v="failed"/>
    <s v="US"/>
    <s v="USD"/>
    <n v="1440094742"/>
    <n v="1437502742"/>
    <b v="0"/>
    <n v="1"/>
    <b v="0"/>
    <s v="photography"/>
    <x v="31"/>
    <x v="50"/>
    <n v="25"/>
    <x v="1988"/>
    <d v="2015-08-20T18:19:02"/>
    <n v="30"/>
  </r>
  <r>
    <n v="1989"/>
    <x v="1989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"/>
    <x v="31"/>
    <x v="60"/>
    <n v="50"/>
    <x v="1989"/>
    <d v="2016-12-11T16:20:08"/>
    <n v="30"/>
  </r>
  <r>
    <n v="1990"/>
    <x v="1990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"/>
    <x v="31"/>
    <x v="123"/>
    <n v="101.8"/>
    <x v="1990"/>
    <d v="2016-02-13T04:42:12"/>
    <n v="15"/>
  </r>
  <r>
    <n v="1991"/>
    <x v="1991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"/>
    <x v="31"/>
    <x v="113"/>
    <n v="46.67"/>
    <x v="1991"/>
    <d v="2015-07-03T21:26:26"/>
    <n v="21"/>
  </r>
  <r>
    <n v="1992"/>
    <x v="1992"/>
    <s v="A complete revamp of all the Disney Princes &amp; Princesses!"/>
    <n v="1500"/>
    <n v="2"/>
    <s v="failed"/>
    <s v="US"/>
    <s v="USD"/>
    <n v="1424229991"/>
    <n v="1421637991"/>
    <b v="0"/>
    <n v="2"/>
    <b v="0"/>
    <s v="photography"/>
    <x v="31"/>
    <x v="50"/>
    <n v="1"/>
    <x v="1992"/>
    <d v="2015-02-18T03:26:31"/>
    <n v="30"/>
  </r>
  <r>
    <n v="1993"/>
    <x v="1993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"/>
    <x v="31"/>
    <x v="50"/>
    <n v="0"/>
    <x v="1993"/>
    <d v="2015-12-21T14:07:17"/>
    <n v="30"/>
  </r>
  <r>
    <n v="1994"/>
    <x v="1994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"/>
    <x v="31"/>
    <x v="50"/>
    <n v="0"/>
    <x v="1994"/>
    <d v="2016-12-07T01:09:02"/>
    <n v="60.041666666671517"/>
  </r>
  <r>
    <n v="1995"/>
    <x v="1995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"/>
    <x v="31"/>
    <x v="59"/>
    <n v="26"/>
    <x v="1995"/>
    <d v="2015-07-16T21:38:56"/>
    <n v="20"/>
  </r>
  <r>
    <n v="1996"/>
    <x v="1996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"/>
    <x v="31"/>
    <x v="50"/>
    <n v="0"/>
    <x v="1996"/>
    <d v="2014-07-10T19:40:11"/>
    <n v="30"/>
  </r>
  <r>
    <n v="1997"/>
    <x v="1997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"/>
    <x v="31"/>
    <x v="50"/>
    <n v="0"/>
    <x v="1997"/>
    <d v="2014-08-26T22:20:12"/>
    <n v="30"/>
  </r>
  <r>
    <n v="1998"/>
    <x v="1998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"/>
    <x v="31"/>
    <x v="73"/>
    <n v="218.33"/>
    <x v="1998"/>
    <d v="2014-08-01T02:50:38"/>
    <n v="45"/>
  </r>
  <r>
    <n v="1999"/>
    <x v="1999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"/>
    <x v="31"/>
    <x v="60"/>
    <n v="33.71"/>
    <x v="1999"/>
    <d v="2014-11-13T12:35:08"/>
    <n v="30.041666666664241"/>
  </r>
  <r>
    <n v="2000"/>
    <x v="2000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"/>
    <x v="31"/>
    <x v="55"/>
    <n v="25"/>
    <x v="2000"/>
    <d v="2016-01-06T22:50:13"/>
    <n v="30"/>
  </r>
  <r>
    <n v="2001"/>
    <x v="2001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"/>
    <x v="30"/>
    <x v="256"/>
    <n v="128.38999999999999"/>
    <x v="2001"/>
    <d v="2015-06-12T20:00:00"/>
    <n v="31.623657407399151"/>
  </r>
  <r>
    <n v="2002"/>
    <x v="2002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"/>
    <x v="30"/>
    <x v="257"/>
    <n v="78.83"/>
    <x v="2002"/>
    <d v="2017-01-23T17:05:43"/>
    <n v="30"/>
  </r>
  <r>
    <n v="2003"/>
    <x v="2003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"/>
    <x v="30"/>
    <x v="258"/>
    <n v="91.76"/>
    <x v="2003"/>
    <d v="2010-07-02T23:00:00"/>
    <n v="14.83273148148146"/>
  </r>
  <r>
    <n v="2004"/>
    <x v="2004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"/>
    <x v="30"/>
    <x v="259"/>
    <n v="331.1"/>
    <x v="2004"/>
    <d v="2014-07-10T14:31:03"/>
    <n v="30"/>
  </r>
  <r>
    <n v="2005"/>
    <x v="2005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"/>
    <x v="30"/>
    <x v="39"/>
    <n v="194.26"/>
    <x v="2005"/>
    <d v="2013-10-16T03:59:00"/>
    <n v="27.353263888893707"/>
  </r>
  <r>
    <n v="2006"/>
    <x v="2006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"/>
    <x v="30"/>
    <x v="260"/>
    <n v="408.98"/>
    <x v="2006"/>
    <d v="2014-12-03T13:00:45"/>
    <n v="35.041666666671517"/>
  </r>
  <r>
    <n v="2007"/>
    <x v="2007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"/>
    <x v="30"/>
    <x v="31"/>
    <n v="84.46"/>
    <x v="2007"/>
    <d v="2010-08-24T04:00:00"/>
    <n v="66.328865740739275"/>
  </r>
  <r>
    <n v="2008"/>
    <x v="2008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"/>
    <x v="30"/>
    <x v="16"/>
    <n v="44.85"/>
    <x v="2008"/>
    <d v="2011-09-19T14:30:22"/>
    <n v="44"/>
  </r>
  <r>
    <n v="2009"/>
    <x v="2009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"/>
    <x v="30"/>
    <x v="83"/>
    <n v="383.36"/>
    <x v="2009"/>
    <d v="2016-11-23T08:45:43"/>
    <n v="36.041666666671517"/>
  </r>
  <r>
    <n v="2010"/>
    <x v="2010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"/>
    <x v="30"/>
    <x v="261"/>
    <n v="55.28"/>
    <x v="2010"/>
    <d v="2016-08-18T23:54:51"/>
    <n v="30"/>
  </r>
  <r>
    <n v="2011"/>
    <x v="2011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"/>
    <x v="30"/>
    <x v="262"/>
    <n v="422.02"/>
    <x v="2011"/>
    <d v="2016-01-11T23:00:00"/>
    <n v="33.599849537029513"/>
  </r>
  <r>
    <n v="2012"/>
    <x v="2012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"/>
    <x v="30"/>
    <x v="263"/>
    <n v="64.180000000000007"/>
    <x v="2012"/>
    <d v="2015-02-05T19:44:01"/>
    <n v="30"/>
  </r>
  <r>
    <n v="2013"/>
    <x v="2013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"/>
    <x v="30"/>
    <x v="264"/>
    <n v="173.58"/>
    <x v="2013"/>
    <d v="2016-07-08T23:03:34"/>
    <n v="60"/>
  </r>
  <r>
    <n v="2014"/>
    <x v="2014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"/>
    <x v="30"/>
    <x v="265"/>
    <n v="88.6"/>
    <x v="2014"/>
    <d v="2013-03-25T04:08:59"/>
    <n v="33.958333333335759"/>
  </r>
  <r>
    <n v="2015"/>
    <x v="2015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"/>
    <x v="30"/>
    <x v="40"/>
    <n v="50.22"/>
    <x v="2015"/>
    <d v="2011-09-09T21:02:43"/>
    <n v="30"/>
  </r>
  <r>
    <n v="2016"/>
    <x v="2016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"/>
    <x v="30"/>
    <x v="266"/>
    <n v="192.39"/>
    <x v="2016"/>
    <d v="2013-03-09T21:08:19"/>
    <n v="30"/>
  </r>
  <r>
    <n v="2017"/>
    <x v="2017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"/>
    <x v="30"/>
    <x v="105"/>
    <n v="73.42"/>
    <x v="2017"/>
    <d v="2012-03-24T04:00:00"/>
    <n v="31.109317129630654"/>
  </r>
  <r>
    <n v="2018"/>
    <x v="2018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"/>
    <x v="30"/>
    <x v="21"/>
    <n v="147.68"/>
    <x v="2018"/>
    <d v="2015-08-13T08:46:49"/>
    <n v="30"/>
  </r>
  <r>
    <n v="2019"/>
    <x v="2019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"/>
    <x v="30"/>
    <x v="267"/>
    <n v="108.97"/>
    <x v="2019"/>
    <d v="2016-09-22T17:00:21"/>
    <n v="30"/>
  </r>
  <r>
    <n v="2020"/>
    <x v="2020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"/>
    <x v="30"/>
    <x v="268"/>
    <n v="23.65"/>
    <x v="2020"/>
    <d v="2014-05-14T23:04:00"/>
    <n v="36.863611111111823"/>
  </r>
  <r>
    <n v="2021"/>
    <x v="2021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"/>
    <x v="30"/>
    <x v="269"/>
    <n v="147.94999999999999"/>
    <x v="2021"/>
    <d v="2014-09-24T01:41:37"/>
    <n v="45"/>
  </r>
  <r>
    <n v="2022"/>
    <x v="2022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"/>
    <x v="30"/>
    <x v="105"/>
    <n v="385.04"/>
    <x v="2022"/>
    <d v="2016-06-11T13:39:32"/>
    <n v="30"/>
  </r>
  <r>
    <n v="2023"/>
    <x v="2023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"/>
    <x v="30"/>
    <x v="164"/>
    <n v="457.39"/>
    <x v="2023"/>
    <d v="2015-06-11T10:05:53"/>
    <n v="30"/>
  </r>
  <r>
    <n v="2024"/>
    <x v="2024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"/>
    <x v="30"/>
    <x v="270"/>
    <n v="222.99"/>
    <x v="2024"/>
    <d v="2012-08-13T03:00:00"/>
    <n v="34.15805555555562"/>
  </r>
  <r>
    <n v="2025"/>
    <x v="2025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"/>
    <x v="30"/>
    <x v="234"/>
    <n v="220.74"/>
    <x v="2025"/>
    <d v="2015-06-11T04:25:46"/>
    <n v="30"/>
  </r>
  <r>
    <n v="2026"/>
    <x v="2026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"/>
    <x v="30"/>
    <x v="18"/>
    <n v="73.5"/>
    <x v="2026"/>
    <d v="2014-04-21T03:59:00"/>
    <n v="45.430034722223354"/>
  </r>
  <r>
    <n v="2027"/>
    <x v="2027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"/>
    <x v="30"/>
    <x v="28"/>
    <n v="223.1"/>
    <x v="2027"/>
    <d v="2015-03-30T18:31:59"/>
    <n v="44.958333333335759"/>
  </r>
  <r>
    <n v="2028"/>
    <x v="2028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"/>
    <x v="30"/>
    <x v="9"/>
    <n v="47.91"/>
    <x v="2028"/>
    <d v="2010-03-15T21:55:00"/>
    <n v="36.994143518517376"/>
  </r>
  <r>
    <n v="2029"/>
    <x v="2029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"/>
    <x v="30"/>
    <x v="271"/>
    <n v="96.06"/>
    <x v="2029"/>
    <d v="2014-08-27T00:31:21"/>
    <n v="30"/>
  </r>
  <r>
    <n v="2030"/>
    <x v="2030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"/>
    <x v="30"/>
    <x v="235"/>
    <n v="118.61"/>
    <x v="2030"/>
    <d v="2012-11-29T23:54:56"/>
    <n v="30"/>
  </r>
  <r>
    <n v="2031"/>
    <x v="2031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"/>
    <x v="30"/>
    <x v="28"/>
    <n v="118.45"/>
    <x v="2031"/>
    <d v="2015-01-09T01:00:00"/>
    <n v="37.712349537046975"/>
  </r>
  <r>
    <n v="2032"/>
    <x v="2032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"/>
    <x v="30"/>
    <x v="272"/>
    <n v="143.21"/>
    <x v="2032"/>
    <d v="2016-12-15T05:00:00"/>
    <n v="29.642662037033006"/>
  </r>
  <r>
    <n v="2033"/>
    <x v="2033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"/>
    <x v="30"/>
    <x v="99"/>
    <n v="282.72000000000003"/>
    <x v="2033"/>
    <d v="2014-04-26T01:58:38"/>
    <n v="30"/>
  </r>
  <r>
    <n v="2034"/>
    <x v="2034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"/>
    <x v="30"/>
    <x v="273"/>
    <n v="593.94000000000005"/>
    <x v="2034"/>
    <d v="2015-05-07T06:58:00"/>
    <n v="55.160266203703941"/>
  </r>
  <r>
    <n v="2035"/>
    <x v="2035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"/>
    <x v="30"/>
    <x v="185"/>
    <n v="262.16000000000003"/>
    <x v="2035"/>
    <d v="2015-12-19T01:00:00"/>
    <n v="45.416585648155888"/>
  </r>
  <r>
    <n v="2036"/>
    <x v="2036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"/>
    <x v="30"/>
    <x v="88"/>
    <n v="46.58"/>
    <x v="2036"/>
    <d v="2014-05-09T20:45:19"/>
    <n v="30"/>
  </r>
  <r>
    <n v="2037"/>
    <x v="2037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"/>
    <x v="30"/>
    <x v="126"/>
    <n v="70.040000000000006"/>
    <x v="2037"/>
    <d v="2013-12-30T06:02:33"/>
    <n v="60.041666666664241"/>
  </r>
  <r>
    <n v="2038"/>
    <x v="2038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"/>
    <x v="30"/>
    <x v="274"/>
    <n v="164.91"/>
    <x v="2038"/>
    <d v="2013-07-01T18:00:00"/>
    <n v="32.478923611110076"/>
  </r>
  <r>
    <n v="2039"/>
    <x v="2039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"/>
    <x v="30"/>
    <x v="104"/>
    <n v="449.26"/>
    <x v="2039"/>
    <d v="2016-12-01T04:59:00"/>
    <n v="29.768692129633564"/>
  </r>
  <r>
    <n v="2040"/>
    <x v="2040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"/>
    <x v="30"/>
    <x v="260"/>
    <n v="27.47"/>
    <x v="2040"/>
    <d v="2013-11-15T23:15:03"/>
    <n v="15.041666666664241"/>
  </r>
  <r>
    <n v="2041"/>
    <x v="2041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"/>
    <x v="30"/>
    <x v="112"/>
    <n v="143.97999999999999"/>
    <x v="2041"/>
    <d v="2016-11-10T13:37:07"/>
    <n v="30.041666666664241"/>
  </r>
  <r>
    <n v="2042"/>
    <x v="2042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"/>
    <x v="30"/>
    <x v="39"/>
    <n v="88.24"/>
    <x v="2042"/>
    <d v="2016-01-22T16:59:34"/>
    <n v="60"/>
  </r>
  <r>
    <n v="2043"/>
    <x v="2043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"/>
    <x v="30"/>
    <x v="275"/>
    <n v="36.33"/>
    <x v="2043"/>
    <d v="2016-12-11T04:59:00"/>
    <n v="54.030821759261016"/>
  </r>
  <r>
    <n v="2044"/>
    <x v="2044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"/>
    <x v="30"/>
    <x v="29"/>
    <n v="90.18"/>
    <x v="2044"/>
    <d v="2015-06-13T16:25:14"/>
    <n v="30"/>
  </r>
  <r>
    <n v="2045"/>
    <x v="2045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"/>
    <x v="30"/>
    <x v="276"/>
    <n v="152.62"/>
    <x v="2045"/>
    <d v="2012-07-09T02:07:27"/>
    <n v="30"/>
  </r>
  <r>
    <n v="2046"/>
    <x v="2046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"/>
    <x v="30"/>
    <x v="10"/>
    <n v="55.81"/>
    <x v="2046"/>
    <d v="2013-05-23T04:07:24"/>
    <n v="30"/>
  </r>
  <r>
    <n v="2047"/>
    <x v="2047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"/>
    <x v="30"/>
    <x v="33"/>
    <n v="227.85"/>
    <x v="2047"/>
    <d v="2015-04-17T00:00:00"/>
    <n v="29.096412037033588"/>
  </r>
  <r>
    <n v="2048"/>
    <x v="2048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"/>
    <x v="30"/>
    <x v="34"/>
    <n v="91.83"/>
    <x v="2048"/>
    <d v="2013-05-23T15:38:11"/>
    <n v="30"/>
  </r>
  <r>
    <n v="2049"/>
    <x v="2049"/>
    <s v="Keyless. Alarm secured. GPS tracking."/>
    <n v="50000"/>
    <n v="60095.35"/>
    <s v="successful"/>
    <s v="GB"/>
    <s v="GBP"/>
    <n v="1386025140"/>
    <n v="1382963963"/>
    <b v="0"/>
    <n v="742"/>
    <b v="1"/>
    <s v="technology"/>
    <x v="30"/>
    <x v="28"/>
    <n v="80.989999999999995"/>
    <x v="2049"/>
    <d v="2013-12-02T22:59:00"/>
    <n v="35.430289351854299"/>
  </r>
  <r>
    <n v="2050"/>
    <x v="2050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"/>
    <x v="30"/>
    <x v="277"/>
    <n v="278.39"/>
    <x v="2050"/>
    <d v="2015-05-31T01:42:58"/>
    <n v="40"/>
  </r>
  <r>
    <n v="2051"/>
    <x v="2051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"/>
    <x v="30"/>
    <x v="22"/>
    <n v="43.1"/>
    <x v="2051"/>
    <d v="2013-12-26T00:32:17"/>
    <n v="30"/>
  </r>
  <r>
    <n v="2052"/>
    <x v="2052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"/>
    <x v="30"/>
    <x v="278"/>
    <n v="326.29000000000002"/>
    <x v="2052"/>
    <d v="2016-02-20T02:00:53"/>
    <n v="45"/>
  </r>
  <r>
    <n v="2053"/>
    <x v="2053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"/>
    <x v="30"/>
    <x v="7"/>
    <n v="41.74"/>
    <x v="2053"/>
    <d v="2015-11-25T15:49:11"/>
    <n v="30.041666666671517"/>
  </r>
  <r>
    <n v="2054"/>
    <x v="2054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"/>
    <x v="30"/>
    <x v="35"/>
    <n v="64.02"/>
    <x v="2054"/>
    <d v="2014-05-02T12:30:10"/>
    <n v="30"/>
  </r>
  <r>
    <n v="2055"/>
    <x v="2055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"/>
    <x v="30"/>
    <x v="23"/>
    <n v="99.46"/>
    <x v="2055"/>
    <d v="2014-12-03T04:00:00"/>
    <n v="29.492557870376913"/>
  </r>
  <r>
    <n v="2056"/>
    <x v="2056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"/>
    <x v="30"/>
    <x v="42"/>
    <n v="138.49"/>
    <x v="2056"/>
    <d v="2013-04-17T18:15:42"/>
    <n v="30"/>
  </r>
  <r>
    <n v="2057"/>
    <x v="2057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"/>
    <x v="30"/>
    <x v="180"/>
    <n v="45.55"/>
    <x v="2057"/>
    <d v="2016-02-26T11:52:12"/>
    <n v="30"/>
  </r>
  <r>
    <n v="2058"/>
    <x v="2058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"/>
    <x v="30"/>
    <x v="239"/>
    <n v="10.51"/>
    <x v="2058"/>
    <d v="2015-03-02T20:00:00"/>
    <n v="39.462615740732872"/>
  </r>
  <r>
    <n v="2059"/>
    <x v="2059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"/>
    <x v="30"/>
    <x v="1"/>
    <n v="114.77"/>
    <x v="2059"/>
    <d v="2016-01-31T21:59:00"/>
    <n v="39.313495370370219"/>
  </r>
  <r>
    <n v="2060"/>
    <x v="2060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"/>
    <x v="30"/>
    <x v="279"/>
    <n v="36"/>
    <x v="2060"/>
    <d v="2014-07-23T15:25:50"/>
    <n v="60"/>
  </r>
  <r>
    <n v="2061"/>
    <x v="2061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"/>
    <x v="30"/>
    <x v="29"/>
    <n v="154.16999999999999"/>
    <x v="2061"/>
    <d v="2016-12-31T18:20:54"/>
    <n v="30"/>
  </r>
  <r>
    <n v="2062"/>
    <x v="2062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"/>
    <x v="30"/>
    <x v="41"/>
    <n v="566.39"/>
    <x v="2062"/>
    <d v="2016-03-24T08:11:38"/>
    <n v="29.958333333335759"/>
  </r>
  <r>
    <n v="2063"/>
    <x v="2063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"/>
    <x v="30"/>
    <x v="34"/>
    <n v="120.86"/>
    <x v="2063"/>
    <d v="2016-05-15T17:35:01"/>
    <n v="33"/>
  </r>
  <r>
    <n v="2064"/>
    <x v="2064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"/>
    <x v="30"/>
    <x v="87"/>
    <n v="86.16"/>
    <x v="2064"/>
    <d v="2013-05-31T12:00:00"/>
    <n v="36.135150462963793"/>
  </r>
  <r>
    <n v="2065"/>
    <x v="2065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"/>
    <x v="30"/>
    <x v="171"/>
    <n v="51.21"/>
    <x v="2065"/>
    <d v="2013-12-25T08:00:29"/>
    <n v="30"/>
  </r>
  <r>
    <n v="2066"/>
    <x v="2066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"/>
    <x v="30"/>
    <x v="198"/>
    <n v="67.260000000000005"/>
    <x v="2066"/>
    <d v="2014-08-23T18:31:23"/>
    <n v="30"/>
  </r>
  <r>
    <n v="2067"/>
    <x v="2067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"/>
    <x v="30"/>
    <x v="37"/>
    <n v="62.8"/>
    <x v="2067"/>
    <d v="2015-05-24T20:29:36"/>
    <n v="33"/>
  </r>
  <r>
    <n v="2068"/>
    <x v="2068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"/>
    <x v="30"/>
    <x v="2"/>
    <n v="346.13"/>
    <x v="2068"/>
    <d v="2016-10-20T20:11:55"/>
    <n v="30"/>
  </r>
  <r>
    <n v="2069"/>
    <x v="2069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"/>
    <x v="30"/>
    <x v="30"/>
    <n v="244.12"/>
    <x v="2069"/>
    <d v="2016-01-02T23:19:51"/>
    <n v="31"/>
  </r>
  <r>
    <n v="2070"/>
    <x v="2070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"/>
    <x v="30"/>
    <x v="280"/>
    <n v="259.25"/>
    <x v="2070"/>
    <d v="2016-06-28T15:45:23"/>
    <n v="30"/>
  </r>
  <r>
    <n v="2071"/>
    <x v="2071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"/>
    <x v="30"/>
    <x v="269"/>
    <n v="201.96"/>
    <x v="2071"/>
    <d v="2016-10-02T06:41:24"/>
    <n v="45"/>
  </r>
  <r>
    <n v="2072"/>
    <x v="2072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"/>
    <x v="30"/>
    <x v="38"/>
    <n v="226.21"/>
    <x v="2072"/>
    <d v="2016-05-07T13:57:12"/>
    <n v="30"/>
  </r>
  <r>
    <n v="2073"/>
    <x v="2073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"/>
    <x v="30"/>
    <x v="42"/>
    <n v="324.69"/>
    <x v="2073"/>
    <d v="2015-05-08T16:01:58"/>
    <n v="45"/>
  </r>
  <r>
    <n v="2074"/>
    <x v="2074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"/>
    <x v="30"/>
    <x v="33"/>
    <n v="205"/>
    <x v="2074"/>
    <d v="2016-05-06T19:49:42"/>
    <n v="30"/>
  </r>
  <r>
    <n v="2075"/>
    <x v="2075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"/>
    <x v="30"/>
    <x v="281"/>
    <n v="20.47"/>
    <x v="2075"/>
    <d v="2013-07-25T16:21:28"/>
    <n v="30"/>
  </r>
  <r>
    <n v="2076"/>
    <x v="2076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"/>
    <x v="30"/>
    <x v="282"/>
    <n v="116.35"/>
    <x v="2076"/>
    <d v="2014-07-23T21:08:09"/>
    <n v="40"/>
  </r>
  <r>
    <n v="2077"/>
    <x v="2077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"/>
    <x v="30"/>
    <x v="31"/>
    <n v="307.2"/>
    <x v="2077"/>
    <d v="2015-06-05T21:00:00"/>
    <n v="57.832453703704232"/>
  </r>
  <r>
    <n v="2078"/>
    <x v="2078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"/>
    <x v="30"/>
    <x v="26"/>
    <n v="546.69000000000005"/>
    <x v="2078"/>
    <d v="2016-12-18T18:30:57"/>
    <n v="30"/>
  </r>
  <r>
    <n v="2079"/>
    <x v="2079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"/>
    <x v="30"/>
    <x v="283"/>
    <n v="47.47"/>
    <x v="2079"/>
    <d v="2015-06-25T19:00:00"/>
    <n v="30.081099537041155"/>
  </r>
  <r>
    <n v="2080"/>
    <x v="2080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"/>
    <x v="30"/>
    <x v="284"/>
    <n v="101.56"/>
    <x v="2080"/>
    <d v="2015-11-11T23:58:20"/>
    <n v="30.041666666664241"/>
  </r>
  <r>
    <n v="2081"/>
    <x v="2081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"/>
    <x v="14"/>
    <x v="41"/>
    <n v="72.91"/>
    <x v="2081"/>
    <d v="2012-05-16T04:59:00"/>
    <n v="41.050752314811689"/>
  </r>
  <r>
    <n v="2082"/>
    <x v="2082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"/>
    <x v="14"/>
    <x v="38"/>
    <n v="43.71"/>
    <x v="2082"/>
    <d v="2011-11-24T03:53:16"/>
    <n v="60.041666666664241"/>
  </r>
  <r>
    <n v="2083"/>
    <x v="2083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"/>
    <x v="14"/>
    <x v="40"/>
    <n v="34"/>
    <x v="2083"/>
    <d v="2012-06-04T17:19:55"/>
    <n v="30"/>
  </r>
  <r>
    <n v="2084"/>
    <x v="2084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"/>
    <x v="14"/>
    <x v="29"/>
    <n v="70.650000000000006"/>
    <x v="2084"/>
    <d v="2014-05-04T06:59:00"/>
    <n v="31.457847222227429"/>
  </r>
  <r>
    <n v="2085"/>
    <x v="2085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"/>
    <x v="14"/>
    <x v="39"/>
    <n v="89.3"/>
    <x v="2085"/>
    <d v="2012-07-15T20:03:07"/>
    <n v="30"/>
  </r>
  <r>
    <n v="2086"/>
    <x v="2086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"/>
    <x v="14"/>
    <x v="7"/>
    <n v="115.09"/>
    <x v="2086"/>
    <d v="2011-12-14T04:59:00"/>
    <n v="30.537129629628907"/>
  </r>
  <r>
    <n v="2087"/>
    <x v="2087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"/>
    <x v="14"/>
    <x v="3"/>
    <n v="62.12"/>
    <x v="2087"/>
    <d v="2011-09-08T04:54:18"/>
    <n v="30"/>
  </r>
  <r>
    <n v="2088"/>
    <x v="2088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"/>
    <x v="14"/>
    <x v="31"/>
    <n v="46.2"/>
    <x v="2088"/>
    <d v="2010-09-11T03:59:00"/>
    <n v="36.45125000000553"/>
  </r>
  <r>
    <n v="2089"/>
    <x v="2089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"/>
    <x v="14"/>
    <x v="28"/>
    <n v="48.55"/>
    <x v="2089"/>
    <d v="2013-08-02T01:49:54"/>
    <n v="35"/>
  </r>
  <r>
    <n v="2090"/>
    <x v="2090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"/>
    <x v="14"/>
    <x v="41"/>
    <n v="57.52"/>
    <x v="2090"/>
    <d v="2013-02-24T09:09:15"/>
    <n v="30"/>
  </r>
  <r>
    <n v="2091"/>
    <x v="2091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"/>
    <x v="14"/>
    <x v="28"/>
    <n v="88.15"/>
    <x v="2091"/>
    <d v="2011-03-01T20:00:00"/>
    <n v="48.510671296302462"/>
  </r>
  <r>
    <n v="2092"/>
    <x v="2092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"/>
    <x v="14"/>
    <x v="7"/>
    <n v="110.49"/>
    <x v="2092"/>
    <d v="2011-10-07T16:58:52"/>
    <n v="60"/>
  </r>
  <r>
    <n v="2093"/>
    <x v="2093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"/>
    <x v="14"/>
    <x v="21"/>
    <n v="66.83"/>
    <x v="2093"/>
    <d v="2012-12-22T21:30:32"/>
    <n v="60.041666666664241"/>
  </r>
  <r>
    <n v="2094"/>
    <x v="2094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"/>
    <x v="14"/>
    <x v="10"/>
    <n v="58.6"/>
    <x v="2094"/>
    <d v="2012-03-05T03:00:00"/>
    <n v="34.104976851849642"/>
  </r>
  <r>
    <n v="2095"/>
    <x v="2095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"/>
    <x v="14"/>
    <x v="8"/>
    <n v="113.64"/>
    <x v="2095"/>
    <d v="2011-10-02T17:36:13"/>
    <n v="60"/>
  </r>
  <r>
    <n v="2096"/>
    <x v="2096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"/>
    <x v="14"/>
    <x v="21"/>
    <n v="43.57"/>
    <x v="2096"/>
    <d v="2012-10-26T03:59:00"/>
    <n v="15.407465277778101"/>
  </r>
  <r>
    <n v="2097"/>
    <x v="2097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"/>
    <x v="14"/>
    <x v="8"/>
    <n v="78.95"/>
    <x v="2097"/>
    <d v="2011-12-01T15:02:15"/>
    <n v="60.041666666671517"/>
  </r>
  <r>
    <n v="2098"/>
    <x v="2098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"/>
    <x v="14"/>
    <x v="8"/>
    <n v="188.13"/>
    <x v="2098"/>
    <d v="2012-03-08T02:43:55"/>
    <n v="30"/>
  </r>
  <r>
    <n v="2099"/>
    <x v="2099"/>
    <s v="Our tour van died, we need help!"/>
    <n v="3000"/>
    <n v="3971"/>
    <s v="successful"/>
    <s v="US"/>
    <s v="USD"/>
    <n v="1435808400"/>
    <n v="1434650084"/>
    <b v="0"/>
    <n v="63"/>
    <b v="1"/>
    <s v="music"/>
    <x v="14"/>
    <x v="88"/>
    <n v="63.03"/>
    <x v="2099"/>
    <d v="2015-07-02T03:40:00"/>
    <n v="13.406435185184819"/>
  </r>
  <r>
    <n v="2100"/>
    <x v="2100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"/>
    <x v="14"/>
    <x v="0"/>
    <n v="30.37"/>
    <x v="2100"/>
    <d v="2012-06-30T03:59:00"/>
    <n v="15.331006944448745"/>
  </r>
  <r>
    <n v="2101"/>
    <x v="2101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"/>
    <x v="14"/>
    <x v="40"/>
    <n v="51.48"/>
    <x v="2101"/>
    <d v="2012-02-13T03:35:14"/>
    <n v="60"/>
  </r>
  <r>
    <n v="2102"/>
    <x v="2102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"/>
    <x v="14"/>
    <x v="104"/>
    <n v="35.79"/>
    <x v="2102"/>
    <d v="2011-05-05T20:50:48"/>
    <n v="30"/>
  </r>
  <r>
    <n v="2103"/>
    <x v="2103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"/>
    <x v="14"/>
    <x v="91"/>
    <n v="98.82"/>
    <x v="2103"/>
    <d v="2012-11-09T19:07:07"/>
    <n v="30.041666666671517"/>
  </r>
  <r>
    <n v="2104"/>
    <x v="2104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"/>
    <x v="14"/>
    <x v="22"/>
    <n v="28"/>
    <x v="2104"/>
    <d v="2013-05-31T00:00:00"/>
    <n v="30.925532407403807"/>
  </r>
  <r>
    <n v="2105"/>
    <x v="2105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"/>
    <x v="14"/>
    <x v="172"/>
    <n v="51.31"/>
    <x v="2105"/>
    <d v="2014-11-21T04:00:00"/>
    <n v="12.377858796302462"/>
  </r>
  <r>
    <n v="2106"/>
    <x v="2106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"/>
    <x v="14"/>
    <x v="13"/>
    <n v="53.52"/>
    <x v="2106"/>
    <d v="2013-01-26T05:09:34"/>
    <n v="30"/>
  </r>
  <r>
    <n v="2107"/>
    <x v="2107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"/>
    <x v="14"/>
    <x v="29"/>
    <n v="37.15"/>
    <x v="2107"/>
    <d v="2014-11-12T18:03:13"/>
    <n v="21.041666666664241"/>
  </r>
  <r>
    <n v="2108"/>
    <x v="2108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"/>
    <x v="14"/>
    <x v="13"/>
    <n v="89.9"/>
    <x v="2108"/>
    <d v="2012-09-10T03:55:00"/>
    <n v="26.98750000000291"/>
  </r>
  <r>
    <n v="2109"/>
    <x v="2109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"/>
    <x v="14"/>
    <x v="13"/>
    <n v="106.53"/>
    <x v="2109"/>
    <d v="2015-07-05T17:00:17"/>
    <n v="30"/>
  </r>
  <r>
    <n v="2110"/>
    <x v="2110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"/>
    <x v="14"/>
    <x v="8"/>
    <n v="52.82"/>
    <x v="2110"/>
    <d v="2014-05-28T04:59:00"/>
    <n v="27.536701388889924"/>
  </r>
  <r>
    <n v="2111"/>
    <x v="2111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"/>
    <x v="14"/>
    <x v="13"/>
    <n v="54.62"/>
    <x v="2111"/>
    <d v="2011-08-15T01:00:00"/>
    <n v="66.844618055554747"/>
  </r>
  <r>
    <n v="2112"/>
    <x v="2112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"/>
    <x v="14"/>
    <x v="8"/>
    <n v="27.27"/>
    <x v="2112"/>
    <d v="2013-04-15T22:16:33"/>
    <n v="14"/>
  </r>
  <r>
    <n v="2113"/>
    <x v="2113"/>
    <s v="Help us fund our second full-length album Honeycomb!"/>
    <n v="7000"/>
    <n v="7340"/>
    <s v="successful"/>
    <s v="US"/>
    <s v="USD"/>
    <n v="1411505176"/>
    <n v="1408481176"/>
    <b v="0"/>
    <n v="107"/>
    <b v="1"/>
    <s v="music"/>
    <x v="14"/>
    <x v="2"/>
    <n v="68.599999999999994"/>
    <x v="2113"/>
    <d v="2014-09-23T20:46:16"/>
    <n v="35"/>
  </r>
  <r>
    <n v="2114"/>
    <x v="2114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"/>
    <x v="14"/>
    <x v="2"/>
    <n v="35.61"/>
    <x v="2114"/>
    <d v="2010-12-09T04:59:00"/>
    <n v="62.39201388888614"/>
  </r>
  <r>
    <n v="2115"/>
    <x v="2115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"/>
    <x v="14"/>
    <x v="235"/>
    <n v="94.03"/>
    <x v="2115"/>
    <d v="2011-02-20T01:56:41"/>
    <n v="30"/>
  </r>
  <r>
    <n v="2116"/>
    <x v="2116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"/>
    <x v="14"/>
    <x v="7"/>
    <n v="526.46"/>
    <x v="2116"/>
    <d v="2012-10-02T18:40:03"/>
    <n v="48"/>
  </r>
  <r>
    <n v="2117"/>
    <x v="2117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"/>
    <x v="14"/>
    <x v="34"/>
    <n v="50.66"/>
    <x v="2117"/>
    <d v="2015-10-27T04:59:00"/>
    <n v="14.148043981484079"/>
  </r>
  <r>
    <n v="2118"/>
    <x v="2118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"/>
    <x v="14"/>
    <x v="165"/>
    <n v="79.180000000000007"/>
    <x v="2118"/>
    <d v="2011-07-24T20:08:56"/>
    <n v="30"/>
  </r>
  <r>
    <n v="2119"/>
    <x v="2119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"/>
    <x v="14"/>
    <x v="7"/>
    <n v="91.59"/>
    <x v="2119"/>
    <d v="2012-08-16T03:07:25"/>
    <n v="30"/>
  </r>
  <r>
    <n v="2120"/>
    <x v="2120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"/>
    <x v="14"/>
    <x v="7"/>
    <n v="116.96"/>
    <x v="2120"/>
    <d v="2014-01-01T23:08:56"/>
    <n v="49"/>
  </r>
  <r>
    <n v="2121"/>
    <x v="2121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"/>
    <x v="17"/>
    <x v="60"/>
    <n v="28.4"/>
    <x v="2121"/>
    <d v="2017-01-11T17:49:08"/>
    <n v="30"/>
  </r>
  <r>
    <n v="2122"/>
    <x v="2122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"/>
    <x v="17"/>
    <x v="50"/>
    <n v="103.33"/>
    <x v="2122"/>
    <d v="2017-01-07T07:12:49"/>
    <n v="30"/>
  </r>
  <r>
    <n v="2123"/>
    <x v="2123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"/>
    <x v="17"/>
    <x v="54"/>
    <n v="10"/>
    <x v="2123"/>
    <d v="2010-03-15T06:59:00"/>
    <n v="53.866122685183655"/>
  </r>
  <r>
    <n v="2124"/>
    <x v="2124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"/>
    <x v="17"/>
    <x v="54"/>
    <n v="23"/>
    <x v="2124"/>
    <d v="2010-11-30T05:00:00"/>
    <n v="48.180150462969323"/>
  </r>
  <r>
    <n v="2125"/>
    <x v="2125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"/>
    <x v="17"/>
    <x v="60"/>
    <n v="31.56"/>
    <x v="2125"/>
    <d v="2015-08-05T00:33:53"/>
    <n v="30"/>
  </r>
  <r>
    <n v="2126"/>
    <x v="2126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"/>
    <x v="17"/>
    <x v="50"/>
    <n v="5"/>
    <x v="2126"/>
    <d v="2014-12-08T23:21:27"/>
    <n v="30"/>
  </r>
  <r>
    <n v="2127"/>
    <x v="2127"/>
    <s v="Three Monkeys is an audio adventure game for PC."/>
    <n v="28000"/>
    <n v="8076"/>
    <s v="failed"/>
    <s v="GB"/>
    <s v="GBP"/>
    <n v="1426158463"/>
    <n v="1423570063"/>
    <b v="0"/>
    <n v="236"/>
    <b v="0"/>
    <s v="games"/>
    <x v="17"/>
    <x v="129"/>
    <n v="34.22"/>
    <x v="2127"/>
    <d v="2015-03-12T11:07:43"/>
    <n v="29.958333333343035"/>
  </r>
  <r>
    <n v="2128"/>
    <x v="2128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"/>
    <x v="17"/>
    <x v="50"/>
    <n v="25"/>
    <x v="2128"/>
    <d v="2014-09-21T18:32:49"/>
    <n v="60"/>
  </r>
  <r>
    <n v="2129"/>
    <x v="2129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"/>
    <x v="17"/>
    <x v="81"/>
    <n v="19.670000000000002"/>
    <x v="2129"/>
    <d v="2016-03-10T00:35:00"/>
    <n v="30"/>
  </r>
  <r>
    <n v="2130"/>
    <x v="2130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"/>
    <x v="17"/>
    <x v="50"/>
    <n v="21.25"/>
    <x v="2130"/>
    <d v="2014-08-16T02:04:23"/>
    <n v="35"/>
  </r>
  <r>
    <n v="2131"/>
    <x v="2131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"/>
    <x v="17"/>
    <x v="62"/>
    <n v="8.33"/>
    <x v="2131"/>
    <d v="2015-07-12T04:58:11"/>
    <n v="30"/>
  </r>
  <r>
    <n v="2132"/>
    <x v="2132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"/>
    <x v="17"/>
    <x v="53"/>
    <n v="21.34"/>
    <x v="2132"/>
    <d v="2014-02-03T11:41:32"/>
    <n v="30"/>
  </r>
  <r>
    <n v="2133"/>
    <x v="2133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"/>
    <x v="17"/>
    <x v="53"/>
    <n v="5.33"/>
    <x v="2133"/>
    <d v="2011-04-24T06:59:00"/>
    <n v="38.193761574075324"/>
  </r>
  <r>
    <n v="2134"/>
    <x v="2134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"/>
    <x v="17"/>
    <x v="53"/>
    <n v="34.67"/>
    <x v="2134"/>
    <d v="2013-04-27T21:16:31"/>
    <n v="30"/>
  </r>
  <r>
    <n v="2135"/>
    <x v="2135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"/>
    <x v="17"/>
    <x v="54"/>
    <n v="21.73"/>
    <x v="2135"/>
    <d v="2012-10-04T23:07:13"/>
    <n v="30"/>
  </r>
  <r>
    <n v="2136"/>
    <x v="2136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"/>
    <x v="17"/>
    <x v="50"/>
    <n v="11.92"/>
    <x v="2136"/>
    <d v="2013-10-19T12:13:06"/>
    <n v="30"/>
  </r>
  <r>
    <n v="2137"/>
    <x v="2137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"/>
    <x v="17"/>
    <x v="58"/>
    <n v="26.6"/>
    <x v="2137"/>
    <d v="2014-12-05T18:30:29"/>
    <n v="30"/>
  </r>
  <r>
    <n v="2138"/>
    <x v="2138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"/>
    <x v="17"/>
    <x v="55"/>
    <n v="10.67"/>
    <x v="2138"/>
    <d v="2013-11-09T01:18:59"/>
    <n v="30.041666666664241"/>
  </r>
  <r>
    <n v="2139"/>
    <x v="2139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"/>
    <x v="17"/>
    <x v="62"/>
    <n v="29.04"/>
    <x v="2139"/>
    <d v="2016-11-03T18:00:08"/>
    <n v="30"/>
  </r>
  <r>
    <n v="2140"/>
    <x v="2140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"/>
    <x v="17"/>
    <x v="50"/>
    <n v="50.91"/>
    <x v="2140"/>
    <d v="2013-01-11T20:00:24"/>
    <n v="30"/>
  </r>
  <r>
    <n v="2141"/>
    <x v="2141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"/>
    <x v="17"/>
    <x v="50"/>
    <n v="0"/>
    <x v="2141"/>
    <d v="2014-11-14T06:39:19"/>
    <n v="30.041666666671517"/>
  </r>
  <r>
    <n v="2142"/>
    <x v="2142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"/>
    <x v="17"/>
    <x v="52"/>
    <n v="50.08"/>
    <x v="2142"/>
    <d v="2015-12-30T16:50:10"/>
    <n v="28"/>
  </r>
  <r>
    <n v="2143"/>
    <x v="2143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"/>
    <x v="17"/>
    <x v="57"/>
    <n v="45"/>
    <x v="2143"/>
    <d v="2010-07-21T19:00:00"/>
    <n v="47.904953703698993"/>
  </r>
  <r>
    <n v="2144"/>
    <x v="2144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"/>
    <x v="17"/>
    <x v="53"/>
    <n v="25.29"/>
    <x v="2144"/>
    <d v="2013-09-14T13:07:20"/>
    <n v="32"/>
  </r>
  <r>
    <n v="2145"/>
    <x v="2145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"/>
    <x v="17"/>
    <x v="75"/>
    <n v="51.29"/>
    <x v="2145"/>
    <d v="2013-11-27T06:41:54"/>
    <n v="30.041666666664241"/>
  </r>
  <r>
    <n v="2146"/>
    <x v="2146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"/>
    <x v="17"/>
    <x v="50"/>
    <n v="1"/>
    <x v="2146"/>
    <d v="2016-02-11T16:18:30"/>
    <n v="14"/>
  </r>
  <r>
    <n v="2147"/>
    <x v="2147"/>
    <s v="A Point and Click Adventure on Steroids."/>
    <n v="390000"/>
    <n v="2716"/>
    <s v="failed"/>
    <s v="US"/>
    <s v="USD"/>
    <n v="1416125148"/>
    <n v="1413356748"/>
    <b v="0"/>
    <n v="55"/>
    <b v="0"/>
    <s v="games"/>
    <x v="17"/>
    <x v="60"/>
    <n v="49.38"/>
    <x v="2147"/>
    <d v="2014-11-16T08:05:48"/>
    <n v="32.041666666671517"/>
  </r>
  <r>
    <n v="2148"/>
    <x v="2148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"/>
    <x v="17"/>
    <x v="53"/>
    <n v="1"/>
    <x v="2148"/>
    <d v="2015-04-02T16:36:22"/>
    <n v="29.958333333328483"/>
  </r>
  <r>
    <n v="2149"/>
    <x v="2149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"/>
    <x v="17"/>
    <x v="50"/>
    <n v="0"/>
    <x v="2149"/>
    <d v="2010-07-31T00:00:00"/>
    <n v="34.975046296298387"/>
  </r>
  <r>
    <n v="2150"/>
    <x v="2150"/>
    <s v="A pixel styled open world detective game."/>
    <n v="50000"/>
    <n v="405"/>
    <s v="failed"/>
    <s v="NO"/>
    <s v="NOK"/>
    <n v="1468392599"/>
    <n v="1465800599"/>
    <b v="0"/>
    <n v="4"/>
    <b v="0"/>
    <s v="games"/>
    <x v="17"/>
    <x v="60"/>
    <n v="101.25"/>
    <x v="2150"/>
    <d v="2016-07-13T06:49:59"/>
    <n v="30"/>
  </r>
  <r>
    <n v="2151"/>
    <x v="2151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"/>
    <x v="17"/>
    <x v="50"/>
    <n v="19.670000000000002"/>
    <x v="2151"/>
    <d v="2016-06-29T20:20:14"/>
    <n v="30"/>
  </r>
  <r>
    <n v="2152"/>
    <x v="2152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"/>
    <x v="17"/>
    <x v="50"/>
    <n v="12.5"/>
    <x v="2152"/>
    <d v="2014-03-15T18:58:29"/>
    <n v="29.958333333328483"/>
  </r>
  <r>
    <n v="2153"/>
    <x v="2153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"/>
    <x v="17"/>
    <x v="50"/>
    <n v="8.5"/>
    <x v="2153"/>
    <d v="2015-01-10T07:59:00"/>
    <n v="39.421550925930205"/>
  </r>
  <r>
    <n v="2154"/>
    <x v="2154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"/>
    <x v="17"/>
    <x v="60"/>
    <n v="1"/>
    <x v="2154"/>
    <d v="2014-01-28T15:10:27"/>
    <n v="20"/>
  </r>
  <r>
    <n v="2155"/>
    <x v="2155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"/>
    <x v="17"/>
    <x v="53"/>
    <n v="23"/>
    <x v="2155"/>
    <d v="2016-03-31T16:56:25"/>
    <n v="29.958333333335759"/>
  </r>
  <r>
    <n v="2156"/>
    <x v="2156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"/>
    <x v="17"/>
    <x v="56"/>
    <n v="17.989999999999998"/>
    <x v="2156"/>
    <d v="2013-09-16T20:30:06"/>
    <n v="45"/>
  </r>
  <r>
    <n v="2157"/>
    <x v="2157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"/>
    <x v="17"/>
    <x v="58"/>
    <n v="370.95"/>
    <x v="2157"/>
    <d v="2016-12-23T07:59:00"/>
    <n v="32.351354166668898"/>
  </r>
  <r>
    <n v="2158"/>
    <x v="2158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"/>
    <x v="17"/>
    <x v="113"/>
    <n v="63.57"/>
    <x v="2158"/>
    <d v="2013-02-04T20:29:34"/>
    <n v="45"/>
  </r>
  <r>
    <n v="2159"/>
    <x v="2159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"/>
    <x v="17"/>
    <x v="60"/>
    <n v="13"/>
    <x v="2159"/>
    <d v="2011-07-16T17:32:54"/>
    <n v="30"/>
  </r>
  <r>
    <n v="2160"/>
    <x v="2160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"/>
    <x v="17"/>
    <x v="60"/>
    <n v="5.31"/>
    <x v="2160"/>
    <d v="2012-05-19T17:05:05"/>
    <n v="30"/>
  </r>
  <r>
    <n v="2161"/>
    <x v="2161"/>
    <s v="We're trying to fund hard copies of our debut album!"/>
    <n v="400"/>
    <n v="463"/>
    <s v="successful"/>
    <s v="US"/>
    <s v="USD"/>
    <n v="1443040059"/>
    <n v="1440448059"/>
    <b v="0"/>
    <n v="13"/>
    <b v="1"/>
    <s v="music"/>
    <x v="11"/>
    <x v="31"/>
    <n v="35.619999999999997"/>
    <x v="2161"/>
    <d v="2015-09-23T20:27:39"/>
    <n v="30"/>
  </r>
  <r>
    <n v="2162"/>
    <x v="2162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"/>
    <x v="11"/>
    <x v="20"/>
    <n v="87.1"/>
    <x v="2162"/>
    <d v="2014-07-24T18:23:11"/>
    <n v="31"/>
  </r>
  <r>
    <n v="2163"/>
    <x v="2163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"/>
    <x v="11"/>
    <x v="88"/>
    <n v="75.11"/>
    <x v="2163"/>
    <d v="2015-06-08T03:50:00"/>
    <n v="51.26018518517958"/>
  </r>
  <r>
    <n v="2164"/>
    <x v="2164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"/>
    <x v="11"/>
    <x v="33"/>
    <n v="68.010000000000005"/>
    <x v="2164"/>
    <d v="2016-06-25T03:59:00"/>
    <n v="30.448217592595029"/>
  </r>
  <r>
    <n v="2165"/>
    <x v="2165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"/>
    <x v="11"/>
    <x v="86"/>
    <n v="29.62"/>
    <x v="2165"/>
    <d v="2016-04-08T15:00:35"/>
    <n v="29.958333333328483"/>
  </r>
  <r>
    <n v="2166"/>
    <x v="2166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"/>
    <x v="11"/>
    <x v="92"/>
    <n v="91.63"/>
    <x v="2166"/>
    <d v="2014-12-05T21:06:58"/>
    <n v="45.041666666664241"/>
  </r>
  <r>
    <n v="2167"/>
    <x v="2167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"/>
    <x v="11"/>
    <x v="28"/>
    <n v="22.5"/>
    <x v="2167"/>
    <d v="2012-09-15T01:35:37"/>
    <n v="14"/>
  </r>
  <r>
    <n v="2168"/>
    <x v="2168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"/>
    <x v="11"/>
    <x v="108"/>
    <n v="64.37"/>
    <x v="2168"/>
    <d v="2017-02-10T05:00:00"/>
    <n v="30.608090277775773"/>
  </r>
  <r>
    <n v="2169"/>
    <x v="2169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"/>
    <x v="11"/>
    <x v="8"/>
    <n v="21.86"/>
    <x v="2169"/>
    <d v="2017-03-02T16:49:11"/>
    <n v="3"/>
  </r>
  <r>
    <n v="2170"/>
    <x v="2170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"/>
    <x v="11"/>
    <x v="141"/>
    <n v="33.32"/>
    <x v="2170"/>
    <d v="2015-08-22T18:00:22"/>
    <n v="40"/>
  </r>
  <r>
    <n v="2171"/>
    <x v="2171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"/>
    <x v="11"/>
    <x v="6"/>
    <n v="90.28"/>
    <x v="2171"/>
    <d v="2015-06-22T05:00:00"/>
    <n v="35.251215277778101"/>
  </r>
  <r>
    <n v="2172"/>
    <x v="2172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"/>
    <x v="11"/>
    <x v="8"/>
    <n v="76.92"/>
    <x v="2172"/>
    <d v="2015-04-18T13:55:20"/>
    <n v="30"/>
  </r>
  <r>
    <n v="2173"/>
    <x v="2173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"/>
    <x v="11"/>
    <x v="37"/>
    <n v="59.23"/>
    <x v="2173"/>
    <d v="2013-09-10T03:59:00"/>
    <n v="31.473344907411956"/>
  </r>
  <r>
    <n v="2174"/>
    <x v="2174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"/>
    <x v="11"/>
    <x v="33"/>
    <n v="65.38"/>
    <x v="2174"/>
    <d v="2016-05-05T13:01:47"/>
    <n v="30"/>
  </r>
  <r>
    <n v="2175"/>
    <x v="2175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"/>
    <x v="11"/>
    <x v="211"/>
    <n v="67.31"/>
    <x v="2175"/>
    <d v="2016-07-21T00:13:06"/>
    <n v="7"/>
  </r>
  <r>
    <n v="2176"/>
    <x v="2176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"/>
    <x v="11"/>
    <x v="9"/>
    <n v="88.75"/>
    <x v="2176"/>
    <d v="2015-05-02T15:11:49"/>
    <n v="30"/>
  </r>
  <r>
    <n v="2177"/>
    <x v="2177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"/>
    <x v="11"/>
    <x v="8"/>
    <n v="65.87"/>
    <x v="2177"/>
    <d v="2016-06-06T06:01:07"/>
    <n v="25"/>
  </r>
  <r>
    <n v="2178"/>
    <x v="2178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"/>
    <x v="11"/>
    <x v="86"/>
    <n v="40.35"/>
    <x v="2178"/>
    <d v="2017-01-18T15:16:37"/>
    <n v="30"/>
  </r>
  <r>
    <n v="2179"/>
    <x v="2179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"/>
    <x v="11"/>
    <x v="164"/>
    <n v="76.86"/>
    <x v="2179"/>
    <d v="2015-04-11T04:06:32"/>
    <n v="30"/>
  </r>
  <r>
    <n v="2180"/>
    <x v="2180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"/>
    <x v="11"/>
    <x v="13"/>
    <n v="68.709999999999994"/>
    <x v="2180"/>
    <d v="2015-11-13T17:04:28"/>
    <n v="42.041666666664241"/>
  </r>
  <r>
    <n v="2181"/>
    <x v="2181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"/>
    <x v="32"/>
    <x v="42"/>
    <n v="57.77"/>
    <x v="2181"/>
    <d v="2017-02-21T00:07:33"/>
    <n v="14"/>
  </r>
  <r>
    <n v="2182"/>
    <x v="2182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"/>
    <x v="32"/>
    <x v="285"/>
    <n v="44.17"/>
    <x v="2182"/>
    <d v="2014-10-02T21:37:05"/>
    <n v="35"/>
  </r>
  <r>
    <n v="2183"/>
    <x v="2183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"/>
    <x v="32"/>
    <x v="286"/>
    <n v="31.57"/>
    <x v="2183"/>
    <d v="2017-02-09T05:00:00"/>
    <n v="29.842858796284418"/>
  </r>
  <r>
    <n v="2184"/>
    <x v="2184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"/>
    <x v="32"/>
    <x v="245"/>
    <n v="107.05"/>
    <x v="2184"/>
    <d v="2016-01-25T16:00:00"/>
    <n v="13.976377314815181"/>
  </r>
  <r>
    <n v="2185"/>
    <x v="2185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"/>
    <x v="32"/>
    <x v="287"/>
    <n v="149.03"/>
    <x v="2185"/>
    <d v="2013-03-26T08:23:59"/>
    <n v="40"/>
  </r>
  <r>
    <n v="2186"/>
    <x v="2186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"/>
    <x v="32"/>
    <x v="5"/>
    <n v="55.96"/>
    <x v="2186"/>
    <d v="2016-09-07T02:00:00"/>
    <n v="36.468252314807614"/>
  </r>
  <r>
    <n v="2187"/>
    <x v="2187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"/>
    <x v="32"/>
    <x v="288"/>
    <n v="56.97"/>
    <x v="2187"/>
    <d v="2015-04-03T03:59:00"/>
    <n v="28.956875000003492"/>
  </r>
  <r>
    <n v="2188"/>
    <x v="2188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"/>
    <x v="32"/>
    <x v="289"/>
    <n v="44.06"/>
    <x v="2188"/>
    <d v="2016-10-25T17:00:00"/>
    <n v="35.122210648143664"/>
  </r>
  <r>
    <n v="2189"/>
    <x v="2189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"/>
    <x v="32"/>
    <x v="290"/>
    <n v="68.63"/>
    <x v="2189"/>
    <d v="2016-04-21T22:00:00"/>
    <n v="14.128472222226264"/>
  </r>
  <r>
    <n v="2190"/>
    <x v="2190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"/>
    <x v="32"/>
    <x v="85"/>
    <n v="65.319999999999993"/>
    <x v="2190"/>
    <d v="2016-03-23T06:59:00"/>
    <n v="34.665925925932243"/>
  </r>
  <r>
    <n v="2191"/>
    <x v="2191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"/>
    <x v="32"/>
    <x v="28"/>
    <n v="35.92"/>
    <x v="2191"/>
    <d v="2017-02-14T20:00:27"/>
    <n v="12"/>
  </r>
  <r>
    <n v="2192"/>
    <x v="2192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"/>
    <x v="32"/>
    <x v="291"/>
    <n v="40.07"/>
    <x v="2192"/>
    <d v="2016-12-15T23:00:00"/>
    <n v="28.107129629628616"/>
  </r>
  <r>
    <n v="2193"/>
    <x v="2193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"/>
    <x v="32"/>
    <x v="292"/>
    <n v="75.650000000000006"/>
    <x v="2193"/>
    <d v="2016-11-21T04:59:00"/>
    <n v="30.801712962966121"/>
  </r>
  <r>
    <n v="2194"/>
    <x v="2194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"/>
    <x v="32"/>
    <x v="293"/>
    <n v="61.2"/>
    <x v="2194"/>
    <d v="2016-03-26T17:11:30"/>
    <n v="29.958333333328483"/>
  </r>
  <r>
    <n v="2195"/>
    <x v="2195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"/>
    <x v="32"/>
    <x v="28"/>
    <n v="48.13"/>
    <x v="2195"/>
    <d v="2015-08-11T18:31:40"/>
    <n v="30"/>
  </r>
  <r>
    <n v="2196"/>
    <x v="2196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"/>
    <x v="32"/>
    <x v="35"/>
    <n v="68.11"/>
    <x v="2196"/>
    <d v="2016-12-02T07:00:00"/>
    <n v="30.804375000006985"/>
  </r>
  <r>
    <n v="2197"/>
    <x v="2197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"/>
    <x v="32"/>
    <x v="294"/>
    <n v="65.89"/>
    <x v="2197"/>
    <d v="2015-02-28T14:00:59"/>
    <n v="30"/>
  </r>
  <r>
    <n v="2198"/>
    <x v="2198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"/>
    <x v="32"/>
    <x v="18"/>
    <n v="81.650000000000006"/>
    <x v="2198"/>
    <d v="2015-11-14T13:20:00"/>
    <n v="30.041666666664241"/>
  </r>
  <r>
    <n v="2199"/>
    <x v="2199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"/>
    <x v="32"/>
    <x v="92"/>
    <n v="52.7"/>
    <x v="2199"/>
    <d v="2015-10-15T09:59:58"/>
    <n v="30"/>
  </r>
  <r>
    <n v="2200"/>
    <x v="2200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"/>
    <x v="32"/>
    <x v="295"/>
    <n v="41.23"/>
    <x v="2200"/>
    <d v="2015-07-06T03:00:00"/>
    <n v="27.499212962968159"/>
  </r>
  <r>
    <n v="2201"/>
    <x v="2201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"/>
    <x v="15"/>
    <x v="296"/>
    <n v="15.04"/>
    <x v="2201"/>
    <d v="2013-01-16T20:19:25"/>
    <n v="14"/>
  </r>
  <r>
    <n v="2202"/>
    <x v="2202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"/>
    <x v="15"/>
    <x v="297"/>
    <n v="39.07"/>
    <x v="2202"/>
    <d v="2012-11-01T20:22:48"/>
    <n v="30"/>
  </r>
  <r>
    <n v="2203"/>
    <x v="2203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"/>
    <x v="15"/>
    <x v="5"/>
    <n v="43.82"/>
    <x v="2203"/>
    <d v="2015-09-24T20:38:02"/>
    <n v="30"/>
  </r>
  <r>
    <n v="2204"/>
    <x v="2204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"/>
    <x v="15"/>
    <x v="18"/>
    <n v="27.3"/>
    <x v="2204"/>
    <d v="2013-03-09T07:28:39"/>
    <n v="30"/>
  </r>
  <r>
    <n v="2205"/>
    <x v="2205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"/>
    <x v="15"/>
    <x v="143"/>
    <n v="42.22"/>
    <x v="2205"/>
    <d v="2012-06-01T19:43:09"/>
    <n v="30"/>
  </r>
  <r>
    <n v="2206"/>
    <x v="2206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"/>
    <x v="15"/>
    <x v="33"/>
    <n v="33.24"/>
    <x v="2206"/>
    <d v="2012-04-16T06:10:24"/>
    <n v="18"/>
  </r>
  <r>
    <n v="2207"/>
    <x v="2207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"/>
    <x v="15"/>
    <x v="8"/>
    <n v="285.70999999999998"/>
    <x v="2207"/>
    <d v="2013-11-16T05:39:33"/>
    <n v="30.041666666664241"/>
  </r>
  <r>
    <n v="2208"/>
    <x v="2208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"/>
    <x v="15"/>
    <x v="21"/>
    <n v="42.33"/>
    <x v="2208"/>
    <d v="2012-04-07T04:00:00"/>
    <n v="59.284421296295477"/>
  </r>
  <r>
    <n v="2209"/>
    <x v="2209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"/>
    <x v="15"/>
    <x v="298"/>
    <n v="50.27"/>
    <x v="2209"/>
    <d v="2014-04-14T23:00:00"/>
    <n v="11.478657407409628"/>
  </r>
  <r>
    <n v="2210"/>
    <x v="2210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"/>
    <x v="15"/>
    <x v="38"/>
    <n v="61.9"/>
    <x v="2210"/>
    <d v="2012-04-14T17:36:00"/>
    <n v="57.667245370364981"/>
  </r>
  <r>
    <n v="2211"/>
    <x v="2211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"/>
    <x v="15"/>
    <x v="279"/>
    <n v="40.75"/>
    <x v="2211"/>
    <d v="2014-04-10T06:59:00"/>
    <n v="22.505960648151813"/>
  </r>
  <r>
    <n v="2212"/>
    <x v="2212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"/>
    <x v="15"/>
    <x v="35"/>
    <n v="55.8"/>
    <x v="2212"/>
    <d v="2013-11-04T01:00:00"/>
    <n v="33.294247685182199"/>
  </r>
  <r>
    <n v="2213"/>
    <x v="2213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"/>
    <x v="15"/>
    <x v="177"/>
    <n v="10"/>
    <x v="2213"/>
    <d v="2015-05-15T19:49:39"/>
    <n v="30"/>
  </r>
  <r>
    <n v="2214"/>
    <x v="2214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"/>
    <x v="15"/>
    <x v="101"/>
    <n v="73.13"/>
    <x v="2214"/>
    <d v="2014-02-06T19:00:48"/>
    <n v="30"/>
  </r>
  <r>
    <n v="2215"/>
    <x v="2215"/>
    <s v="Ambient Electro Grind-fest!"/>
    <n v="550"/>
    <n v="860"/>
    <s v="successful"/>
    <s v="US"/>
    <s v="USD"/>
    <n v="1331621940"/>
    <n v="1329671572"/>
    <b v="0"/>
    <n v="33"/>
    <b v="1"/>
    <s v="music"/>
    <x v="15"/>
    <x v="94"/>
    <n v="26.06"/>
    <x v="2215"/>
    <d v="2012-03-13T06:59:00"/>
    <n v="22.573703703703359"/>
  </r>
  <r>
    <n v="2216"/>
    <x v="2216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"/>
    <x v="15"/>
    <x v="6"/>
    <n v="22.64"/>
    <x v="2216"/>
    <d v="2015-07-23T18:02:25"/>
    <n v="14"/>
  </r>
  <r>
    <n v="2217"/>
    <x v="2217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"/>
    <x v="15"/>
    <x v="7"/>
    <n v="47.22"/>
    <x v="2217"/>
    <d v="2015-11-02T08:00:00"/>
    <n v="10.55656249999447"/>
  </r>
  <r>
    <n v="2218"/>
    <x v="2218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"/>
    <x v="15"/>
    <x v="4"/>
    <n v="32.32"/>
    <x v="2218"/>
    <d v="2012-08-29T00:00:00"/>
    <n v="22.187696759261598"/>
  </r>
  <r>
    <n v="2219"/>
    <x v="2219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"/>
    <x v="15"/>
    <x v="21"/>
    <n v="53.42"/>
    <x v="2219"/>
    <d v="2015-08-19T17:15:12"/>
    <n v="30"/>
  </r>
  <r>
    <n v="2220"/>
    <x v="2220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"/>
    <x v="15"/>
    <x v="7"/>
    <n v="51.3"/>
    <x v="2220"/>
    <d v="2013-07-27T01:27:16"/>
    <n v="30"/>
  </r>
  <r>
    <n v="2221"/>
    <x v="2221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"/>
    <x v="32"/>
    <x v="29"/>
    <n v="37.200000000000003"/>
    <x v="2221"/>
    <d v="2016-04-23T00:00:00"/>
    <n v="30.33322916666657"/>
  </r>
  <r>
    <n v="2222"/>
    <x v="2222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"/>
    <x v="32"/>
    <x v="200"/>
    <n v="27.1"/>
    <x v="2222"/>
    <d v="2012-01-28T18:54:07"/>
    <n v="30"/>
  </r>
  <r>
    <n v="2223"/>
    <x v="2223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"/>
    <x v="32"/>
    <x v="6"/>
    <n v="206.31"/>
    <x v="2223"/>
    <d v="2015-06-27T15:22:48"/>
    <n v="30"/>
  </r>
  <r>
    <n v="2224"/>
    <x v="2224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"/>
    <x v="32"/>
    <x v="299"/>
    <n v="82.15"/>
    <x v="2224"/>
    <d v="2016-10-29T19:00:00"/>
    <n v="28.124131944452529"/>
  </r>
  <r>
    <n v="2225"/>
    <x v="2225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"/>
    <x v="32"/>
    <x v="300"/>
    <n v="164.8"/>
    <x v="2225"/>
    <d v="2014-09-21T19:00:15"/>
    <n v="30"/>
  </r>
  <r>
    <n v="2226"/>
    <x v="2226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"/>
    <x v="32"/>
    <x v="29"/>
    <n v="60.82"/>
    <x v="2226"/>
    <d v="2016-02-12T04:59:00"/>
    <n v="30.408773148148612"/>
  </r>
  <r>
    <n v="2227"/>
    <x v="2227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"/>
    <x v="32"/>
    <x v="96"/>
    <n v="67.97"/>
    <x v="2227"/>
    <d v="2013-11-13T20:22:35"/>
    <n v="30.041666666671517"/>
  </r>
  <r>
    <n v="2228"/>
    <x v="2228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"/>
    <x v="32"/>
    <x v="301"/>
    <n v="81.56"/>
    <x v="2228"/>
    <d v="2015-08-16T06:40:36"/>
    <n v="30"/>
  </r>
  <r>
    <n v="2229"/>
    <x v="2229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"/>
    <x v="32"/>
    <x v="193"/>
    <n v="25.43"/>
    <x v="2229"/>
    <d v="2013-09-03T04:00:00"/>
    <n v="35.502418981479423"/>
  </r>
  <r>
    <n v="2230"/>
    <x v="2230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"/>
    <x v="32"/>
    <x v="9"/>
    <n v="21.5"/>
    <x v="2230"/>
    <d v="2014-04-25T21:08:47"/>
    <n v="30"/>
  </r>
  <r>
    <n v="2231"/>
    <x v="2231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"/>
    <x v="32"/>
    <x v="302"/>
    <n v="27.23"/>
    <x v="2231"/>
    <d v="2013-06-25T05:00:00"/>
    <n v="26.297442129631236"/>
  </r>
  <r>
    <n v="2232"/>
    <x v="2232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"/>
    <x v="32"/>
    <x v="303"/>
    <n v="25.09"/>
    <x v="2232"/>
    <d v="2014-07-19T03:00:00"/>
    <n v="32.33092592592584"/>
  </r>
  <r>
    <n v="2233"/>
    <x v="2233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"/>
    <x v="32"/>
    <x v="304"/>
    <n v="21.23"/>
    <x v="2233"/>
    <d v="2015-12-14T00:00:00"/>
    <n v="20.621076388895744"/>
  </r>
  <r>
    <n v="2234"/>
    <x v="2234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"/>
    <x v="32"/>
    <x v="305"/>
    <n v="41.61"/>
    <x v="2234"/>
    <d v="2017-01-05T19:47:27"/>
    <n v="30"/>
  </r>
  <r>
    <n v="2235"/>
    <x v="2235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"/>
    <x v="32"/>
    <x v="42"/>
    <n v="135.59"/>
    <x v="2235"/>
    <d v="2015-03-28T23:31:51"/>
    <n v="29.958333333343035"/>
  </r>
  <r>
    <n v="2236"/>
    <x v="2236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"/>
    <x v="32"/>
    <x v="293"/>
    <n v="22.12"/>
    <x v="2236"/>
    <d v="2016-02-01T14:48:43"/>
    <n v="30"/>
  </r>
  <r>
    <n v="2237"/>
    <x v="2237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"/>
    <x v="32"/>
    <x v="278"/>
    <n v="64.63"/>
    <x v="2237"/>
    <d v="2014-11-12T07:59:00"/>
    <n v="40.329363425924385"/>
  </r>
  <r>
    <n v="2238"/>
    <x v="2238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"/>
    <x v="32"/>
    <x v="0"/>
    <n v="69.569999999999993"/>
    <x v="2238"/>
    <d v="2017-03-10T14:55:16"/>
    <n v="30"/>
  </r>
  <r>
    <n v="2239"/>
    <x v="2239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"/>
    <x v="32"/>
    <x v="30"/>
    <n v="75.13"/>
    <x v="2239"/>
    <d v="2013-12-01T04:02:00"/>
    <n v="36.209560185183364"/>
  </r>
  <r>
    <n v="2240"/>
    <x v="2240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"/>
    <x v="32"/>
    <x v="306"/>
    <n v="140.97999999999999"/>
    <x v="2240"/>
    <d v="2016-04-22T19:49:04"/>
    <n v="30"/>
  </r>
  <r>
    <n v="2241"/>
    <x v="2241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"/>
    <x v="32"/>
    <x v="307"/>
    <n v="49.47"/>
    <x v="2241"/>
    <d v="2017-03-02T19:51:40"/>
    <n v="30"/>
  </r>
  <r>
    <n v="2242"/>
    <x v="2242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"/>
    <x v="32"/>
    <x v="308"/>
    <n v="53.87"/>
    <x v="2242"/>
    <d v="2013-11-27T03:02:00"/>
    <n v="35.550775462957972"/>
  </r>
  <r>
    <n v="2243"/>
    <x v="2243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"/>
    <x v="32"/>
    <x v="309"/>
    <n v="4.57"/>
    <x v="2243"/>
    <d v="2017-03-13T03:00:00"/>
    <n v="6.3739583333372138"/>
  </r>
  <r>
    <n v="2244"/>
    <x v="2244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"/>
    <x v="32"/>
    <x v="310"/>
    <n v="65"/>
    <x v="2244"/>
    <d v="2016-10-16T20:30:00"/>
    <n v="12.035347222226846"/>
  </r>
  <r>
    <n v="2245"/>
    <x v="2245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"/>
    <x v="32"/>
    <x v="311"/>
    <n v="53.48"/>
    <x v="2245"/>
    <d v="2014-02-21T18:00:00"/>
    <n v="31.041469907402643"/>
  </r>
  <r>
    <n v="2246"/>
    <x v="2246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"/>
    <x v="32"/>
    <x v="8"/>
    <n v="43.91"/>
    <x v="2246"/>
    <d v="2015-09-04T19:00:10"/>
    <n v="30"/>
  </r>
  <r>
    <n v="2247"/>
    <x v="2247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"/>
    <x v="32"/>
    <x v="3"/>
    <n v="50.85"/>
    <x v="2247"/>
    <d v="2015-07-29T15:59:25"/>
    <n v="14"/>
  </r>
  <r>
    <n v="2248"/>
    <x v="2248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"/>
    <x v="32"/>
    <x v="13"/>
    <n v="58.63"/>
    <x v="2248"/>
    <d v="2016-12-14T21:01:18"/>
    <n v="30"/>
  </r>
  <r>
    <n v="2249"/>
    <x v="2249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"/>
    <x v="32"/>
    <x v="312"/>
    <n v="32.82"/>
    <x v="2249"/>
    <d v="2013-04-02T15:52:45"/>
    <n v="29.958333333335759"/>
  </r>
  <r>
    <n v="2250"/>
    <x v="2250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"/>
    <x v="32"/>
    <x v="313"/>
    <n v="426.93"/>
    <x v="2250"/>
    <d v="2016-12-03T01:07:53"/>
    <n v="30.041666666664241"/>
  </r>
  <r>
    <n v="2251"/>
    <x v="2251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"/>
    <x v="32"/>
    <x v="84"/>
    <n v="23.81"/>
    <x v="2251"/>
    <d v="2014-08-16T08:17:57"/>
    <n v="21"/>
  </r>
  <r>
    <n v="2252"/>
    <x v="2252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"/>
    <x v="32"/>
    <x v="212"/>
    <n v="98.41"/>
    <x v="2252"/>
    <d v="2016-08-06T07:52:18"/>
    <n v="15"/>
  </r>
  <r>
    <n v="2253"/>
    <x v="2253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"/>
    <x v="32"/>
    <x v="40"/>
    <n v="107.32"/>
    <x v="2253"/>
    <d v="2015-11-18T16:09:07"/>
    <n v="30.041666666664241"/>
  </r>
  <r>
    <n v="2254"/>
    <x v="2254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"/>
    <x v="32"/>
    <x v="314"/>
    <n v="11.67"/>
    <x v="2254"/>
    <d v="2017-01-24T15:32:48"/>
    <n v="7"/>
  </r>
  <r>
    <n v="2255"/>
    <x v="2255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"/>
    <x v="32"/>
    <x v="315"/>
    <n v="41.78"/>
    <x v="2255"/>
    <d v="2016-05-07T22:50:51"/>
    <n v="30"/>
  </r>
  <r>
    <n v="2256"/>
    <x v="2256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"/>
    <x v="32"/>
    <x v="316"/>
    <n v="21.38"/>
    <x v="2256"/>
    <d v="2016-11-22T10:50:46"/>
    <n v="14"/>
  </r>
  <r>
    <n v="2257"/>
    <x v="2257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"/>
    <x v="32"/>
    <x v="317"/>
    <n v="94.1"/>
    <x v="2257"/>
    <d v="2016-06-19T23:00:00"/>
    <n v="35.021655092583387"/>
  </r>
  <r>
    <n v="2258"/>
    <x v="2258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"/>
    <x v="32"/>
    <x v="92"/>
    <n v="15.72"/>
    <x v="2258"/>
    <d v="2015-06-11T18:01:27"/>
    <n v="30"/>
  </r>
  <r>
    <n v="2259"/>
    <x v="2259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"/>
    <x v="32"/>
    <x v="318"/>
    <n v="90.64"/>
    <x v="2259"/>
    <d v="2016-12-08T19:18:56"/>
    <n v="10"/>
  </r>
  <r>
    <n v="2260"/>
    <x v="2260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"/>
    <x v="32"/>
    <x v="319"/>
    <n v="97.3"/>
    <x v="2260"/>
    <d v="2014-03-26T23:24:10"/>
    <n v="29.958333333335759"/>
  </r>
  <r>
    <n v="2261"/>
    <x v="2261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"/>
    <x v="32"/>
    <x v="320"/>
    <n v="37.119999999999997"/>
    <x v="2261"/>
    <d v="2017-02-14T17:23:40"/>
    <n v="21"/>
  </r>
  <r>
    <n v="2262"/>
    <x v="2262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"/>
    <x v="32"/>
    <x v="224"/>
    <n v="28.1"/>
    <x v="2262"/>
    <d v="2014-11-18T00:00:00"/>
    <n v="34.414837962962338"/>
  </r>
  <r>
    <n v="2263"/>
    <x v="2263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"/>
    <x v="32"/>
    <x v="31"/>
    <n v="144.43"/>
    <x v="2263"/>
    <d v="2015-01-31T19:58:33"/>
    <n v="21"/>
  </r>
  <r>
    <n v="2264"/>
    <x v="2264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"/>
    <x v="32"/>
    <x v="144"/>
    <n v="24.27"/>
    <x v="2264"/>
    <d v="2016-05-23T03:00:00"/>
    <n v="16.542662037041737"/>
  </r>
  <r>
    <n v="2265"/>
    <x v="2265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"/>
    <x v="32"/>
    <x v="321"/>
    <n v="35.119999999999997"/>
    <x v="2265"/>
    <d v="2016-11-22T20:28:27"/>
    <n v="7"/>
  </r>
  <r>
    <n v="2266"/>
    <x v="2266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"/>
    <x v="32"/>
    <x v="261"/>
    <n v="24.76"/>
    <x v="2266"/>
    <d v="2016-04-27T02:00:00"/>
    <n v="17.208425925920892"/>
  </r>
  <r>
    <n v="2267"/>
    <x v="2267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"/>
    <x v="32"/>
    <x v="322"/>
    <n v="188.38"/>
    <x v="2267"/>
    <d v="2014-12-21T01:00:00"/>
    <n v="25.211840277785086"/>
  </r>
  <r>
    <n v="2268"/>
    <x v="2268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"/>
    <x v="32"/>
    <x v="33"/>
    <n v="148.08000000000001"/>
    <x v="2268"/>
    <d v="2017-03-12T01:58:35"/>
    <n v="30"/>
  </r>
  <r>
    <n v="2269"/>
    <x v="2269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"/>
    <x v="32"/>
    <x v="323"/>
    <n v="49.93"/>
    <x v="2269"/>
    <d v="2017-03-07T05:00:00"/>
    <n v="24.503900462957972"/>
  </r>
  <r>
    <n v="2270"/>
    <x v="2270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"/>
    <x v="32"/>
    <x v="324"/>
    <n v="107.82"/>
    <x v="2270"/>
    <d v="2017-01-10T21:59:00"/>
    <n v="20.046608796299552"/>
  </r>
  <r>
    <n v="2271"/>
    <x v="2271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"/>
    <x v="32"/>
    <x v="103"/>
    <n v="42.63"/>
    <x v="2271"/>
    <d v="2016-12-10T00:00:04"/>
    <n v="30"/>
  </r>
  <r>
    <n v="2272"/>
    <x v="2272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"/>
    <x v="32"/>
    <x v="325"/>
    <n v="14.37"/>
    <x v="2272"/>
    <d v="2015-12-07T16:47:16"/>
    <n v="30"/>
  </r>
  <r>
    <n v="2273"/>
    <x v="2273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"/>
    <x v="32"/>
    <x v="47"/>
    <n v="37.479999999999997"/>
    <x v="2273"/>
    <d v="2017-03-12T12:10:42"/>
    <n v="24.958333333343035"/>
  </r>
  <r>
    <n v="2274"/>
    <x v="2274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"/>
    <x v="32"/>
    <x v="28"/>
    <n v="30.2"/>
    <x v="2274"/>
    <d v="2014-02-23T12:00:57"/>
    <n v="30"/>
  </r>
  <r>
    <n v="2275"/>
    <x v="2275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"/>
    <x v="32"/>
    <x v="326"/>
    <n v="33.549999999999997"/>
    <x v="2275"/>
    <d v="2014-12-22T14:47:59"/>
    <n v="30"/>
  </r>
  <r>
    <n v="2276"/>
    <x v="2276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"/>
    <x v="32"/>
    <x v="6"/>
    <n v="64.75"/>
    <x v="2276"/>
    <d v="2014-01-05T15:38:09"/>
    <n v="30"/>
  </r>
  <r>
    <n v="2277"/>
    <x v="2277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"/>
    <x v="32"/>
    <x v="48"/>
    <n v="57.93"/>
    <x v="2277"/>
    <d v="2012-02-27T16:17:03"/>
    <n v="30"/>
  </r>
  <r>
    <n v="2278"/>
    <x v="2278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"/>
    <x v="32"/>
    <x v="306"/>
    <n v="53.08"/>
    <x v="2278"/>
    <d v="2016-01-03T22:59:00"/>
    <n v="34.24853009259823"/>
  </r>
  <r>
    <n v="2279"/>
    <x v="2279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"/>
    <x v="32"/>
    <x v="224"/>
    <n v="48.06"/>
    <x v="2279"/>
    <d v="2015-02-04T04:00:00"/>
    <n v="18.359965277784795"/>
  </r>
  <r>
    <n v="2280"/>
    <x v="2280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"/>
    <x v="32"/>
    <x v="327"/>
    <n v="82.4"/>
    <x v="2280"/>
    <d v="2015-09-17T14:59:51"/>
    <n v="30"/>
  </r>
  <r>
    <n v="2281"/>
    <x v="2281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"/>
    <x v="11"/>
    <x v="85"/>
    <n v="50.45"/>
    <x v="2281"/>
    <d v="2011-07-25T06:50:00"/>
    <n v="61.998877314814308"/>
  </r>
  <r>
    <n v="2282"/>
    <x v="2282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"/>
    <x v="11"/>
    <x v="85"/>
    <n v="115.83"/>
    <x v="2282"/>
    <d v="2016-01-14T04:11:26"/>
    <n v="60"/>
  </r>
  <r>
    <n v="2283"/>
    <x v="2283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"/>
    <x v="11"/>
    <x v="7"/>
    <n v="63.03"/>
    <x v="2283"/>
    <d v="2012-05-09T02:00:04"/>
    <n v="59.958333333335759"/>
  </r>
  <r>
    <n v="2284"/>
    <x v="2284"/>
    <s v="The Vinyl Skyway reunite to make a third album. "/>
    <n v="6000"/>
    <n v="6373.27"/>
    <s v="successful"/>
    <s v="US"/>
    <s v="USD"/>
    <n v="1299902400"/>
    <n v="1297451245"/>
    <b v="0"/>
    <n v="59"/>
    <b v="1"/>
    <s v="music"/>
    <x v="11"/>
    <x v="6"/>
    <n v="108.02"/>
    <x v="2284"/>
    <d v="2011-03-12T04:00:00"/>
    <n v="28.369849537033588"/>
  </r>
  <r>
    <n v="2285"/>
    <x v="2285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"/>
    <x v="11"/>
    <x v="10"/>
    <n v="46.09"/>
    <x v="2285"/>
    <d v="2012-06-29T04:27:23"/>
    <n v="30"/>
  </r>
  <r>
    <n v="2286"/>
    <x v="2286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"/>
    <x v="11"/>
    <x v="8"/>
    <n v="107.21"/>
    <x v="2286"/>
    <d v="2013-09-06T03:59:00"/>
    <n v="28.202384259260725"/>
  </r>
  <r>
    <n v="2287"/>
    <x v="2287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"/>
    <x v="11"/>
    <x v="28"/>
    <n v="50.93"/>
    <x v="2287"/>
    <d v="2014-06-23T16:01:00"/>
    <n v="21"/>
  </r>
  <r>
    <n v="2288"/>
    <x v="2288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"/>
    <x v="11"/>
    <x v="8"/>
    <n v="40.04"/>
    <x v="2288"/>
    <d v="2012-06-26T18:00:00"/>
    <n v="18.922581018516212"/>
  </r>
  <r>
    <n v="2289"/>
    <x v="2289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"/>
    <x v="11"/>
    <x v="13"/>
    <n v="64.44"/>
    <x v="2289"/>
    <d v="2013-12-06T23:22:00"/>
    <n v="42.975231481483206"/>
  </r>
  <r>
    <n v="2290"/>
    <x v="2290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"/>
    <x v="11"/>
    <x v="3"/>
    <n v="53.83"/>
    <x v="2290"/>
    <d v="2009-12-01T17:00:00"/>
    <n v="78.454513888893416"/>
  </r>
  <r>
    <n v="2291"/>
    <x v="2291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"/>
    <x v="11"/>
    <x v="36"/>
    <n v="100.47"/>
    <x v="2291"/>
    <d v="2012-04-23T04:00:00"/>
    <n v="34.189606481479132"/>
  </r>
  <r>
    <n v="2292"/>
    <x v="2292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"/>
    <x v="11"/>
    <x v="13"/>
    <n v="46.63"/>
    <x v="2292"/>
    <d v="2012-04-18T16:44:36"/>
    <n v="30"/>
  </r>
  <r>
    <n v="2293"/>
    <x v="2293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"/>
    <x v="11"/>
    <x v="29"/>
    <n v="34.07"/>
    <x v="2293"/>
    <d v="2012-09-25T03:59:00"/>
    <n v="25.45765046296583"/>
  </r>
  <r>
    <n v="2294"/>
    <x v="2294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"/>
    <x v="11"/>
    <x v="91"/>
    <n v="65.209999999999994"/>
    <x v="2294"/>
    <d v="2013-01-20T17:21:20"/>
    <n v="30"/>
  </r>
  <r>
    <n v="2295"/>
    <x v="2295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"/>
    <x v="11"/>
    <x v="105"/>
    <n v="44.21"/>
    <x v="2295"/>
    <d v="2013-01-26T22:54:16"/>
    <n v="30"/>
  </r>
  <r>
    <n v="2296"/>
    <x v="2296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"/>
    <x v="11"/>
    <x v="328"/>
    <n v="71.97"/>
    <x v="2296"/>
    <d v="2012-02-23T17:33:46"/>
    <n v="35"/>
  </r>
  <r>
    <n v="2297"/>
    <x v="2297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"/>
    <x v="11"/>
    <x v="7"/>
    <n v="52.95"/>
    <x v="2297"/>
    <d v="2012-03-14T03:59:00"/>
    <n v="34.123738425929332"/>
  </r>
  <r>
    <n v="2298"/>
    <x v="2298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"/>
    <x v="11"/>
    <x v="2"/>
    <n v="109.45"/>
    <x v="2298"/>
    <d v="2014-03-26T19:10:33"/>
    <n v="29.958333333335759"/>
  </r>
  <r>
    <n v="2299"/>
    <x v="2299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"/>
    <x v="11"/>
    <x v="329"/>
    <n v="75.040000000000006"/>
    <x v="2299"/>
    <d v="2011-02-06T00:46:49"/>
    <n v="15"/>
  </r>
  <r>
    <n v="2300"/>
    <x v="2300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"/>
    <x v="11"/>
    <x v="7"/>
    <n v="115.71"/>
    <x v="2300"/>
    <d v="2012-06-28T17:26:56"/>
    <n v="14"/>
  </r>
  <r>
    <n v="2301"/>
    <x v="2301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"/>
    <x v="14"/>
    <x v="84"/>
    <n v="31.66"/>
    <x v="2301"/>
    <d v="2013-06-21T03:31:36"/>
    <n v="30"/>
  </r>
  <r>
    <n v="2302"/>
    <x v="2302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"/>
    <x v="14"/>
    <x v="193"/>
    <n v="46.18"/>
    <x v="2302"/>
    <d v="2013-12-31T07:00:00"/>
    <n v="33.423217592593573"/>
  </r>
  <r>
    <n v="2303"/>
    <x v="2303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"/>
    <x v="14"/>
    <x v="15"/>
    <n v="68.48"/>
    <x v="2303"/>
    <d v="2011-12-13T03:39:56"/>
    <n v="40.041666666664241"/>
  </r>
  <r>
    <n v="2304"/>
    <x v="2304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"/>
    <x v="14"/>
    <x v="7"/>
    <n v="53.47"/>
    <x v="2304"/>
    <d v="2011-01-01T04:59:00"/>
    <n v="41.391770833331975"/>
  </r>
  <r>
    <n v="2305"/>
    <x v="2305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"/>
    <x v="14"/>
    <x v="7"/>
    <n v="109.11"/>
    <x v="2305"/>
    <d v="2014-08-08T18:00:00"/>
    <n v="25.054722222223063"/>
  </r>
  <r>
    <n v="2306"/>
    <x v="2306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"/>
    <x v="14"/>
    <x v="13"/>
    <n v="51.19"/>
    <x v="2306"/>
    <d v="2012-03-10T04:02:09"/>
    <n v="30"/>
  </r>
  <r>
    <n v="2307"/>
    <x v="2307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"/>
    <x v="14"/>
    <x v="13"/>
    <n v="27.94"/>
    <x v="2307"/>
    <d v="2012-05-05T19:15:28"/>
    <n v="29.999942129630654"/>
  </r>
  <r>
    <n v="2308"/>
    <x v="2308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"/>
    <x v="14"/>
    <x v="7"/>
    <n v="82.5"/>
    <x v="2308"/>
    <d v="2014-08-29T01:00:00"/>
    <n v="28.078749999993306"/>
  </r>
  <r>
    <n v="2309"/>
    <x v="2309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"/>
    <x v="14"/>
    <x v="13"/>
    <n v="59.82"/>
    <x v="2309"/>
    <d v="2013-03-09T23:42:17"/>
    <n v="35"/>
  </r>
  <r>
    <n v="2310"/>
    <x v="2310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"/>
    <x v="14"/>
    <x v="330"/>
    <n v="64.819999999999993"/>
    <x v="2310"/>
    <d v="2013-03-21T18:03:35"/>
    <n v="29.958333333335759"/>
  </r>
  <r>
    <n v="2311"/>
    <x v="2311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"/>
    <x v="14"/>
    <x v="3"/>
    <n v="90.1"/>
    <x v="2311"/>
    <d v="2014-05-07T00:06:29"/>
    <n v="30"/>
  </r>
  <r>
    <n v="2312"/>
    <x v="2312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"/>
    <x v="14"/>
    <x v="29"/>
    <n v="40.96"/>
    <x v="2312"/>
    <d v="2014-04-18T23:00:00"/>
    <n v="31.325486111112696"/>
  </r>
  <r>
    <n v="2313"/>
    <x v="2313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"/>
    <x v="14"/>
    <x v="98"/>
    <n v="56"/>
    <x v="2313"/>
    <d v="2012-05-03T23:00:26"/>
    <n v="30"/>
  </r>
  <r>
    <n v="2314"/>
    <x v="2314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"/>
    <x v="14"/>
    <x v="96"/>
    <n v="37.67"/>
    <x v="2314"/>
    <d v="2012-06-07T13:14:17"/>
    <n v="30"/>
  </r>
  <r>
    <n v="2315"/>
    <x v="2315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"/>
    <x v="14"/>
    <x v="33"/>
    <n v="40.08"/>
    <x v="2315"/>
    <d v="2012-05-05T17:25:43"/>
    <n v="30"/>
  </r>
  <r>
    <n v="2316"/>
    <x v="2316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"/>
    <x v="14"/>
    <x v="3"/>
    <n v="78.03"/>
    <x v="2316"/>
    <d v="2009-12-09T18:24:00"/>
    <n v="77.041550925925549"/>
  </r>
  <r>
    <n v="2317"/>
    <x v="2317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"/>
    <x v="14"/>
    <x v="3"/>
    <n v="18.91"/>
    <x v="2317"/>
    <d v="2010-02-15T05:00:00"/>
    <n v="31.666099537040282"/>
  </r>
  <r>
    <n v="2318"/>
    <x v="2318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"/>
    <x v="14"/>
    <x v="10"/>
    <n v="37.130000000000003"/>
    <x v="2318"/>
    <d v="2009-09-26T03:59:00"/>
    <n v="31.522291666668025"/>
  </r>
  <r>
    <n v="2319"/>
    <x v="2319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"/>
    <x v="14"/>
    <x v="29"/>
    <n v="41.96"/>
    <x v="2319"/>
    <d v="2013-12-15T01:58:05"/>
    <n v="30"/>
  </r>
  <r>
    <n v="2320"/>
    <x v="2320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"/>
    <x v="14"/>
    <x v="15"/>
    <n v="61.04"/>
    <x v="2320"/>
    <d v="2014-04-02T18:36:40"/>
    <n v="34.958333333335759"/>
  </r>
  <r>
    <n v="2321"/>
    <x v="2321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"/>
    <x v="33"/>
    <x v="115"/>
    <n v="64.53"/>
    <x v="2321"/>
    <d v="2017-04-04T05:15:01"/>
    <n v="29.958333333328483"/>
  </r>
  <r>
    <n v="2322"/>
    <x v="2322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"/>
    <x v="33"/>
    <x v="56"/>
    <n v="21.25"/>
    <x v="2322"/>
    <d v="2017-04-09T20:29:29"/>
    <n v="29.958333333328483"/>
  </r>
  <r>
    <n v="2323"/>
    <x v="2323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"/>
    <x v="33"/>
    <x v="216"/>
    <n v="30"/>
    <x v="2323"/>
    <d v="2017-03-20T18:07:27"/>
    <n v="7"/>
  </r>
  <r>
    <n v="2324"/>
    <x v="2324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"/>
    <x v="33"/>
    <x v="70"/>
    <n v="25.49"/>
    <x v="2324"/>
    <d v="2017-03-26T20:14:45"/>
    <n v="29.958333333328483"/>
  </r>
  <r>
    <n v="2325"/>
    <x v="2325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"/>
    <x v="33"/>
    <x v="59"/>
    <n v="11.43"/>
    <x v="2325"/>
    <d v="2017-03-29T23:32:11"/>
    <n v="29.958333333335759"/>
  </r>
  <r>
    <n v="2326"/>
    <x v="2326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"/>
    <x v="33"/>
    <x v="60"/>
    <n v="108"/>
    <x v="2326"/>
    <d v="2017-04-30T17:00:00"/>
    <n v="51.674212962956517"/>
  </r>
  <r>
    <n v="2327"/>
    <x v="2327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"/>
    <x v="33"/>
    <x v="331"/>
    <n v="54.88"/>
    <x v="2327"/>
    <d v="2014-08-26T22:00:40"/>
    <n v="35"/>
  </r>
  <r>
    <n v="2328"/>
    <x v="2328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"/>
    <x v="33"/>
    <x v="172"/>
    <n v="47.38"/>
    <x v="2328"/>
    <d v="2015-06-14T18:45:37"/>
    <n v="30"/>
  </r>
  <r>
    <n v="2329"/>
    <x v="2329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"/>
    <x v="33"/>
    <x v="6"/>
    <n v="211.84"/>
    <x v="2329"/>
    <d v="2014-07-17T14:59:06"/>
    <n v="30"/>
  </r>
  <r>
    <n v="2330"/>
    <x v="2330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"/>
    <x v="33"/>
    <x v="21"/>
    <n v="219.93"/>
    <x v="2330"/>
    <d v="2015-12-25T00:00:00"/>
    <n v="30.100196759260143"/>
  </r>
  <r>
    <n v="2331"/>
    <x v="2331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"/>
    <x v="33"/>
    <x v="124"/>
    <n v="40.799999999999997"/>
    <x v="2331"/>
    <d v="2014-08-18T00:08:10"/>
    <n v="30"/>
  </r>
  <r>
    <n v="2332"/>
    <x v="2332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"/>
    <x v="33"/>
    <x v="6"/>
    <n v="75.5"/>
    <x v="2332"/>
    <d v="2015-02-06T15:04:31"/>
    <n v="30"/>
  </r>
  <r>
    <n v="2333"/>
    <x v="2333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"/>
    <x v="33"/>
    <x v="197"/>
    <n v="13.54"/>
    <x v="2333"/>
    <d v="2014-05-29T17:50:00"/>
    <n v="21.092708333329938"/>
  </r>
  <r>
    <n v="2334"/>
    <x v="2334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"/>
    <x v="33"/>
    <x v="21"/>
    <n v="60.87"/>
    <x v="2334"/>
    <d v="2014-11-05T17:34:00"/>
    <n v="30.061828703706851"/>
  </r>
  <r>
    <n v="2335"/>
    <x v="2335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"/>
    <x v="33"/>
    <x v="21"/>
    <n v="115.69"/>
    <x v="2335"/>
    <d v="2014-06-11T13:44:03"/>
    <n v="30"/>
  </r>
  <r>
    <n v="2336"/>
    <x v="2336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"/>
    <x v="33"/>
    <x v="332"/>
    <n v="48.1"/>
    <x v="2336"/>
    <d v="2014-03-08T22:11:35"/>
    <n v="40"/>
  </r>
  <r>
    <n v="2337"/>
    <x v="2337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"/>
    <x v="33"/>
    <x v="38"/>
    <n v="74.180000000000007"/>
    <x v="2337"/>
    <d v="2014-06-26T15:22:23"/>
    <n v="30"/>
  </r>
  <r>
    <n v="2338"/>
    <x v="2338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"/>
    <x v="33"/>
    <x v="7"/>
    <n v="123.35"/>
    <x v="2338"/>
    <d v="2014-06-29T21:31:24"/>
    <n v="30"/>
  </r>
  <r>
    <n v="2339"/>
    <x v="2339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"/>
    <x v="33"/>
    <x v="238"/>
    <n v="66.62"/>
    <x v="2339"/>
    <d v="2016-12-19T07:59:00"/>
    <n v="30.532766203708888"/>
  </r>
  <r>
    <n v="2340"/>
    <x v="2340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"/>
    <x v="33"/>
    <x v="6"/>
    <n v="104.99"/>
    <x v="2340"/>
    <d v="2016-10-30T15:25:38"/>
    <n v="30"/>
  </r>
  <r>
    <n v="2341"/>
    <x v="2341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"/>
    <x v="7"/>
    <x v="50"/>
    <n v="0"/>
    <x v="2341"/>
    <d v="2015-07-12T19:31:44"/>
    <n v="30"/>
  </r>
  <r>
    <n v="2342"/>
    <x v="2342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"/>
    <x v="7"/>
    <x v="50"/>
    <n v="0"/>
    <x v="2342"/>
    <d v="2014-10-06T05:00:00"/>
    <n v="20.506134259259852"/>
  </r>
  <r>
    <n v="2343"/>
    <x v="2343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"/>
    <x v="7"/>
    <x v="56"/>
    <n v="300"/>
    <x v="2343"/>
    <d v="2016-01-08T19:47:00"/>
    <n v="49.999016203699284"/>
  </r>
  <r>
    <n v="2344"/>
    <x v="2344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"/>
    <x v="7"/>
    <x v="50"/>
    <n v="1"/>
    <x v="2344"/>
    <d v="2016-06-24T17:27:49"/>
    <n v="30"/>
  </r>
  <r>
    <n v="2345"/>
    <x v="2345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"/>
    <x v="7"/>
    <x v="50"/>
    <n v="0"/>
    <x v="2345"/>
    <d v="2015-03-31T23:39:00"/>
    <n v="34.983611111107166"/>
  </r>
  <r>
    <n v="2346"/>
    <x v="2346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"/>
    <x v="7"/>
    <x v="50"/>
    <n v="13"/>
    <x v="2346"/>
    <d v="2016-10-17T19:10:31"/>
    <n v="45"/>
  </r>
  <r>
    <n v="2347"/>
    <x v="2347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"/>
    <x v="7"/>
    <x v="53"/>
    <n v="15"/>
    <x v="2347"/>
    <d v="2016-08-25T14:34:36"/>
    <n v="30"/>
  </r>
  <r>
    <n v="2348"/>
    <x v="2348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"/>
    <x v="7"/>
    <x v="50"/>
    <n v="54"/>
    <x v="2348"/>
    <d v="2016-02-20T22:22:18"/>
    <n v="60"/>
  </r>
  <r>
    <n v="2349"/>
    <x v="2349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"/>
    <x v="7"/>
    <x v="50"/>
    <n v="0"/>
    <x v="2349"/>
    <d v="2015-08-11T18:37:08"/>
    <n v="29"/>
  </r>
  <r>
    <n v="2350"/>
    <x v="2350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"/>
    <x v="7"/>
    <x v="50"/>
    <n v="0"/>
    <x v="2350"/>
    <d v="2017-01-03T20:12:50"/>
    <n v="30"/>
  </r>
  <r>
    <n v="2351"/>
    <x v="2351"/>
    <s v="Donate $30 or more and receive a free selfie stick."/>
    <n v="18900"/>
    <n v="108"/>
    <s v="canceled"/>
    <s v="NZ"/>
    <s v="NZD"/>
    <n v="1430360739"/>
    <n v="1427768739"/>
    <b v="0"/>
    <n v="7"/>
    <b v="0"/>
    <s v="technology"/>
    <x v="7"/>
    <x v="60"/>
    <n v="15.43"/>
    <x v="2351"/>
    <d v="2015-04-30T02:25:39"/>
    <n v="30"/>
  </r>
  <r>
    <n v="2352"/>
    <x v="2352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"/>
    <x v="7"/>
    <x v="50"/>
    <n v="0"/>
    <x v="2352"/>
    <d v="2015-06-06T15:12:32"/>
    <n v="60"/>
  </r>
  <r>
    <n v="2353"/>
    <x v="2353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"/>
    <x v="7"/>
    <x v="50"/>
    <n v="0"/>
    <x v="2353"/>
    <d v="2015-04-21T16:13:42"/>
    <n v="12"/>
  </r>
  <r>
    <n v="2354"/>
    <x v="2354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"/>
    <x v="7"/>
    <x v="50"/>
    <n v="25"/>
    <x v="2354"/>
    <d v="2015-01-10T17:21:00"/>
    <n v="60"/>
  </r>
  <r>
    <n v="2355"/>
    <x v="2355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"/>
    <x v="7"/>
    <x v="60"/>
    <n v="27.5"/>
    <x v="2355"/>
    <d v="2015-05-02T22:02:16"/>
    <n v="30"/>
  </r>
  <r>
    <n v="2356"/>
    <x v="2356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"/>
    <x v="7"/>
    <x v="50"/>
    <n v="0"/>
    <x v="2356"/>
    <d v="2015-06-05T18:48:24"/>
    <n v="30"/>
  </r>
  <r>
    <n v="2357"/>
    <x v="2357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"/>
    <x v="7"/>
    <x v="50"/>
    <n v="0"/>
    <x v="2357"/>
    <d v="2015-10-17T14:52:58"/>
    <n v="30"/>
  </r>
  <r>
    <n v="2358"/>
    <x v="2358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"/>
    <x v="7"/>
    <x v="50"/>
    <n v="0"/>
    <x v="2358"/>
    <d v="2015-01-31T00:39:00"/>
    <n v="56.096111111110076"/>
  </r>
  <r>
    <n v="2359"/>
    <x v="2359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"/>
    <x v="7"/>
    <x v="77"/>
    <n v="367"/>
    <x v="2359"/>
    <d v="2015-08-03T15:35:24"/>
    <n v="60"/>
  </r>
  <r>
    <n v="2360"/>
    <x v="2360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"/>
    <x v="7"/>
    <x v="50"/>
    <n v="2"/>
    <x v="2360"/>
    <d v="2016-02-07T16:58:00"/>
    <n v="30"/>
  </r>
  <r>
    <n v="2361"/>
    <x v="2361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"/>
    <x v="7"/>
    <x v="50"/>
    <n v="0"/>
    <x v="2361"/>
    <d v="2016-04-30T22:00:00"/>
    <n v="24.057777777779847"/>
  </r>
  <r>
    <n v="2362"/>
    <x v="2362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"/>
    <x v="7"/>
    <x v="129"/>
    <n v="60"/>
    <x v="2362"/>
    <d v="2014-12-11T16:31:10"/>
    <n v="30"/>
  </r>
  <r>
    <n v="2363"/>
    <x v="2363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"/>
    <x v="7"/>
    <x v="50"/>
    <n v="0"/>
    <x v="2363"/>
    <d v="2015-12-29T00:16:40"/>
    <n v="45"/>
  </r>
  <r>
    <n v="2364"/>
    <x v="2364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"/>
    <x v="7"/>
    <x v="50"/>
    <n v="0"/>
    <x v="2364"/>
    <d v="2015-10-26T22:25:56"/>
    <n v="55"/>
  </r>
  <r>
    <n v="2365"/>
    <x v="2365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"/>
    <x v="7"/>
    <x v="50"/>
    <n v="0"/>
    <x v="2365"/>
    <d v="2016-01-17T23:00:00"/>
    <n v="40.221932870364981"/>
  </r>
  <r>
    <n v="2366"/>
    <x v="2366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"/>
    <x v="7"/>
    <x v="57"/>
    <n v="97.41"/>
    <x v="2366"/>
    <d v="2015-10-21T12:45:33"/>
    <n v="30"/>
  </r>
  <r>
    <n v="2367"/>
    <x v="2367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"/>
    <x v="7"/>
    <x v="60"/>
    <n v="47.86"/>
    <x v="2367"/>
    <d v="2016-04-25T22:16:56"/>
    <n v="59.958333333335759"/>
  </r>
  <r>
    <n v="2368"/>
    <x v="2368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"/>
    <x v="7"/>
    <x v="50"/>
    <n v="50"/>
    <x v="2368"/>
    <d v="2015-04-14T16:19:25"/>
    <n v="44.958333333343035"/>
  </r>
  <r>
    <n v="2369"/>
    <x v="2369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"/>
    <x v="7"/>
    <x v="50"/>
    <n v="0"/>
    <x v="2369"/>
    <d v="2016-02-10T19:30:11"/>
    <n v="30"/>
  </r>
  <r>
    <n v="2370"/>
    <x v="2370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"/>
    <x v="7"/>
    <x v="50"/>
    <n v="20.5"/>
    <x v="2370"/>
    <d v="2014-12-18T04:32:21"/>
    <n v="30"/>
  </r>
  <r>
    <n v="2371"/>
    <x v="2371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"/>
    <x v="7"/>
    <x v="50"/>
    <n v="0"/>
    <x v="2371"/>
    <d v="2015-06-25T18:39:56"/>
    <n v="30"/>
  </r>
  <r>
    <n v="2372"/>
    <x v="2372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"/>
    <x v="7"/>
    <x v="56"/>
    <n v="30"/>
    <x v="2372"/>
    <d v="2015-04-24T01:39:31"/>
    <n v="30"/>
  </r>
  <r>
    <n v="2373"/>
    <x v="2373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"/>
    <x v="7"/>
    <x v="50"/>
    <n v="50"/>
    <x v="2373"/>
    <d v="2015-08-29T15:53:44"/>
    <n v="30"/>
  </r>
  <r>
    <n v="2374"/>
    <x v="2374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"/>
    <x v="7"/>
    <x v="50"/>
    <n v="10"/>
    <x v="2374"/>
    <d v="2015-02-12T20:14:20"/>
    <n v="30"/>
  </r>
  <r>
    <n v="2375"/>
    <x v="2375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"/>
    <x v="7"/>
    <x v="50"/>
    <n v="0"/>
    <x v="2375"/>
    <d v="2016-09-09T20:03:57"/>
    <n v="30"/>
  </r>
  <r>
    <n v="2376"/>
    <x v="2376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"/>
    <x v="7"/>
    <x v="57"/>
    <n v="81.58"/>
    <x v="2376"/>
    <d v="2015-12-10T22:12:46"/>
    <n v="30"/>
  </r>
  <r>
    <n v="2377"/>
    <x v="2377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"/>
    <x v="7"/>
    <x v="50"/>
    <n v="0"/>
    <x v="2377"/>
    <d v="2016-11-25T21:53:03"/>
    <n v="30.041666666671517"/>
  </r>
  <r>
    <n v="2378"/>
    <x v="2378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"/>
    <x v="7"/>
    <x v="50"/>
    <n v="0"/>
    <x v="2378"/>
    <d v="2015-08-26T00:18:50"/>
    <n v="29"/>
  </r>
  <r>
    <n v="2379"/>
    <x v="2379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"/>
    <x v="7"/>
    <x v="50"/>
    <n v="0"/>
    <x v="2379"/>
    <d v="2015-10-05T00:23:36"/>
    <n v="45"/>
  </r>
  <r>
    <n v="2380"/>
    <x v="2380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"/>
    <x v="7"/>
    <x v="50"/>
    <n v="18.329999999999998"/>
    <x v="2380"/>
    <d v="2015-10-01T19:02:22"/>
    <n v="30"/>
  </r>
  <r>
    <n v="2381"/>
    <x v="2381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"/>
    <x v="7"/>
    <x v="53"/>
    <n v="224.43"/>
    <x v="2381"/>
    <d v="2015-04-10T22:27:28"/>
    <n v="30"/>
  </r>
  <r>
    <n v="2382"/>
    <x v="2382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"/>
    <x v="7"/>
    <x v="56"/>
    <n v="37.5"/>
    <x v="2382"/>
    <d v="2015-08-04T04:30:03"/>
    <n v="25"/>
  </r>
  <r>
    <n v="2383"/>
    <x v="2383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"/>
    <x v="7"/>
    <x v="65"/>
    <n v="145"/>
    <x v="2383"/>
    <d v="2015-02-22T01:21:47"/>
    <n v="30"/>
  </r>
  <r>
    <n v="2384"/>
    <x v="2384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"/>
    <x v="7"/>
    <x v="60"/>
    <n v="1"/>
    <x v="2384"/>
    <d v="2014-11-14T02:37:23"/>
    <n v="30.041666666671517"/>
  </r>
  <r>
    <n v="2385"/>
    <x v="2385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"/>
    <x v="7"/>
    <x v="60"/>
    <n v="112.57"/>
    <x v="2385"/>
    <d v="2015-08-05T16:50:32"/>
    <n v="30"/>
  </r>
  <r>
    <n v="2386"/>
    <x v="2386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"/>
    <x v="7"/>
    <x v="50"/>
    <n v="0"/>
    <x v="2386"/>
    <d v="2015-01-10T20:07:04"/>
    <n v="60"/>
  </r>
  <r>
    <n v="2387"/>
    <x v="2387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"/>
    <x v="7"/>
    <x v="60"/>
    <n v="342"/>
    <x v="2387"/>
    <d v="2016-07-22T15:02:20"/>
    <n v="45"/>
  </r>
  <r>
    <n v="2388"/>
    <x v="2388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"/>
    <x v="7"/>
    <x v="60"/>
    <n v="57.88"/>
    <x v="2388"/>
    <d v="2015-01-15T19:29:00"/>
    <n v="29.958113425920601"/>
  </r>
  <r>
    <n v="2389"/>
    <x v="2389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"/>
    <x v="7"/>
    <x v="50"/>
    <n v="30"/>
    <x v="2389"/>
    <d v="2015-07-25T21:59:00"/>
    <n v="31.262592592596775"/>
  </r>
  <r>
    <n v="2390"/>
    <x v="2390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"/>
    <x v="7"/>
    <x v="50"/>
    <n v="0"/>
    <x v="2390"/>
    <d v="2015-01-04T06:17:44"/>
    <n v="40"/>
  </r>
  <r>
    <n v="2391"/>
    <x v="2391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"/>
    <x v="7"/>
    <x v="50"/>
    <n v="25"/>
    <x v="2391"/>
    <d v="2015-03-31T18:04:04"/>
    <n v="29.958333333343035"/>
  </r>
  <r>
    <n v="2392"/>
    <x v="2392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"/>
    <x v="7"/>
    <x v="50"/>
    <n v="0"/>
    <x v="2392"/>
    <d v="2015-10-29T02:53:43"/>
    <n v="30"/>
  </r>
  <r>
    <n v="2393"/>
    <x v="2393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"/>
    <x v="7"/>
    <x v="50"/>
    <n v="50"/>
    <x v="2393"/>
    <d v="2015-08-08T15:33:37"/>
    <n v="30"/>
  </r>
  <r>
    <n v="2394"/>
    <x v="2394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"/>
    <x v="7"/>
    <x v="50"/>
    <n v="1.5"/>
    <x v="2394"/>
    <d v="2015-02-26T08:41:33"/>
    <n v="30"/>
  </r>
  <r>
    <n v="2395"/>
    <x v="2395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"/>
    <x v="7"/>
    <x v="50"/>
    <n v="0"/>
    <x v="2395"/>
    <d v="2017-01-10T08:57:00"/>
    <n v="28.251539351847896"/>
  </r>
  <r>
    <n v="2396"/>
    <x v="2396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"/>
    <x v="7"/>
    <x v="50"/>
    <n v="10"/>
    <x v="2396"/>
    <d v="2015-10-15T20:22:38"/>
    <n v="30"/>
  </r>
  <r>
    <n v="2397"/>
    <x v="2397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"/>
    <x v="7"/>
    <x v="50"/>
    <n v="0"/>
    <x v="2397"/>
    <d v="2015-01-02T21:14:16"/>
    <n v="30"/>
  </r>
  <r>
    <n v="2398"/>
    <x v="2398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"/>
    <x v="7"/>
    <x v="50"/>
    <n v="0"/>
    <x v="2398"/>
    <d v="2015-07-02T21:59:44"/>
    <n v="30"/>
  </r>
  <r>
    <n v="2399"/>
    <x v="2399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"/>
    <x v="7"/>
    <x v="50"/>
    <n v="0"/>
    <x v="2399"/>
    <d v="2014-12-18T20:28:26"/>
    <n v="35"/>
  </r>
  <r>
    <n v="2400"/>
    <x v="2400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"/>
    <x v="7"/>
    <x v="50"/>
    <n v="0"/>
    <x v="2400"/>
    <d v="2016-04-14T06:26:04"/>
    <n v="30"/>
  </r>
  <r>
    <n v="2401"/>
    <x v="2401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"/>
    <x v="19"/>
    <x v="60"/>
    <n v="22.33"/>
    <x v="2401"/>
    <d v="2016-03-05T19:44:56"/>
    <n v="60"/>
  </r>
  <r>
    <n v="2402"/>
    <x v="2402"/>
    <s v="Small town, delicious treats, and a mobile truck"/>
    <n v="12000"/>
    <n v="52"/>
    <s v="failed"/>
    <s v="US"/>
    <s v="USD"/>
    <n v="1431533931"/>
    <n v="1428941931"/>
    <b v="0"/>
    <n v="1"/>
    <b v="0"/>
    <s v="food"/>
    <x v="19"/>
    <x v="50"/>
    <n v="52"/>
    <x v="2402"/>
    <d v="2015-05-13T16:18:51"/>
    <n v="30"/>
  </r>
  <r>
    <n v="2403"/>
    <x v="2403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"/>
    <x v="19"/>
    <x v="123"/>
    <n v="16.829999999999998"/>
    <x v="2403"/>
    <d v="2016-03-30T20:10:58"/>
    <n v="59.958333333335759"/>
  </r>
  <r>
    <n v="2404"/>
    <x v="2404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"/>
    <x v="19"/>
    <x v="50"/>
    <n v="0"/>
    <x v="2404"/>
    <d v="2016-01-03T00:56:47"/>
    <n v="30"/>
  </r>
  <r>
    <n v="2405"/>
    <x v="2405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"/>
    <x v="19"/>
    <x v="61"/>
    <n v="56.3"/>
    <x v="2405"/>
    <d v="2016-09-03T14:02:55"/>
    <n v="21"/>
  </r>
  <r>
    <n v="2406"/>
    <x v="2406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"/>
    <x v="19"/>
    <x v="139"/>
    <n v="84.06"/>
    <x v="2406"/>
    <d v="2015-01-19T02:39:50"/>
    <n v="40"/>
  </r>
  <r>
    <n v="2407"/>
    <x v="2407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"/>
    <x v="19"/>
    <x v="78"/>
    <n v="168.39"/>
    <x v="2407"/>
    <d v="2015-04-11T06:00:00"/>
    <n v="22.674444444448454"/>
  </r>
  <r>
    <n v="2408"/>
    <x v="2408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"/>
    <x v="19"/>
    <x v="50"/>
    <n v="15"/>
    <x v="2408"/>
    <d v="2014-11-06T04:22:37"/>
    <n v="30.041666666671517"/>
  </r>
  <r>
    <n v="2409"/>
    <x v="2409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"/>
    <x v="19"/>
    <x v="53"/>
    <n v="76.67"/>
    <x v="2409"/>
    <d v="2015-08-18T21:01:15"/>
    <n v="30"/>
  </r>
  <r>
    <n v="2410"/>
    <x v="2410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"/>
    <x v="19"/>
    <x v="50"/>
    <n v="0"/>
    <x v="2410"/>
    <d v="2015-09-07T09:47:55"/>
    <n v="30"/>
  </r>
  <r>
    <n v="2411"/>
    <x v="2411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"/>
    <x v="19"/>
    <x v="60"/>
    <n v="50.33"/>
    <x v="2411"/>
    <d v="2015-08-25T17:34:42"/>
    <n v="30"/>
  </r>
  <r>
    <n v="2412"/>
    <x v="2412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"/>
    <x v="19"/>
    <x v="50"/>
    <n v="0"/>
    <x v="2412"/>
    <d v="2016-11-26T18:41:13"/>
    <n v="45.041666666671517"/>
  </r>
  <r>
    <n v="2413"/>
    <x v="2413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"/>
    <x v="19"/>
    <x v="60"/>
    <n v="8.33"/>
    <x v="2413"/>
    <d v="2014-05-31T23:30:00"/>
    <n v="30.869421296294604"/>
  </r>
  <r>
    <n v="2414"/>
    <x v="2414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"/>
    <x v="19"/>
    <x v="56"/>
    <n v="35.380000000000003"/>
    <x v="2414"/>
    <d v="2015-08-22T03:59:00"/>
    <n v="39.470833333340124"/>
  </r>
  <r>
    <n v="2415"/>
    <x v="2415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"/>
    <x v="19"/>
    <x v="60"/>
    <n v="55.83"/>
    <x v="2415"/>
    <d v="2016-07-15T20:42:26"/>
    <n v="30"/>
  </r>
  <r>
    <n v="2416"/>
    <x v="2416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"/>
    <x v="19"/>
    <x v="50"/>
    <n v="5"/>
    <x v="2416"/>
    <d v="2015-03-14T15:00:00"/>
    <n v="57.887233796296641"/>
  </r>
  <r>
    <n v="2417"/>
    <x v="2417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"/>
    <x v="19"/>
    <x v="50"/>
    <n v="0"/>
    <x v="2417"/>
    <d v="2014-08-10T21:13:07"/>
    <n v="30"/>
  </r>
  <r>
    <n v="2418"/>
    <x v="2418"/>
    <s v="I want to start my food truck business."/>
    <n v="25000"/>
    <n v="5"/>
    <s v="failed"/>
    <s v="US"/>
    <s v="USD"/>
    <n v="1427225644"/>
    <n v="1422045244"/>
    <b v="0"/>
    <n v="5"/>
    <b v="0"/>
    <s v="food"/>
    <x v="19"/>
    <x v="50"/>
    <n v="1"/>
    <x v="2418"/>
    <d v="2015-03-24T19:34:04"/>
    <n v="59.958333333343035"/>
  </r>
  <r>
    <n v="2419"/>
    <x v="2419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"/>
    <x v="19"/>
    <x v="50"/>
    <n v="0"/>
    <x v="2419"/>
    <d v="2015-02-18T17:43:09"/>
    <n v="60"/>
  </r>
  <r>
    <n v="2420"/>
    <x v="2420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"/>
    <x v="19"/>
    <x v="77"/>
    <n v="69.47"/>
    <x v="2420"/>
    <d v="2014-11-10T01:41:35"/>
    <n v="60.041666666664241"/>
  </r>
  <r>
    <n v="2421"/>
    <x v="2421"/>
    <s v="help me start Merrill's first hot dog cart in this empty lot"/>
    <n v="6000"/>
    <n v="1"/>
    <s v="failed"/>
    <s v="US"/>
    <s v="USD"/>
    <n v="1424536196"/>
    <n v="1421944196"/>
    <b v="0"/>
    <n v="1"/>
    <b v="0"/>
    <s v="food"/>
    <x v="19"/>
    <x v="50"/>
    <n v="1"/>
    <x v="2421"/>
    <d v="2015-02-21T16:29:56"/>
    <n v="30"/>
  </r>
  <r>
    <n v="2422"/>
    <x v="2422"/>
    <s v="Family owned business serving BBQ and seafood to the public"/>
    <n v="500"/>
    <n v="1"/>
    <s v="failed"/>
    <s v="US"/>
    <s v="USD"/>
    <n v="1426091036"/>
    <n v="1423502636"/>
    <b v="0"/>
    <n v="1"/>
    <b v="0"/>
    <s v="food"/>
    <x v="19"/>
    <x v="50"/>
    <n v="1"/>
    <x v="2422"/>
    <d v="2015-03-11T16:23:56"/>
    <n v="29.958333333343035"/>
  </r>
  <r>
    <n v="2423"/>
    <x v="2423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"/>
    <x v="19"/>
    <x v="50"/>
    <n v="8"/>
    <x v="2423"/>
    <d v="2014-12-31T16:54:50"/>
    <n v="30"/>
  </r>
  <r>
    <n v="2424"/>
    <x v="2424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"/>
    <x v="19"/>
    <x v="60"/>
    <n v="34.44"/>
    <x v="2424"/>
    <d v="2014-10-27T21:25:08"/>
    <n v="30"/>
  </r>
  <r>
    <n v="2425"/>
    <x v="2425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"/>
    <x v="19"/>
    <x v="50"/>
    <n v="1"/>
    <x v="2425"/>
    <d v="2016-05-27T22:04:00"/>
    <n v="15.005682870367309"/>
  </r>
  <r>
    <n v="2426"/>
    <x v="2426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"/>
    <x v="19"/>
    <x v="50"/>
    <n v="0"/>
    <x v="2426"/>
    <d v="2015-08-08T04:04:52"/>
    <n v="60"/>
  </r>
  <r>
    <n v="2427"/>
    <x v="2427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"/>
    <x v="19"/>
    <x v="50"/>
    <n v="1"/>
    <x v="2427"/>
    <d v="2016-03-23T06:38:53"/>
    <n v="39.958333333343035"/>
  </r>
  <r>
    <n v="2428"/>
    <x v="2428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"/>
    <x v="19"/>
    <x v="50"/>
    <n v="1"/>
    <x v="2428"/>
    <d v="2015-03-12T17:49:11"/>
    <n v="29.958333333328483"/>
  </r>
  <r>
    <n v="2429"/>
    <x v="2429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"/>
    <x v="19"/>
    <x v="60"/>
    <n v="501.25"/>
    <x v="2429"/>
    <d v="2017-02-05T16:44:00"/>
    <n v="36.817986111112987"/>
  </r>
  <r>
    <n v="2430"/>
    <x v="2430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"/>
    <x v="19"/>
    <x v="60"/>
    <n v="10.5"/>
    <x v="2430"/>
    <d v="2016-02-12T03:08:24"/>
    <n v="30"/>
  </r>
  <r>
    <n v="2431"/>
    <x v="2431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"/>
    <x v="19"/>
    <x v="50"/>
    <n v="1"/>
    <x v="2431"/>
    <d v="2016-06-28T02:23:33"/>
    <n v="60"/>
  </r>
  <r>
    <n v="2432"/>
    <x v="2432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"/>
    <x v="19"/>
    <x v="50"/>
    <n v="1"/>
    <x v="2432"/>
    <d v="2015-03-08T05:14:57"/>
    <n v="30"/>
  </r>
  <r>
    <n v="2433"/>
    <x v="2433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"/>
    <x v="19"/>
    <x v="50"/>
    <n v="0"/>
    <x v="2433"/>
    <d v="2016-02-27T21:35:43"/>
    <n v="30"/>
  </r>
  <r>
    <n v="2434"/>
    <x v="2434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"/>
    <x v="19"/>
    <x v="50"/>
    <n v="13"/>
    <x v="2434"/>
    <d v="2015-08-04T04:27:54"/>
    <n v="40"/>
  </r>
  <r>
    <n v="2435"/>
    <x v="2435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"/>
    <x v="19"/>
    <x v="50"/>
    <n v="306"/>
    <x v="2435"/>
    <d v="2015-10-05T06:39:46"/>
    <n v="30"/>
  </r>
  <r>
    <n v="2436"/>
    <x v="2436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"/>
    <x v="19"/>
    <x v="50"/>
    <n v="22.5"/>
    <x v="2436"/>
    <d v="2016-01-29T14:46:10"/>
    <n v="60"/>
  </r>
  <r>
    <n v="2437"/>
    <x v="2437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"/>
    <x v="19"/>
    <x v="50"/>
    <n v="0"/>
    <x v="2437"/>
    <d v="2015-03-17T18:00:00"/>
    <n v="48.78486111111124"/>
  </r>
  <r>
    <n v="2438"/>
    <x v="2438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"/>
    <x v="19"/>
    <x v="50"/>
    <n v="50"/>
    <x v="2438"/>
    <d v="2015-12-07T22:57:42"/>
    <n v="60.041666666671517"/>
  </r>
  <r>
    <n v="2439"/>
    <x v="2439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"/>
    <x v="19"/>
    <x v="50"/>
    <n v="0"/>
    <x v="2439"/>
    <d v="2015-10-18T19:38:49"/>
    <n v="30"/>
  </r>
  <r>
    <n v="2440"/>
    <x v="2440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"/>
    <x v="19"/>
    <x v="50"/>
    <n v="5"/>
    <x v="2440"/>
    <d v="2016-02-13T21:35:13"/>
    <n v="30"/>
  </r>
  <r>
    <n v="2441"/>
    <x v="2441"/>
    <s v="YOU can help Alchemy Pops POP up on a street near you!"/>
    <n v="7500"/>
    <n v="8091"/>
    <s v="successful"/>
    <s v="US"/>
    <s v="USD"/>
    <n v="1437627540"/>
    <n v="1435806054"/>
    <b v="0"/>
    <n v="109"/>
    <b v="1"/>
    <s v="food"/>
    <x v="33"/>
    <x v="29"/>
    <n v="74.23"/>
    <x v="2441"/>
    <d v="2015-07-23T04:59:00"/>
    <n v="21.082013888888469"/>
  </r>
  <r>
    <n v="2442"/>
    <x v="2442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"/>
    <x v="33"/>
    <x v="9"/>
    <n v="81.25"/>
    <x v="2442"/>
    <d v="2015-03-19T15:00:28"/>
    <n v="29.958333333343035"/>
  </r>
  <r>
    <n v="2443"/>
    <x v="2443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"/>
    <x v="33"/>
    <x v="195"/>
    <n v="130.22999999999999"/>
    <x v="2443"/>
    <d v="2014-08-15T15:00:22"/>
    <n v="30"/>
  </r>
  <r>
    <n v="2444"/>
    <x v="2444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"/>
    <x v="33"/>
    <x v="15"/>
    <n v="53.41"/>
    <x v="2444"/>
    <d v="2016-05-25T18:06:31"/>
    <n v="30"/>
  </r>
  <r>
    <n v="2445"/>
    <x v="2445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"/>
    <x v="33"/>
    <x v="36"/>
    <n v="75.13"/>
    <x v="2445"/>
    <d v="2015-09-26T04:33:41"/>
    <n v="30"/>
  </r>
  <r>
    <n v="2446"/>
    <x v="2446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"/>
    <x v="33"/>
    <x v="239"/>
    <n v="75.67"/>
    <x v="2446"/>
    <d v="2016-11-26T15:27:51"/>
    <n v="30.041666666671517"/>
  </r>
  <r>
    <n v="2447"/>
    <x v="2447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"/>
    <x v="33"/>
    <x v="333"/>
    <n v="31.69"/>
    <x v="2447"/>
    <d v="2016-11-12T04:00:00"/>
    <n v="31.696840277785668"/>
  </r>
  <r>
    <n v="2448"/>
    <x v="2448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"/>
    <x v="33"/>
    <x v="29"/>
    <n v="47.78"/>
    <x v="2448"/>
    <d v="2016-08-31T05:36:00"/>
    <n v="5.9172106481564697"/>
  </r>
  <r>
    <n v="2449"/>
    <x v="2449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"/>
    <x v="33"/>
    <x v="29"/>
    <n v="90"/>
    <x v="2449"/>
    <d v="2014-11-30T04:25:15"/>
    <n v="30.041666666664241"/>
  </r>
  <r>
    <n v="2450"/>
    <x v="2450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"/>
    <x v="33"/>
    <x v="21"/>
    <n v="149.31"/>
    <x v="2450"/>
    <d v="2014-10-28T03:11:00"/>
    <n v="38.060231481482333"/>
  </r>
  <r>
    <n v="2451"/>
    <x v="2451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"/>
    <x v="33"/>
    <x v="41"/>
    <n v="62.07"/>
    <x v="2451"/>
    <d v="2017-03-05T21:48:10"/>
    <n v="20"/>
  </r>
  <r>
    <n v="2452"/>
    <x v="2452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"/>
    <x v="33"/>
    <x v="84"/>
    <n v="53.4"/>
    <x v="2452"/>
    <d v="2015-12-29T23:00:00"/>
    <n v="29.114583333328483"/>
  </r>
  <r>
    <n v="2453"/>
    <x v="2453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"/>
    <x v="33"/>
    <x v="19"/>
    <n v="69.27"/>
    <x v="2453"/>
    <d v="2017-02-02T16:36:49"/>
    <n v="30"/>
  </r>
  <r>
    <n v="2454"/>
    <x v="2454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"/>
    <x v="33"/>
    <x v="7"/>
    <n v="271.51"/>
    <x v="2454"/>
    <d v="2017-03-11T04:50:08"/>
    <n v="35"/>
  </r>
  <r>
    <n v="2455"/>
    <x v="2455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"/>
    <x v="33"/>
    <x v="112"/>
    <n v="34.130000000000003"/>
    <x v="2455"/>
    <d v="2016-04-20T18:45:50"/>
    <n v="28"/>
  </r>
  <r>
    <n v="2456"/>
    <x v="2456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"/>
    <x v="33"/>
    <x v="141"/>
    <n v="40.49"/>
    <x v="2456"/>
    <d v="2017-02-25T23:03:59"/>
    <n v="30"/>
  </r>
  <r>
    <n v="2457"/>
    <x v="2457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"/>
    <x v="33"/>
    <x v="21"/>
    <n v="189.76"/>
    <x v="2457"/>
    <d v="2016-03-24T13:27:36"/>
    <n v="29.958333333335759"/>
  </r>
  <r>
    <n v="2458"/>
    <x v="2458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"/>
    <x v="33"/>
    <x v="5"/>
    <n v="68.86"/>
    <x v="2458"/>
    <d v="2016-06-09T19:00:00"/>
    <n v="34.919930555559404"/>
  </r>
  <r>
    <n v="2459"/>
    <x v="2459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"/>
    <x v="33"/>
    <x v="21"/>
    <n v="108.78"/>
    <x v="2459"/>
    <d v="2016-03-23T14:18:05"/>
    <n v="44.958333333328483"/>
  </r>
  <r>
    <n v="2460"/>
    <x v="2460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"/>
    <x v="33"/>
    <x v="7"/>
    <n v="125.99"/>
    <x v="2460"/>
    <d v="2017-01-03T04:17:00"/>
    <n v="33.99135416666104"/>
  </r>
  <r>
    <n v="2461"/>
    <x v="2461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"/>
    <x v="14"/>
    <x v="3"/>
    <n v="90.52"/>
    <x v="2461"/>
    <d v="2011-10-01T03:00:00"/>
    <n v="33.112303240741312"/>
  </r>
  <r>
    <n v="2462"/>
    <x v="2462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"/>
    <x v="14"/>
    <x v="38"/>
    <n v="28.88"/>
    <x v="2462"/>
    <d v="2012-07-19T04:28:16"/>
    <n v="20"/>
  </r>
  <r>
    <n v="2463"/>
    <x v="2463"/>
    <s v="Emma Ate The Lion's debut full length album"/>
    <n v="2000"/>
    <n v="2325"/>
    <s v="successful"/>
    <s v="US"/>
    <s v="USD"/>
    <n v="1366138800"/>
    <n v="1362710425"/>
    <b v="0"/>
    <n v="75"/>
    <b v="1"/>
    <s v="music"/>
    <x v="14"/>
    <x v="31"/>
    <n v="31"/>
    <x v="2463"/>
    <d v="2013-04-16T19:00:00"/>
    <n v="39.680266203700739"/>
  </r>
  <r>
    <n v="2464"/>
    <x v="2464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"/>
    <x v="14"/>
    <x v="38"/>
    <n v="51.67"/>
    <x v="2464"/>
    <d v="2015-09-30T19:29:00"/>
    <n v="28.911377314812853"/>
  </r>
  <r>
    <n v="2465"/>
    <x v="2465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"/>
    <x v="14"/>
    <x v="144"/>
    <n v="26.27"/>
    <x v="2465"/>
    <d v="2012-09-23T17:15:48"/>
    <n v="30"/>
  </r>
  <r>
    <n v="2466"/>
    <x v="2466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"/>
    <x v="14"/>
    <x v="8"/>
    <n v="48.08"/>
    <x v="2466"/>
    <d v="2013-05-09T02:27:33"/>
    <n v="30"/>
  </r>
  <r>
    <n v="2467"/>
    <x v="2467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"/>
    <x v="14"/>
    <x v="17"/>
    <n v="27.56"/>
    <x v="2467"/>
    <d v="2012-05-10T17:00:00"/>
    <n v="13.83413194444438"/>
  </r>
  <r>
    <n v="2468"/>
    <x v="2468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"/>
    <x v="14"/>
    <x v="13"/>
    <n v="36.97"/>
    <x v="2468"/>
    <d v="2012-10-28T05:00:00"/>
    <n v="36.054155092599103"/>
  </r>
  <r>
    <n v="2469"/>
    <x v="2469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"/>
    <x v="14"/>
    <x v="35"/>
    <n v="29.02"/>
    <x v="2469"/>
    <d v="2011-02-08T10:18:49"/>
    <n v="25"/>
  </r>
  <r>
    <n v="2470"/>
    <x v="2470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"/>
    <x v="14"/>
    <x v="33"/>
    <n v="28.66"/>
    <x v="2470"/>
    <d v="2012-05-24T01:47:35"/>
    <n v="30"/>
  </r>
  <r>
    <n v="2471"/>
    <x v="2471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"/>
    <x v="14"/>
    <x v="30"/>
    <n v="37.65"/>
    <x v="2471"/>
    <d v="2012-01-25T23:49:52"/>
    <n v="40"/>
  </r>
  <r>
    <n v="2472"/>
    <x v="2472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"/>
    <x v="14"/>
    <x v="104"/>
    <n v="97.9"/>
    <x v="2472"/>
    <d v="2010-09-04T01:03:00"/>
    <n v="70.928240740737238"/>
  </r>
  <r>
    <n v="2473"/>
    <x v="2473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"/>
    <x v="14"/>
    <x v="8"/>
    <n v="42.55"/>
    <x v="2473"/>
    <d v="2012-11-10T18:57:49"/>
    <n v="30.041666666664241"/>
  </r>
  <r>
    <n v="2474"/>
    <x v="2474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"/>
    <x v="14"/>
    <x v="8"/>
    <n v="131.58000000000001"/>
    <x v="2474"/>
    <d v="2010-10-11T00:16:16"/>
    <n v="45"/>
  </r>
  <r>
    <n v="2475"/>
    <x v="2475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"/>
    <x v="14"/>
    <x v="2"/>
    <n v="32.32"/>
    <x v="2475"/>
    <d v="2010-07-10T22:00:00"/>
    <n v="59.628993055550382"/>
  </r>
  <r>
    <n v="2476"/>
    <x v="2476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"/>
    <x v="14"/>
    <x v="2"/>
    <n v="61.1"/>
    <x v="2476"/>
    <d v="2014-11-03T08:52:50"/>
    <n v="33.041666666671517"/>
  </r>
  <r>
    <n v="2477"/>
    <x v="823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"/>
    <x v="14"/>
    <x v="193"/>
    <n v="31.34"/>
    <x v="2477"/>
    <d v="2012-08-12T16:35:45"/>
    <n v="45"/>
  </r>
  <r>
    <n v="2478"/>
    <x v="2477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"/>
    <x v="14"/>
    <x v="30"/>
    <n v="129.11000000000001"/>
    <x v="2478"/>
    <d v="2013-01-13T22:48:33"/>
    <n v="30"/>
  </r>
  <r>
    <n v="2479"/>
    <x v="2478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"/>
    <x v="14"/>
    <x v="18"/>
    <n v="25.02"/>
    <x v="2479"/>
    <d v="2012-07-28T02:00:00"/>
    <n v="10.356550925927877"/>
  </r>
  <r>
    <n v="2480"/>
    <x v="2479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"/>
    <x v="14"/>
    <x v="8"/>
    <n v="250"/>
    <x v="2480"/>
    <d v="2015-10-10T22:28:04"/>
    <n v="60"/>
  </r>
  <r>
    <n v="2481"/>
    <x v="2480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"/>
    <x v="14"/>
    <x v="40"/>
    <n v="47.54"/>
    <x v="2481"/>
    <d v="2012-04-30T15:30:08"/>
    <n v="30"/>
  </r>
  <r>
    <n v="2482"/>
    <x v="2481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"/>
    <x v="14"/>
    <x v="8"/>
    <n v="40.04"/>
    <x v="2482"/>
    <d v="2011-08-01T18:46:23"/>
    <n v="45"/>
  </r>
  <r>
    <n v="2483"/>
    <x v="2482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"/>
    <x v="14"/>
    <x v="35"/>
    <n v="65.84"/>
    <x v="2483"/>
    <d v="2012-05-01T17:00:03"/>
    <n v="59.958333333335759"/>
  </r>
  <r>
    <n v="2484"/>
    <x v="2483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"/>
    <x v="14"/>
    <x v="17"/>
    <n v="46.4"/>
    <x v="2484"/>
    <d v="2011-09-15T22:00:03"/>
    <n v="30"/>
  </r>
  <r>
    <n v="2485"/>
    <x v="2484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"/>
    <x v="14"/>
    <x v="33"/>
    <n v="50.37"/>
    <x v="2485"/>
    <d v="2011-10-12T23:57:59"/>
    <n v="35"/>
  </r>
  <r>
    <n v="2486"/>
    <x v="2485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"/>
    <x v="14"/>
    <x v="334"/>
    <n v="26.57"/>
    <x v="2486"/>
    <d v="2012-04-22T16:59:36"/>
    <n v="30"/>
  </r>
  <r>
    <n v="2487"/>
    <x v="2486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"/>
    <x v="14"/>
    <x v="8"/>
    <n v="39.49"/>
    <x v="2487"/>
    <d v="2012-05-27T01:59:57"/>
    <n v="30"/>
  </r>
  <r>
    <n v="2488"/>
    <x v="2487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"/>
    <x v="14"/>
    <x v="13"/>
    <n v="49.25"/>
    <x v="2488"/>
    <d v="2011-11-16T16:11:48"/>
    <n v="30.041666666664241"/>
  </r>
  <r>
    <n v="2489"/>
    <x v="2488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"/>
    <x v="14"/>
    <x v="84"/>
    <n v="62.38"/>
    <x v="2489"/>
    <d v="2013-05-09T16:33:59"/>
    <n v="30"/>
  </r>
  <r>
    <n v="2490"/>
    <x v="2489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"/>
    <x v="14"/>
    <x v="10"/>
    <n v="37.94"/>
    <x v="2490"/>
    <d v="2012-06-23T05:27:56"/>
    <n v="60"/>
  </r>
  <r>
    <n v="2491"/>
    <x v="2490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"/>
    <x v="14"/>
    <x v="33"/>
    <n v="51.6"/>
    <x v="2491"/>
    <d v="2011-01-16T01:51:00"/>
    <n v="16.237800925919146"/>
  </r>
  <r>
    <n v="2492"/>
    <x v="2491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"/>
    <x v="14"/>
    <x v="105"/>
    <n v="27.78"/>
    <x v="2492"/>
    <d v="2012-06-16T09:59:00"/>
    <n v="51.430000000000291"/>
  </r>
  <r>
    <n v="2493"/>
    <x v="2492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"/>
    <x v="14"/>
    <x v="32"/>
    <n v="99.38"/>
    <x v="2493"/>
    <d v="2013-04-29T04:02:20"/>
    <n v="45"/>
  </r>
  <r>
    <n v="2494"/>
    <x v="2493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"/>
    <x v="14"/>
    <x v="7"/>
    <n v="38.85"/>
    <x v="2494"/>
    <d v="2012-05-23T15:29:04"/>
    <n v="30"/>
  </r>
  <r>
    <n v="2495"/>
    <x v="2494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"/>
    <x v="14"/>
    <x v="30"/>
    <n v="45.55"/>
    <x v="2495"/>
    <d v="2012-06-06T22:42:55"/>
    <n v="30"/>
  </r>
  <r>
    <n v="2496"/>
    <x v="2495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"/>
    <x v="14"/>
    <x v="8"/>
    <n v="600"/>
    <x v="2496"/>
    <d v="2013-03-29T22:54:52"/>
    <n v="34.958333333328483"/>
  </r>
  <r>
    <n v="2497"/>
    <x v="2496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"/>
    <x v="14"/>
    <x v="40"/>
    <n v="80.55"/>
    <x v="2497"/>
    <d v="2011-08-05T21:05:38"/>
    <n v="30"/>
  </r>
  <r>
    <n v="2498"/>
    <x v="2497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"/>
    <x v="14"/>
    <x v="6"/>
    <n v="52.8"/>
    <x v="2498"/>
    <d v="2015-01-27T23:13:07"/>
    <n v="14"/>
  </r>
  <r>
    <n v="2499"/>
    <x v="2498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"/>
    <x v="14"/>
    <x v="195"/>
    <n v="47.68"/>
    <x v="2499"/>
    <d v="2012-12-31T18:00:00"/>
    <n v="48.101423611115024"/>
  </r>
  <r>
    <n v="2500"/>
    <x v="2499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"/>
    <x v="14"/>
    <x v="40"/>
    <n v="23.45"/>
    <x v="2500"/>
    <d v="2012-06-23T18:32:55"/>
    <n v="30"/>
  </r>
  <r>
    <n v="2501"/>
    <x v="2500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"/>
    <x v="34"/>
    <x v="56"/>
    <n v="40.14"/>
    <x v="2501"/>
    <d v="2015-09-27T18:38:24"/>
    <n v="30"/>
  </r>
  <r>
    <n v="2502"/>
    <x v="2501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"/>
    <x v="34"/>
    <x v="50"/>
    <n v="17.2"/>
    <x v="2502"/>
    <d v="2014-09-21T19:48:38"/>
    <n v="45"/>
  </r>
  <r>
    <n v="2503"/>
    <x v="2502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"/>
    <x v="34"/>
    <x v="50"/>
    <n v="0"/>
    <x v="2503"/>
    <d v="2016-06-07T21:06:00"/>
    <n v="29.97976851851854"/>
  </r>
  <r>
    <n v="2504"/>
    <x v="2503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"/>
    <x v="34"/>
    <x v="50"/>
    <n v="0"/>
    <x v="2504"/>
    <d v="2014-11-15T01:22:14"/>
    <n v="30.041666666671517"/>
  </r>
  <r>
    <n v="2505"/>
    <x v="2504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"/>
    <x v="34"/>
    <x v="50"/>
    <n v="0"/>
    <x v="2505"/>
    <d v="2015-03-14T00:20:16"/>
    <n v="29.958333333335759"/>
  </r>
  <r>
    <n v="2506"/>
    <x v="2505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"/>
    <x v="34"/>
    <x v="60"/>
    <n v="15"/>
    <x v="2506"/>
    <d v="2015-10-03T21:00:00"/>
    <n v="22.577905092592118"/>
  </r>
  <r>
    <n v="2507"/>
    <x v="2506"/>
    <s v="Unique dishes for a unique city!."/>
    <n v="42850"/>
    <n v="0"/>
    <s v="failed"/>
    <s v="US"/>
    <s v="USD"/>
    <n v="1431308704"/>
    <n v="1428716704"/>
    <b v="0"/>
    <n v="0"/>
    <b v="0"/>
    <s v="food"/>
    <x v="34"/>
    <x v="50"/>
    <n v="0"/>
    <x v="2507"/>
    <d v="2015-05-11T01:45:04"/>
    <n v="30"/>
  </r>
  <r>
    <n v="2508"/>
    <x v="2507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"/>
    <x v="34"/>
    <x v="50"/>
    <n v="0"/>
    <x v="2508"/>
    <d v="2014-08-14T22:50:34"/>
    <n v="30"/>
  </r>
  <r>
    <n v="2509"/>
    <x v="2508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"/>
    <x v="34"/>
    <x v="60"/>
    <n v="35.71"/>
    <x v="2509"/>
    <d v="2015-04-20T18:25:49"/>
    <n v="55.958333333335759"/>
  </r>
  <r>
    <n v="2510"/>
    <x v="2509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"/>
    <x v="34"/>
    <x v="50"/>
    <n v="37.5"/>
    <x v="2510"/>
    <d v="2015-05-14T23:56:12"/>
    <n v="60"/>
  </r>
  <r>
    <n v="2511"/>
    <x v="2510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"/>
    <x v="34"/>
    <x v="50"/>
    <n v="0"/>
    <x v="2511"/>
    <d v="2016-02-01T10:43:33"/>
    <n v="30"/>
  </r>
  <r>
    <n v="2512"/>
    <x v="2511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"/>
    <x v="34"/>
    <x v="50"/>
    <n v="0"/>
    <x v="2512"/>
    <d v="2014-12-13T21:02:41"/>
    <n v="15"/>
  </r>
  <r>
    <n v="2513"/>
    <x v="2512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"/>
    <x v="34"/>
    <x v="50"/>
    <n v="0"/>
    <x v="2513"/>
    <d v="2017-02-26T00:09:49"/>
    <n v="60"/>
  </r>
  <r>
    <n v="2514"/>
    <x v="2513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"/>
    <x v="34"/>
    <x v="53"/>
    <n v="52.5"/>
    <x v="2514"/>
    <d v="2014-08-20T09:21:17"/>
    <n v="17"/>
  </r>
  <r>
    <n v="2515"/>
    <x v="2514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"/>
    <x v="34"/>
    <x v="118"/>
    <n v="77.5"/>
    <x v="2515"/>
    <d v="2015-02-22T20:09:13"/>
    <n v="30"/>
  </r>
  <r>
    <n v="2516"/>
    <x v="2515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"/>
    <x v="34"/>
    <x v="50"/>
    <n v="0"/>
    <x v="2516"/>
    <d v="2014-11-29T16:40:52"/>
    <n v="30.041666666671517"/>
  </r>
  <r>
    <n v="2517"/>
    <x v="2516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"/>
    <x v="34"/>
    <x v="54"/>
    <n v="53.55"/>
    <x v="2517"/>
    <d v="2015-03-19T18:15:30"/>
    <n v="29.958333333328483"/>
  </r>
  <r>
    <n v="2518"/>
    <x v="2517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"/>
    <x v="34"/>
    <x v="50"/>
    <n v="0"/>
    <x v="2518"/>
    <d v="2014-11-13T17:20:28"/>
    <n v="30.041666666664241"/>
  </r>
  <r>
    <n v="2519"/>
    <x v="2518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"/>
    <x v="34"/>
    <x v="50"/>
    <n v="16.25"/>
    <x v="2519"/>
    <d v="2014-07-19T03:43:24"/>
    <n v="30"/>
  </r>
  <r>
    <n v="2520"/>
    <x v="2519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"/>
    <x v="34"/>
    <x v="50"/>
    <n v="0"/>
    <x v="2520"/>
    <d v="2016-10-15T19:21:00"/>
    <n v="46.205729166656965"/>
  </r>
  <r>
    <n v="2521"/>
    <x v="2520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"/>
    <x v="35"/>
    <x v="15"/>
    <n v="103.68"/>
    <x v="2521"/>
    <d v="2015-10-13T23:13:41"/>
    <n v="21"/>
  </r>
  <r>
    <n v="2522"/>
    <x v="2521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"/>
    <x v="35"/>
    <x v="8"/>
    <n v="185.19"/>
    <x v="2522"/>
    <d v="2016-04-22T14:52:00"/>
    <n v="22.045833333329938"/>
  </r>
  <r>
    <n v="2523"/>
    <x v="2522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"/>
    <x v="35"/>
    <x v="94"/>
    <n v="54.15"/>
    <x v="2523"/>
    <d v="2014-11-18T00:24:52"/>
    <n v="30.041666666671517"/>
  </r>
  <r>
    <n v="2524"/>
    <x v="2523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"/>
    <x v="35"/>
    <x v="21"/>
    <n v="177.21"/>
    <x v="2524"/>
    <d v="2014-12-21T04:30:00"/>
    <n v="32.380127314812853"/>
  </r>
  <r>
    <n v="2525"/>
    <x v="2524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"/>
    <x v="35"/>
    <x v="8"/>
    <n v="100.33"/>
    <x v="2525"/>
    <d v="2012-06-28T20:16:11"/>
    <n v="30"/>
  </r>
  <r>
    <n v="2526"/>
    <x v="2525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"/>
    <x v="35"/>
    <x v="40"/>
    <n v="136.91"/>
    <x v="2526"/>
    <d v="2014-12-08T04:59:00"/>
    <n v="28.116504629630072"/>
  </r>
  <r>
    <n v="2527"/>
    <x v="2526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"/>
    <x v="35"/>
    <x v="21"/>
    <n v="57.54"/>
    <x v="2527"/>
    <d v="2013-10-18T03:59:00"/>
    <n v="18.414918981485243"/>
  </r>
  <r>
    <n v="2528"/>
    <x v="2527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"/>
    <x v="35"/>
    <x v="13"/>
    <n v="52.96"/>
    <x v="2528"/>
    <d v="2015-08-20T11:00:00"/>
    <n v="18.623807870360906"/>
  </r>
  <r>
    <n v="2529"/>
    <x v="2528"/>
    <s v="Opera. Short. New."/>
    <n v="6000"/>
    <n v="6257"/>
    <s v="successful"/>
    <s v="US"/>
    <s v="USD"/>
    <n v="1332636975"/>
    <n v="1328752575"/>
    <b v="0"/>
    <n v="76"/>
    <b v="1"/>
    <s v="music"/>
    <x v="35"/>
    <x v="3"/>
    <n v="82.33"/>
    <x v="2529"/>
    <d v="2012-03-25T00:56:15"/>
    <n v="44.958333333335759"/>
  </r>
  <r>
    <n v="2530"/>
    <x v="2529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"/>
    <x v="35"/>
    <x v="8"/>
    <n v="135.41999999999999"/>
    <x v="2530"/>
    <d v="2015-04-20T04:50:00"/>
    <n v="32.336747685185401"/>
  </r>
  <r>
    <n v="2531"/>
    <x v="2530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"/>
    <x v="35"/>
    <x v="8"/>
    <n v="74.069999999999993"/>
    <x v="2531"/>
    <d v="2015-08-15T03:59:00"/>
    <n v="22.485949074078235"/>
  </r>
  <r>
    <n v="2532"/>
    <x v="2531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"/>
    <x v="35"/>
    <x v="9"/>
    <n v="84.08"/>
    <x v="2532"/>
    <d v="2012-08-16T20:22:46"/>
    <n v="30"/>
  </r>
  <r>
    <n v="2533"/>
    <x v="2532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"/>
    <x v="35"/>
    <x v="38"/>
    <n v="61.03"/>
    <x v="2533"/>
    <d v="2013-03-01T18:01:08"/>
    <n v="29.99950231481489"/>
  </r>
  <r>
    <n v="2534"/>
    <x v="2533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"/>
    <x v="35"/>
    <x v="2"/>
    <n v="150"/>
    <x v="2534"/>
    <d v="2010-01-01T06:00:00"/>
    <n v="51.549629629625997"/>
  </r>
  <r>
    <n v="2535"/>
    <x v="2534"/>
    <s v="Mark Hayes: Requiem Recording"/>
    <n v="20000"/>
    <n v="20755"/>
    <s v="successful"/>
    <s v="US"/>
    <s v="USD"/>
    <n v="1417463945"/>
    <n v="1414781945"/>
    <b v="0"/>
    <n v="78"/>
    <b v="1"/>
    <s v="music"/>
    <x v="35"/>
    <x v="3"/>
    <n v="266.08999999999997"/>
    <x v="2535"/>
    <d v="2014-12-01T19:59:05"/>
    <n v="31.041666666664241"/>
  </r>
  <r>
    <n v="2536"/>
    <x v="2535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"/>
    <x v="35"/>
    <x v="31"/>
    <n v="7.25"/>
    <x v="2536"/>
    <d v="2013-07-30T02:32:46"/>
    <n v="21"/>
  </r>
  <r>
    <n v="2537"/>
    <x v="2536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"/>
    <x v="35"/>
    <x v="5"/>
    <n v="100"/>
    <x v="2537"/>
    <d v="2011-08-01T15:34:15"/>
    <n v="60"/>
  </r>
  <r>
    <n v="2538"/>
    <x v="2537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"/>
    <x v="35"/>
    <x v="40"/>
    <n v="109.96"/>
    <x v="2538"/>
    <d v="2013-02-24T04:59:00"/>
    <n v="30.697673611110076"/>
  </r>
  <r>
    <n v="2539"/>
    <x v="2538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"/>
    <x v="35"/>
    <x v="8"/>
    <n v="169.92"/>
    <x v="2539"/>
    <d v="2015-02-02T21:39:12"/>
    <n v="60"/>
  </r>
  <r>
    <n v="2540"/>
    <x v="2539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"/>
    <x v="35"/>
    <x v="33"/>
    <n v="95.74"/>
    <x v="2540"/>
    <d v="2011-10-29T16:12:01"/>
    <n v="60"/>
  </r>
  <r>
    <n v="2541"/>
    <x v="2540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"/>
    <x v="35"/>
    <x v="13"/>
    <n v="59.46"/>
    <x v="2541"/>
    <d v="2013-09-26T10:46:58"/>
    <n v="60"/>
  </r>
  <r>
    <n v="2542"/>
    <x v="2541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"/>
    <x v="35"/>
    <x v="3"/>
    <n v="55.77"/>
    <x v="2542"/>
    <d v="2013-10-01T03:59:00"/>
    <n v="38.73938657407416"/>
  </r>
  <r>
    <n v="2543"/>
    <x v="2542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"/>
    <x v="35"/>
    <x v="94"/>
    <n v="30.08"/>
    <x v="2543"/>
    <d v="2011-01-02T03:00:00"/>
    <n v="31.017384259263054"/>
  </r>
  <r>
    <n v="2544"/>
    <x v="2543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"/>
    <x v="35"/>
    <x v="7"/>
    <n v="88.44"/>
    <x v="2544"/>
    <d v="2012-07-08T12:29:29"/>
    <n v="30"/>
  </r>
  <r>
    <n v="2545"/>
    <x v="2544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"/>
    <x v="35"/>
    <x v="228"/>
    <n v="64.03"/>
    <x v="2545"/>
    <d v="2015-02-27T00:30:00"/>
    <n v="34.882662037038244"/>
  </r>
  <r>
    <n v="2546"/>
    <x v="2545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"/>
    <x v="35"/>
    <x v="20"/>
    <n v="60.15"/>
    <x v="2546"/>
    <d v="2013-10-05T05:00:00"/>
    <n v="27.349780092597939"/>
  </r>
  <r>
    <n v="2547"/>
    <x v="2546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"/>
    <x v="35"/>
    <x v="28"/>
    <n v="49.19"/>
    <x v="2547"/>
    <d v="2012-04-04T17:33:23"/>
    <n v="29.958333333335759"/>
  </r>
  <r>
    <n v="2548"/>
    <x v="2547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"/>
    <x v="35"/>
    <x v="21"/>
    <n v="165.16"/>
    <x v="2548"/>
    <d v="2016-09-30T04:27:00"/>
    <n v="24.559988425920892"/>
  </r>
  <r>
    <n v="2549"/>
    <x v="2548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"/>
    <x v="35"/>
    <x v="33"/>
    <n v="43.62"/>
    <x v="2549"/>
    <d v="2013-05-31T17:00:00"/>
    <n v="34.950578703705105"/>
  </r>
  <r>
    <n v="2550"/>
    <x v="2549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"/>
    <x v="35"/>
    <x v="7"/>
    <n v="43.7"/>
    <x v="2550"/>
    <d v="2015-10-08T03:59:00"/>
    <n v="56.531643518523197"/>
  </r>
  <r>
    <n v="2551"/>
    <x v="2550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"/>
    <x v="35"/>
    <x v="33"/>
    <n v="67.42"/>
    <x v="2551"/>
    <d v="2012-03-21T20:48:00"/>
    <n v="28.614525462966412"/>
  </r>
  <r>
    <n v="2552"/>
    <x v="2551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"/>
    <x v="35"/>
    <x v="13"/>
    <n v="177.5"/>
    <x v="2552"/>
    <d v="2017-03-05T19:26:21"/>
    <n v="30"/>
  </r>
  <r>
    <n v="2553"/>
    <x v="2552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"/>
    <x v="35"/>
    <x v="94"/>
    <n v="38.880000000000003"/>
    <x v="2553"/>
    <d v="2012-09-21T04:46:47"/>
    <n v="60"/>
  </r>
  <r>
    <n v="2554"/>
    <x v="2553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"/>
    <x v="35"/>
    <x v="4"/>
    <n v="54.99"/>
    <x v="2554"/>
    <d v="2015-06-01T03:59:00"/>
    <n v="31.087696759263054"/>
  </r>
  <r>
    <n v="2555"/>
    <x v="2554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"/>
    <x v="35"/>
    <x v="13"/>
    <n v="61.34"/>
    <x v="2555"/>
    <d v="2012-05-28T15:43:13"/>
    <n v="31"/>
  </r>
  <r>
    <n v="2556"/>
    <x v="2555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"/>
    <x v="35"/>
    <x v="6"/>
    <n v="23.12"/>
    <x v="2556"/>
    <d v="2012-12-24T23:47:37"/>
    <n v="45"/>
  </r>
  <r>
    <n v="2557"/>
    <x v="2556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"/>
    <x v="35"/>
    <x v="90"/>
    <n v="29.61"/>
    <x v="2557"/>
    <d v="2014-05-15T17:53:06"/>
    <n v="30"/>
  </r>
  <r>
    <n v="2558"/>
    <x v="2557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"/>
    <x v="35"/>
    <x v="15"/>
    <n v="75.61"/>
    <x v="2558"/>
    <d v="2015-05-01T13:59:00"/>
    <n v="31.722615740734909"/>
  </r>
  <r>
    <n v="2559"/>
    <x v="2558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"/>
    <x v="35"/>
    <x v="38"/>
    <n v="35.6"/>
    <x v="2559"/>
    <d v="2011-11-15T19:37:00"/>
    <n v="32.943703703705978"/>
  </r>
  <r>
    <n v="2560"/>
    <x v="2559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"/>
    <x v="35"/>
    <x v="8"/>
    <n v="143"/>
    <x v="2560"/>
    <d v="2015-03-06T22:49:34"/>
    <n v="30"/>
  </r>
  <r>
    <n v="2561"/>
    <x v="2560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"/>
    <x v="19"/>
    <x v="50"/>
    <n v="0"/>
    <x v="2561"/>
    <d v="2015-10-13T12:41:29"/>
    <n v="30"/>
  </r>
  <r>
    <n v="2562"/>
    <x v="2561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"/>
    <x v="19"/>
    <x v="60"/>
    <n v="25"/>
    <x v="2562"/>
    <d v="2016-10-11T12:35:39"/>
    <n v="60"/>
  </r>
  <r>
    <n v="2563"/>
    <x v="2562"/>
    <s v="Michigan based bubble tea and specialty ice cream food truck"/>
    <n v="20000"/>
    <n v="0"/>
    <s v="canceled"/>
    <s v="US"/>
    <s v="USD"/>
    <n v="1438226451"/>
    <n v="1433042451"/>
    <b v="0"/>
    <n v="0"/>
    <b v="0"/>
    <s v="food"/>
    <x v="19"/>
    <x v="50"/>
    <n v="0"/>
    <x v="2563"/>
    <d v="2015-07-30T03:20:51"/>
    <n v="60"/>
  </r>
  <r>
    <n v="2564"/>
    <x v="2563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"/>
    <x v="19"/>
    <x v="50"/>
    <n v="0"/>
    <x v="2564"/>
    <d v="2014-08-01T00:58:19"/>
    <n v="30"/>
  </r>
  <r>
    <n v="2565"/>
    <x v="2564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"/>
    <x v="19"/>
    <x v="60"/>
    <n v="100"/>
    <x v="2565"/>
    <d v="2016-05-09T20:50:00"/>
    <n v="59.217719907406718"/>
  </r>
  <r>
    <n v="2566"/>
    <x v="2565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"/>
    <x v="19"/>
    <x v="50"/>
    <n v="0"/>
    <x v="2566"/>
    <d v="2014-08-21T23:32:28"/>
    <n v="30"/>
  </r>
  <r>
    <n v="2567"/>
    <x v="2566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"/>
    <x v="19"/>
    <x v="50"/>
    <n v="60"/>
    <x v="2567"/>
    <d v="2015-04-23T21:05:38"/>
    <n v="30"/>
  </r>
  <r>
    <n v="2568"/>
    <x v="2567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"/>
    <x v="19"/>
    <x v="60"/>
    <n v="50"/>
    <x v="2568"/>
    <d v="2016-09-01T15:59:54"/>
    <n v="30"/>
  </r>
  <r>
    <n v="2569"/>
    <x v="2568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"/>
    <x v="19"/>
    <x v="53"/>
    <n v="72.5"/>
    <x v="2569"/>
    <d v="2015-09-17T02:31:52"/>
    <n v="30"/>
  </r>
  <r>
    <n v="2570"/>
    <x v="2569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"/>
    <x v="19"/>
    <x v="60"/>
    <n v="29.5"/>
    <x v="2570"/>
    <d v="2017-02-08T21:40:35"/>
    <n v="30"/>
  </r>
  <r>
    <n v="2571"/>
    <x v="2570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"/>
    <x v="19"/>
    <x v="50"/>
    <n v="62.5"/>
    <x v="2571"/>
    <d v="2016-05-19T08:12:01"/>
    <n v="60"/>
  </r>
  <r>
    <n v="2572"/>
    <x v="2571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"/>
    <x v="19"/>
    <x v="50"/>
    <n v="0"/>
    <x v="2572"/>
    <d v="2015-04-13T02:51:57"/>
    <n v="30"/>
  </r>
  <r>
    <n v="2573"/>
    <x v="2572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"/>
    <x v="19"/>
    <x v="50"/>
    <n v="0"/>
    <x v="2573"/>
    <d v="2014-08-23T14:12:29"/>
    <n v="45"/>
  </r>
  <r>
    <n v="2574"/>
    <x v="2573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"/>
    <x v="19"/>
    <x v="50"/>
    <n v="0"/>
    <x v="2574"/>
    <d v="2016-05-18T19:49:05"/>
    <n v="21"/>
  </r>
  <r>
    <n v="2575"/>
    <x v="2574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"/>
    <x v="19"/>
    <x v="50"/>
    <n v="0"/>
    <x v="2575"/>
    <d v="2015-01-12T02:36:34"/>
    <n v="30"/>
  </r>
  <r>
    <n v="2576"/>
    <x v="2575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"/>
    <x v="19"/>
    <x v="50"/>
    <n v="0"/>
    <x v="2576"/>
    <d v="2015-04-10T23:14:07"/>
    <n v="44.958333333328483"/>
  </r>
  <r>
    <n v="2577"/>
    <x v="2576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"/>
    <x v="19"/>
    <x v="50"/>
    <n v="0"/>
    <x v="2577"/>
    <d v="2014-08-04T19:41:37"/>
    <n v="25"/>
  </r>
  <r>
    <n v="2578"/>
    <x v="2577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"/>
    <x v="19"/>
    <x v="50"/>
    <n v="0"/>
    <x v="2578"/>
    <d v="2015-10-09T17:00:00"/>
    <n v="48.685428240729379"/>
  </r>
  <r>
    <n v="2579"/>
    <x v="2578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"/>
    <x v="19"/>
    <x v="50"/>
    <n v="23.08"/>
    <x v="2579"/>
    <d v="2014-09-15T19:55:03"/>
    <n v="60"/>
  </r>
  <r>
    <n v="2580"/>
    <x v="2579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"/>
    <x v="19"/>
    <x v="60"/>
    <n v="25.5"/>
    <x v="2580"/>
    <d v="2015-05-16T03:00:00"/>
    <n v="29.798576388886431"/>
  </r>
  <r>
    <n v="2581"/>
    <x v="2580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"/>
    <x v="19"/>
    <x v="57"/>
    <n v="48.18"/>
    <x v="2581"/>
    <d v="2015-11-16T16:04:58"/>
    <n v="30.041666666664241"/>
  </r>
  <r>
    <n v="2582"/>
    <x v="2581"/>
    <s v="The place where chicken meets liquor for the first time!"/>
    <n v="90000"/>
    <n v="1"/>
    <s v="failed"/>
    <s v="US"/>
    <s v="USD"/>
    <n v="1477784634"/>
    <n v="1475192634"/>
    <b v="0"/>
    <n v="1"/>
    <b v="0"/>
    <s v="food"/>
    <x v="19"/>
    <x v="50"/>
    <n v="1"/>
    <x v="2582"/>
    <d v="2016-10-29T23:43:54"/>
    <n v="30"/>
  </r>
  <r>
    <n v="2583"/>
    <x v="2582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"/>
    <x v="19"/>
    <x v="60"/>
    <n v="1"/>
    <x v="2583"/>
    <d v="2015-03-16T17:28:00"/>
    <n v="59.958333333328483"/>
  </r>
  <r>
    <n v="2584"/>
    <x v="2583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"/>
    <x v="19"/>
    <x v="50"/>
    <n v="0"/>
    <x v="2584"/>
    <d v="2015-06-15T04:09:29"/>
    <n v="30"/>
  </r>
  <r>
    <n v="2585"/>
    <x v="2584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"/>
    <x v="19"/>
    <x v="50"/>
    <n v="50"/>
    <x v="2585"/>
    <d v="2014-07-05T23:07:12"/>
    <n v="30"/>
  </r>
  <r>
    <n v="2586"/>
    <x v="2585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"/>
    <x v="19"/>
    <x v="50"/>
    <n v="5"/>
    <x v="2586"/>
    <d v="2015-12-25T07:55:36"/>
    <n v="30"/>
  </r>
  <r>
    <n v="2587"/>
    <x v="2586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"/>
    <x v="19"/>
    <x v="53"/>
    <n v="202.83"/>
    <x v="2587"/>
    <d v="2015-12-30T16:12:33"/>
    <n v="30"/>
  </r>
  <r>
    <n v="2588"/>
    <x v="2587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"/>
    <x v="19"/>
    <x v="65"/>
    <n v="29.13"/>
    <x v="2588"/>
    <d v="2015-03-31T13:14:00"/>
    <n v="51.875162037038535"/>
  </r>
  <r>
    <n v="2589"/>
    <x v="2588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"/>
    <x v="19"/>
    <x v="50"/>
    <n v="5"/>
    <x v="2589"/>
    <d v="2016-03-23T11:52:07"/>
    <n v="29.958333333335759"/>
  </r>
  <r>
    <n v="2590"/>
    <x v="2589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"/>
    <x v="19"/>
    <x v="50"/>
    <n v="0"/>
    <x v="2590"/>
    <d v="2016-01-26T14:08:17"/>
    <n v="7"/>
  </r>
  <r>
    <n v="2591"/>
    <x v="2590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"/>
    <x v="19"/>
    <x v="53"/>
    <n v="13"/>
    <x v="2591"/>
    <d v="2016-03-13T20:45:24"/>
    <n v="59.958333333335759"/>
  </r>
  <r>
    <n v="2592"/>
    <x v="2591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"/>
    <x v="19"/>
    <x v="50"/>
    <n v="50"/>
    <x v="2592"/>
    <d v="2014-10-05T19:13:41"/>
    <n v="30"/>
  </r>
  <r>
    <n v="2593"/>
    <x v="2592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"/>
    <x v="19"/>
    <x v="50"/>
    <n v="0"/>
    <x v="2593"/>
    <d v="2015-04-25T20:17:06"/>
    <n v="30"/>
  </r>
  <r>
    <n v="2594"/>
    <x v="2593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"/>
    <x v="19"/>
    <x v="50"/>
    <n v="1"/>
    <x v="2594"/>
    <d v="2014-08-07T23:13:48"/>
    <n v="30"/>
  </r>
  <r>
    <n v="2595"/>
    <x v="2594"/>
    <s v="Looking to put the best baked goods in Bowling Green on wheels"/>
    <n v="15000"/>
    <n v="1825"/>
    <s v="failed"/>
    <s v="US"/>
    <s v="USD"/>
    <n v="1487915500"/>
    <n v="1485323500"/>
    <b v="0"/>
    <n v="19"/>
    <b v="0"/>
    <s v="food"/>
    <x v="19"/>
    <x v="81"/>
    <n v="96.05"/>
    <x v="2595"/>
    <d v="2017-02-24T05:51:40"/>
    <n v="30"/>
  </r>
  <r>
    <n v="2596"/>
    <x v="2595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"/>
    <x v="19"/>
    <x v="148"/>
    <n v="305.77999999999997"/>
    <x v="2596"/>
    <d v="2014-08-07T15:56:49"/>
    <n v="30"/>
  </r>
  <r>
    <n v="2597"/>
    <x v="2596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"/>
    <x v="19"/>
    <x v="52"/>
    <n v="12.14"/>
    <x v="2597"/>
    <d v="2016-06-19T08:11:57"/>
    <n v="30"/>
  </r>
  <r>
    <n v="2598"/>
    <x v="2597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"/>
    <x v="19"/>
    <x v="115"/>
    <n v="83.57"/>
    <x v="2598"/>
    <d v="2015-09-23T20:10:01"/>
    <n v="30"/>
  </r>
  <r>
    <n v="2599"/>
    <x v="2598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"/>
    <x v="19"/>
    <x v="60"/>
    <n v="18"/>
    <x v="2599"/>
    <d v="2014-08-03T18:05:47"/>
    <n v="45"/>
  </r>
  <r>
    <n v="2600"/>
    <x v="2599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"/>
    <x v="19"/>
    <x v="113"/>
    <n v="115.53"/>
    <x v="2600"/>
    <d v="2016-03-25T20:36:40"/>
    <n v="59.958333333328483"/>
  </r>
  <r>
    <n v="2601"/>
    <x v="2600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"/>
    <x v="36"/>
    <x v="335"/>
    <n v="21.9"/>
    <x v="2601"/>
    <d v="2012-09-13T03:59:00"/>
    <n v="14.263784722228593"/>
  </r>
  <r>
    <n v="2602"/>
    <x v="2601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"/>
    <x v="36"/>
    <x v="336"/>
    <n v="80.02"/>
    <x v="2602"/>
    <d v="2014-11-12T21:20:00"/>
    <n v="40.141574074077653"/>
  </r>
  <r>
    <n v="2603"/>
    <x v="2602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"/>
    <x v="36"/>
    <x v="7"/>
    <n v="35.520000000000003"/>
    <x v="2603"/>
    <d v="2013-12-23T21:54:14"/>
    <n v="14"/>
  </r>
  <r>
    <n v="2604"/>
    <x v="2603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"/>
    <x v="36"/>
    <x v="3"/>
    <n v="64.930000000000007"/>
    <x v="2604"/>
    <d v="2012-04-29T01:13:43"/>
    <n v="30"/>
  </r>
  <r>
    <n v="2605"/>
    <x v="2604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"/>
    <x v="36"/>
    <x v="13"/>
    <n v="60.97"/>
    <x v="2605"/>
    <d v="2016-06-17T12:59:50"/>
    <n v="30"/>
  </r>
  <r>
    <n v="2606"/>
    <x v="2605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"/>
    <x v="36"/>
    <x v="5"/>
    <n v="31.44"/>
    <x v="2606"/>
    <d v="2014-04-29T17:06:22"/>
    <n v="32"/>
  </r>
  <r>
    <n v="2607"/>
    <x v="2606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"/>
    <x v="36"/>
    <x v="326"/>
    <n v="81.95"/>
    <x v="2607"/>
    <d v="2015-08-12T02:00:00"/>
    <n v="43.208657407405553"/>
  </r>
  <r>
    <n v="2608"/>
    <x v="2607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"/>
    <x v="36"/>
    <x v="337"/>
    <n v="58.93"/>
    <x v="2608"/>
    <d v="2017-03-15T00:00:00"/>
    <n v="41.198287037041155"/>
  </r>
  <r>
    <n v="2609"/>
    <x v="2608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"/>
    <x v="36"/>
    <x v="272"/>
    <n v="157.29"/>
    <x v="2609"/>
    <d v="2012-07-15T05:42:31"/>
    <n v="30"/>
  </r>
  <r>
    <n v="2610"/>
    <x v="2609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"/>
    <x v="36"/>
    <x v="48"/>
    <n v="55.76"/>
    <x v="2610"/>
    <d v="2016-08-22T06:59:00"/>
    <n v="39.409895833334303"/>
  </r>
  <r>
    <n v="2611"/>
    <x v="2610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"/>
    <x v="36"/>
    <x v="338"/>
    <n v="83.8"/>
    <x v="2611"/>
    <d v="2017-01-02T22:59:00"/>
    <n v="33.621828703704523"/>
  </r>
  <r>
    <n v="2612"/>
    <x v="2611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"/>
    <x v="36"/>
    <x v="174"/>
    <n v="58.42"/>
    <x v="2612"/>
    <d v="2015-01-09T03:26:10"/>
    <n v="31"/>
  </r>
  <r>
    <n v="2613"/>
    <x v="2612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"/>
    <x v="36"/>
    <x v="7"/>
    <n v="270.57"/>
    <x v="2613"/>
    <d v="2012-09-21T19:38:14"/>
    <n v="30"/>
  </r>
  <r>
    <n v="2614"/>
    <x v="2613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"/>
    <x v="36"/>
    <x v="21"/>
    <n v="107.1"/>
    <x v="2614"/>
    <d v="2014-04-30T05:00:00"/>
    <n v="28.499861111115024"/>
  </r>
  <r>
    <n v="2615"/>
    <x v="2614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"/>
    <x v="36"/>
    <x v="106"/>
    <n v="47.18"/>
    <x v="2615"/>
    <d v="2016-04-30T12:00:00"/>
    <n v="37.002731481479714"/>
  </r>
  <r>
    <n v="2616"/>
    <x v="2615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"/>
    <x v="36"/>
    <x v="41"/>
    <n v="120.31"/>
    <x v="2616"/>
    <d v="2015-08-25T23:52:09"/>
    <n v="30"/>
  </r>
  <r>
    <n v="2617"/>
    <x v="2616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"/>
    <x v="36"/>
    <x v="339"/>
    <n v="27.6"/>
    <x v="2617"/>
    <d v="2014-10-20T20:59:11"/>
    <n v="30"/>
  </r>
  <r>
    <n v="2618"/>
    <x v="2617"/>
    <s v="LTD ED COLLECTIBLE SPACE ART FEAT. ASTRONAUTS"/>
    <n v="15000"/>
    <n v="15808"/>
    <s v="successful"/>
    <s v="US"/>
    <s v="USD"/>
    <n v="1449000061"/>
    <n v="1443812461"/>
    <b v="1"/>
    <n v="77"/>
    <b v="1"/>
    <s v="technology"/>
    <x v="36"/>
    <x v="2"/>
    <n v="205.3"/>
    <x v="2618"/>
    <d v="2015-12-01T20:01:01"/>
    <n v="60.041666666664241"/>
  </r>
  <r>
    <n v="2619"/>
    <x v="2618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"/>
    <x v="36"/>
    <x v="340"/>
    <n v="35.549999999999997"/>
    <x v="2619"/>
    <d v="2015-10-23T11:00:00"/>
    <n v="26.574027777773154"/>
  </r>
  <r>
    <n v="2620"/>
    <x v="2619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"/>
    <x v="36"/>
    <x v="124"/>
    <n v="74.64"/>
    <x v="2620"/>
    <d v="2015-10-11T01:00:00"/>
    <n v="36.87451388889167"/>
  </r>
  <r>
    <n v="2621"/>
    <x v="2620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"/>
    <x v="36"/>
    <x v="91"/>
    <n v="47.06"/>
    <x v="2621"/>
    <d v="2015-05-21T17:56:28"/>
    <n v="30"/>
  </r>
  <r>
    <n v="2622"/>
    <x v="2621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"/>
    <x v="36"/>
    <x v="26"/>
    <n v="26.59"/>
    <x v="2622"/>
    <d v="2016-12-30T17:50:16"/>
    <n v="45"/>
  </r>
  <r>
    <n v="2623"/>
    <x v="2622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"/>
    <x v="36"/>
    <x v="35"/>
    <n v="36.770000000000003"/>
    <x v="2623"/>
    <d v="2016-12-02T06:09:26"/>
    <n v="14"/>
  </r>
  <r>
    <n v="2624"/>
    <x v="2623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"/>
    <x v="36"/>
    <x v="341"/>
    <n v="31.82"/>
    <x v="2624"/>
    <d v="2012-09-13T10:07:02"/>
    <n v="21"/>
  </r>
  <r>
    <n v="2625"/>
    <x v="2624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"/>
    <x v="36"/>
    <x v="342"/>
    <n v="27.58"/>
    <x v="2625"/>
    <d v="2016-11-09T20:26:48"/>
    <n v="25.041666666656965"/>
  </r>
  <r>
    <n v="2626"/>
    <x v="2625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"/>
    <x v="36"/>
    <x v="20"/>
    <n v="56"/>
    <x v="2626"/>
    <d v="2015-06-03T15:04:29"/>
    <n v="30"/>
  </r>
  <r>
    <n v="2627"/>
    <x v="2626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"/>
    <x v="36"/>
    <x v="343"/>
    <n v="21.56"/>
    <x v="2627"/>
    <d v="2015-11-26T20:54:21"/>
    <n v="30.041666666671517"/>
  </r>
  <r>
    <n v="2628"/>
    <x v="2627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"/>
    <x v="36"/>
    <x v="5"/>
    <n v="44.1"/>
    <x v="2628"/>
    <d v="2014-11-30T23:11:07"/>
    <n v="20"/>
  </r>
  <r>
    <n v="2629"/>
    <x v="2628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"/>
    <x v="36"/>
    <x v="30"/>
    <n v="63.87"/>
    <x v="2629"/>
    <d v="2015-05-14T12:55:22"/>
    <n v="30"/>
  </r>
  <r>
    <n v="2630"/>
    <x v="2629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"/>
    <x v="36"/>
    <x v="137"/>
    <n v="38.99"/>
    <x v="2630"/>
    <d v="2016-06-30T10:00:00"/>
    <n v="27.311203703706269"/>
  </r>
  <r>
    <n v="2631"/>
    <x v="2630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"/>
    <x v="36"/>
    <x v="41"/>
    <n v="80.19"/>
    <x v="2631"/>
    <d v="2015-08-30T04:03:47"/>
    <n v="28"/>
  </r>
  <r>
    <n v="2632"/>
    <x v="2631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"/>
    <x v="36"/>
    <x v="0"/>
    <n v="34.9"/>
    <x v="2632"/>
    <d v="2016-05-29T01:28:59"/>
    <n v="25"/>
  </r>
  <r>
    <n v="2633"/>
    <x v="2632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"/>
    <x v="36"/>
    <x v="255"/>
    <n v="89.1"/>
    <x v="2633"/>
    <d v="2014-02-27T23:00:00"/>
    <n v="30.135046296294604"/>
  </r>
  <r>
    <n v="2634"/>
    <x v="2633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"/>
    <x v="36"/>
    <x v="6"/>
    <n v="39.44"/>
    <x v="2634"/>
    <d v="2016-09-29T15:45:21"/>
    <n v="30"/>
  </r>
  <r>
    <n v="2635"/>
    <x v="2634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"/>
    <x v="36"/>
    <x v="8"/>
    <n v="136.9"/>
    <x v="2635"/>
    <d v="2015-03-09T21:49:21"/>
    <n v="34.958333333328483"/>
  </r>
  <r>
    <n v="2636"/>
    <x v="2635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"/>
    <x v="36"/>
    <x v="229"/>
    <n v="37.46"/>
    <x v="2636"/>
    <d v="2016-10-16T01:00:00"/>
    <n v="22.426921296297223"/>
  </r>
  <r>
    <n v="2637"/>
    <x v="2636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"/>
    <x v="36"/>
    <x v="183"/>
    <n v="31.96"/>
    <x v="2637"/>
    <d v="2016-10-12T13:11:15"/>
    <n v="16"/>
  </r>
  <r>
    <n v="2638"/>
    <x v="2637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"/>
    <x v="36"/>
    <x v="21"/>
    <n v="25.21"/>
    <x v="2638"/>
    <d v="2015-01-15T21:54:55"/>
    <n v="30"/>
  </r>
  <r>
    <n v="2639"/>
    <x v="2638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"/>
    <x v="36"/>
    <x v="344"/>
    <n v="10.039999999999999"/>
    <x v="2639"/>
    <d v="2015-02-19T20:45:48"/>
    <n v="30"/>
  </r>
  <r>
    <n v="2640"/>
    <x v="2639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"/>
    <x v="36"/>
    <x v="6"/>
    <n v="45.94"/>
    <x v="2640"/>
    <d v="2015-06-08T03:51:14"/>
    <n v="60"/>
  </r>
  <r>
    <n v="2641"/>
    <x v="2640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"/>
    <x v="36"/>
    <x v="60"/>
    <n v="15"/>
    <x v="2641"/>
    <d v="2014-09-15T20:09:00"/>
    <n v="17.012465277781303"/>
  </r>
  <r>
    <n v="2642"/>
    <x v="2641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"/>
    <x v="36"/>
    <x v="50"/>
    <n v="0"/>
    <x v="2642"/>
    <d v="2016-07-15T06:57:00"/>
    <n v="30.042962962965248"/>
  </r>
  <r>
    <n v="2643"/>
    <x v="2642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"/>
    <x v="36"/>
    <x v="122"/>
    <n v="223.58"/>
    <x v="2643"/>
    <d v="2016-12-21T07:59:00"/>
    <n v="35.750289351854008"/>
  </r>
  <r>
    <n v="2644"/>
    <x v="2643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"/>
    <x v="36"/>
    <x v="53"/>
    <n v="39.479999999999997"/>
    <x v="2644"/>
    <d v="2017-03-10T19:00:35"/>
    <n v="30"/>
  </r>
  <r>
    <n v="2645"/>
    <x v="2644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"/>
    <x v="36"/>
    <x v="57"/>
    <n v="91.3"/>
    <x v="2645"/>
    <d v="2014-11-08T21:13:23"/>
    <n v="30.041666666664241"/>
  </r>
  <r>
    <n v="2646"/>
    <x v="2645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"/>
    <x v="36"/>
    <x v="59"/>
    <n v="78.67"/>
    <x v="2646"/>
    <d v="2015-09-09T07:31:09"/>
    <n v="30"/>
  </r>
  <r>
    <n v="2647"/>
    <x v="2646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"/>
    <x v="36"/>
    <x v="60"/>
    <n v="12"/>
    <x v="2647"/>
    <d v="2015-08-14T06:16:59"/>
    <n v="30"/>
  </r>
  <r>
    <n v="2648"/>
    <x v="2647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"/>
    <x v="36"/>
    <x v="60"/>
    <n v="17.670000000000002"/>
    <x v="2648"/>
    <d v="2016-03-09T17:09:20"/>
    <n v="30"/>
  </r>
  <r>
    <n v="2649"/>
    <x v="2648"/>
    <s v="They have launched a Kickstarter."/>
    <n v="125000"/>
    <n v="124"/>
    <s v="canceled"/>
    <s v="US"/>
    <s v="USD"/>
    <n v="1454370941"/>
    <n v="1449186941"/>
    <b v="0"/>
    <n v="3"/>
    <b v="0"/>
    <s v="technology"/>
    <x v="36"/>
    <x v="50"/>
    <n v="41.33"/>
    <x v="2649"/>
    <d v="2016-02-01T23:55:41"/>
    <n v="60"/>
  </r>
  <r>
    <n v="2650"/>
    <x v="2649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"/>
    <x v="36"/>
    <x v="60"/>
    <n v="71.599999999999994"/>
    <x v="2650"/>
    <d v="2016-12-21T14:59:03"/>
    <n v="30"/>
  </r>
  <r>
    <n v="2651"/>
    <x v="2650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"/>
    <x v="36"/>
    <x v="53"/>
    <n v="307.82"/>
    <x v="2651"/>
    <d v="2015-12-17T19:20:09"/>
    <n v="28"/>
  </r>
  <r>
    <n v="2652"/>
    <x v="2651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"/>
    <x v="36"/>
    <x v="60"/>
    <n v="80.45"/>
    <x v="2652"/>
    <d v="2014-12-10T03:48:45"/>
    <n v="30"/>
  </r>
  <r>
    <n v="2653"/>
    <x v="2652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"/>
    <x v="36"/>
    <x v="81"/>
    <n v="83.94"/>
    <x v="2653"/>
    <d v="2014-06-13T04:00:00"/>
    <n v="31.514733796291694"/>
  </r>
  <r>
    <n v="2654"/>
    <x v="2653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"/>
    <x v="36"/>
    <x v="50"/>
    <n v="8.5"/>
    <x v="2654"/>
    <d v="2015-04-21T13:25:26"/>
    <n v="59.958333333328483"/>
  </r>
  <r>
    <n v="2655"/>
    <x v="2654"/>
    <s v="Thank you for your support!"/>
    <n v="15000"/>
    <n v="3155"/>
    <s v="canceled"/>
    <s v="US"/>
    <s v="USD"/>
    <n v="1455048000"/>
    <n v="1452631647"/>
    <b v="0"/>
    <n v="43"/>
    <b v="0"/>
    <s v="technology"/>
    <x v="36"/>
    <x v="70"/>
    <n v="73.37"/>
    <x v="2655"/>
    <d v="2016-02-09T20:00:00"/>
    <n v="27.967048611106293"/>
  </r>
  <r>
    <n v="2656"/>
    <x v="2655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"/>
    <x v="36"/>
    <x v="57"/>
    <n v="112.86"/>
    <x v="2656"/>
    <d v="2017-03-12T19:00:00"/>
    <n v="39.103148148155014"/>
  </r>
  <r>
    <n v="2657"/>
    <x v="2656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"/>
    <x v="36"/>
    <x v="118"/>
    <n v="95.28"/>
    <x v="2657"/>
    <d v="2016-08-03T01:30:00"/>
    <n v="33.133645833331684"/>
  </r>
  <r>
    <n v="2658"/>
    <x v="2657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"/>
    <x v="36"/>
    <x v="50"/>
    <n v="22.75"/>
    <x v="2658"/>
    <d v="2016-07-30T21:13:14"/>
    <n v="30"/>
  </r>
  <r>
    <n v="2659"/>
    <x v="2658"/>
    <s v="test"/>
    <n v="49000"/>
    <n v="1333"/>
    <s v="canceled"/>
    <s v="US"/>
    <s v="USD"/>
    <n v="1429321210"/>
    <n v="1426729210"/>
    <b v="0"/>
    <n v="10"/>
    <b v="0"/>
    <s v="technology"/>
    <x v="36"/>
    <x v="56"/>
    <n v="133.30000000000001"/>
    <x v="2659"/>
    <d v="2015-04-18T01:40:10"/>
    <n v="30"/>
  </r>
  <r>
    <n v="2660"/>
    <x v="2659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"/>
    <x v="36"/>
    <x v="50"/>
    <n v="3.8"/>
    <x v="2660"/>
    <d v="2015-11-24T18:06:58"/>
    <n v="60.041666666664241"/>
  </r>
  <r>
    <n v="2661"/>
    <x v="2660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"/>
    <x v="37"/>
    <x v="33"/>
    <n v="85.75"/>
    <x v="2661"/>
    <d v="2013-10-25T23:00:10"/>
    <n v="30"/>
  </r>
  <r>
    <n v="2662"/>
    <x v="2661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"/>
    <x v="37"/>
    <x v="13"/>
    <n v="267"/>
    <x v="2662"/>
    <d v="2015-08-21T17:55:13"/>
    <n v="30"/>
  </r>
  <r>
    <n v="2663"/>
    <x v="2662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"/>
    <x v="37"/>
    <x v="2"/>
    <n v="373.56"/>
    <x v="2663"/>
    <d v="2015-09-04T15:00:00"/>
    <n v="29.002233796294604"/>
  </r>
  <r>
    <n v="2664"/>
    <x v="2663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"/>
    <x v="37"/>
    <x v="33"/>
    <n v="174.04"/>
    <x v="2664"/>
    <d v="2015-12-09T06:59:00"/>
    <n v="34.26554398148437"/>
  </r>
  <r>
    <n v="2665"/>
    <x v="2664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"/>
    <x v="37"/>
    <x v="4"/>
    <n v="93.7"/>
    <x v="2665"/>
    <d v="2015-05-04T21:29:34"/>
    <n v="45"/>
  </r>
  <r>
    <n v="2666"/>
    <x v="2665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"/>
    <x v="37"/>
    <x v="175"/>
    <n v="77.33"/>
    <x v="2666"/>
    <d v="2015-09-25T21:00:00"/>
    <n v="37.110659722224227"/>
  </r>
  <r>
    <n v="2667"/>
    <x v="2666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"/>
    <x v="37"/>
    <x v="38"/>
    <n v="92.22"/>
    <x v="2667"/>
    <d v="2016-02-10T22:13:36"/>
    <n v="30"/>
  </r>
  <r>
    <n v="2668"/>
    <x v="2667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"/>
    <x v="37"/>
    <x v="193"/>
    <n v="60.96"/>
    <x v="2668"/>
    <d v="2015-11-09T14:32:00"/>
    <n v="42.016840277778101"/>
  </r>
  <r>
    <n v="2669"/>
    <x v="2668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"/>
    <x v="37"/>
    <x v="105"/>
    <n v="91"/>
    <x v="2669"/>
    <d v="2016-01-10T00:51:36"/>
    <n v="60"/>
  </r>
  <r>
    <n v="2670"/>
    <x v="2669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"/>
    <x v="37"/>
    <x v="52"/>
    <n v="41.58"/>
    <x v="2670"/>
    <d v="2014-07-29T00:29:40"/>
    <n v="28"/>
  </r>
  <r>
    <n v="2671"/>
    <x v="2670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"/>
    <x v="37"/>
    <x v="57"/>
    <n v="33.76"/>
    <x v="2671"/>
    <d v="2014-12-19T19:38:00"/>
    <n v="30.069027777775773"/>
  </r>
  <r>
    <n v="2672"/>
    <x v="2671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"/>
    <x v="37"/>
    <x v="69"/>
    <n v="70.62"/>
    <x v="2672"/>
    <d v="2015-12-28T06:00:00"/>
    <n v="21.365856481483206"/>
  </r>
  <r>
    <n v="2673"/>
    <x v="2672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"/>
    <x v="37"/>
    <x v="58"/>
    <n v="167.15"/>
    <x v="2673"/>
    <d v="2014-10-29T22:45:00"/>
    <n v="29.406261574069504"/>
  </r>
  <r>
    <n v="2674"/>
    <x v="2673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"/>
    <x v="37"/>
    <x v="163"/>
    <n v="128.62"/>
    <x v="2674"/>
    <d v="2016-07-05T04:59:00"/>
    <n v="26.574884259258397"/>
  </r>
  <r>
    <n v="2675"/>
    <x v="2674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"/>
    <x v="37"/>
    <x v="59"/>
    <n v="65.41"/>
    <x v="2675"/>
    <d v="2014-11-10T21:34:49"/>
    <n v="30.041666666664241"/>
  </r>
  <r>
    <n v="2676"/>
    <x v="2675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"/>
    <x v="37"/>
    <x v="119"/>
    <n v="117.56"/>
    <x v="2676"/>
    <d v="2016-05-22T14:59:34"/>
    <n v="30"/>
  </r>
  <r>
    <n v="2677"/>
    <x v="2676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"/>
    <x v="37"/>
    <x v="82"/>
    <n v="126.48"/>
    <x v="2677"/>
    <d v="2014-07-03T00:42:23"/>
    <n v="30"/>
  </r>
  <r>
    <n v="2678"/>
    <x v="2677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"/>
    <x v="37"/>
    <x v="50"/>
    <n v="550"/>
    <x v="2678"/>
    <d v="2015-09-24T19:09:25"/>
    <n v="30"/>
  </r>
  <r>
    <n v="2679"/>
    <x v="2678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"/>
    <x v="37"/>
    <x v="50"/>
    <n v="44"/>
    <x v="2679"/>
    <d v="2015-02-28T00:01:34"/>
    <n v="30"/>
  </r>
  <r>
    <n v="2680"/>
    <x v="2679"/>
    <s v="iHeartPillow, Connecting loved ones"/>
    <n v="32000"/>
    <n v="276"/>
    <s v="failed"/>
    <s v="ES"/>
    <s v="EUR"/>
    <n v="1459915491"/>
    <n v="1457327091"/>
    <b v="0"/>
    <n v="4"/>
    <b v="0"/>
    <s v="technology"/>
    <x v="37"/>
    <x v="60"/>
    <n v="69"/>
    <x v="2680"/>
    <d v="2016-04-06T04:04:51"/>
    <n v="29.958333333328483"/>
  </r>
  <r>
    <n v="2681"/>
    <x v="2680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"/>
    <x v="19"/>
    <x v="60"/>
    <n v="27.5"/>
    <x v="2681"/>
    <d v="2014-07-10T21:29:10"/>
    <n v="25"/>
  </r>
  <r>
    <n v="2682"/>
    <x v="2681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"/>
    <x v="19"/>
    <x v="58"/>
    <n v="84.9"/>
    <x v="2682"/>
    <d v="2014-11-22T05:59:00"/>
    <n v="32.377314814810234"/>
  </r>
  <r>
    <n v="2683"/>
    <x v="2682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"/>
    <x v="19"/>
    <x v="50"/>
    <n v="12"/>
    <x v="2683"/>
    <d v="2015-03-01T18:07:20"/>
    <n v="30"/>
  </r>
  <r>
    <n v="2684"/>
    <x v="2683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"/>
    <x v="19"/>
    <x v="60"/>
    <n v="200"/>
    <x v="2684"/>
    <d v="2014-08-09T21:57:05"/>
    <n v="40"/>
  </r>
  <r>
    <n v="2685"/>
    <x v="2684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"/>
    <x v="19"/>
    <x v="50"/>
    <n v="10"/>
    <x v="2685"/>
    <d v="2015-04-27T15:42:10"/>
    <n v="59.958333333343035"/>
  </r>
  <r>
    <n v="2686"/>
    <x v="2685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"/>
    <x v="19"/>
    <x v="50"/>
    <n v="0"/>
    <x v="2686"/>
    <d v="2014-09-30T23:23:43"/>
    <n v="20"/>
  </r>
  <r>
    <n v="2687"/>
    <x v="2686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"/>
    <x v="19"/>
    <x v="50"/>
    <n v="0"/>
    <x v="2687"/>
    <d v="2015-06-29T15:21:58"/>
    <n v="30"/>
  </r>
  <r>
    <n v="2688"/>
    <x v="2687"/>
    <s v="The amazing gourmet Mac N Cheez Food Truck Campaigne!"/>
    <n v="50000"/>
    <n v="74"/>
    <s v="failed"/>
    <s v="US"/>
    <s v="USD"/>
    <n v="1424746800"/>
    <n v="1422067870"/>
    <b v="0"/>
    <n v="14"/>
    <b v="0"/>
    <s v="food"/>
    <x v="19"/>
    <x v="50"/>
    <n v="5.29"/>
    <x v="2688"/>
    <d v="2015-02-24T03:00:00"/>
    <n v="31.006134259252576"/>
  </r>
  <r>
    <n v="2689"/>
    <x v="2688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"/>
    <x v="19"/>
    <x v="50"/>
    <n v="1"/>
    <x v="2689"/>
    <d v="2016-07-30T23:04:50"/>
    <n v="30"/>
  </r>
  <r>
    <n v="2690"/>
    <x v="2689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"/>
    <x v="19"/>
    <x v="57"/>
    <n v="72.760000000000005"/>
    <x v="2690"/>
    <d v="2015-06-03T02:31:16"/>
    <n v="45"/>
  </r>
  <r>
    <n v="2691"/>
    <x v="2690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"/>
    <x v="19"/>
    <x v="50"/>
    <n v="17.5"/>
    <x v="2691"/>
    <d v="2015-05-10T17:22:37"/>
    <n v="45"/>
  </r>
  <r>
    <n v="2692"/>
    <x v="2691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"/>
    <x v="19"/>
    <x v="60"/>
    <n v="25"/>
    <x v="2692"/>
    <d v="2015-03-25T07:01:00"/>
    <n v="29.958333333335759"/>
  </r>
  <r>
    <n v="2693"/>
    <x v="2692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"/>
    <x v="19"/>
    <x v="60"/>
    <n v="13.33"/>
    <x v="2693"/>
    <d v="2014-08-13T03:19:26"/>
    <n v="30"/>
  </r>
  <r>
    <n v="2694"/>
    <x v="2693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"/>
    <x v="19"/>
    <x v="50"/>
    <n v="1"/>
    <x v="2694"/>
    <d v="2014-09-26T03:22:19"/>
    <n v="30"/>
  </r>
  <r>
    <n v="2695"/>
    <x v="2694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"/>
    <x v="19"/>
    <x v="50"/>
    <n v="23.67"/>
    <x v="2695"/>
    <d v="2015-04-14T03:21:58"/>
    <n v="59.958333333335759"/>
  </r>
  <r>
    <n v="2696"/>
    <x v="2695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"/>
    <x v="19"/>
    <x v="52"/>
    <n v="89.21"/>
    <x v="2696"/>
    <d v="2014-12-25T20:16:00"/>
    <n v="34"/>
  </r>
  <r>
    <n v="2697"/>
    <x v="2696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"/>
    <x v="19"/>
    <x v="73"/>
    <n v="116.56"/>
    <x v="2697"/>
    <d v="2015-08-02T22:00:00"/>
    <n v="30.976585648153559"/>
  </r>
  <r>
    <n v="2698"/>
    <x v="2697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"/>
    <x v="19"/>
    <x v="50"/>
    <n v="13.01"/>
    <x v="2698"/>
    <d v="2014-06-27T21:33:28"/>
    <n v="30"/>
  </r>
  <r>
    <n v="2699"/>
    <x v="2698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"/>
    <x v="19"/>
    <x v="50"/>
    <n v="0"/>
    <x v="2699"/>
    <d v="2014-08-08T21:31:03"/>
    <n v="30"/>
  </r>
  <r>
    <n v="2700"/>
    <x v="2699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"/>
    <x v="19"/>
    <x v="60"/>
    <n v="17.5"/>
    <x v="2700"/>
    <d v="2014-09-18T20:59:32"/>
    <n v="30"/>
  </r>
  <r>
    <n v="2701"/>
    <x v="2700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"/>
    <x v="38"/>
    <x v="132"/>
    <n v="34.130000000000003"/>
    <x v="2701"/>
    <d v="2017-04-07T17:35:34"/>
    <n v="30.958333333335759"/>
  </r>
  <r>
    <n v="2702"/>
    <x v="2701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"/>
    <x v="38"/>
    <x v="122"/>
    <n v="132.35"/>
    <x v="2702"/>
    <d v="2017-04-05T18:14:37"/>
    <n v="29.958333333335759"/>
  </r>
  <r>
    <n v="2703"/>
    <x v="2702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"/>
    <x v="38"/>
    <x v="3"/>
    <n v="922.22"/>
    <x v="2703"/>
    <d v="2017-03-22T15:33:50"/>
    <n v="59.958333333335759"/>
  </r>
  <r>
    <n v="2704"/>
    <x v="2703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"/>
    <x v="38"/>
    <x v="52"/>
    <n v="163.57"/>
    <x v="2704"/>
    <d v="2017-04-05T19:41:54"/>
    <n v="42.958333333328483"/>
  </r>
  <r>
    <n v="2705"/>
    <x v="2704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"/>
    <x v="38"/>
    <x v="57"/>
    <n v="217.38"/>
    <x v="2705"/>
    <d v="2017-03-24T20:59:18"/>
    <n v="44.958333333335759"/>
  </r>
  <r>
    <n v="2706"/>
    <x v="2705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"/>
    <x v="38"/>
    <x v="20"/>
    <n v="149.44"/>
    <x v="2706"/>
    <d v="2014-10-16T06:59:00"/>
    <n v="28.996030092595902"/>
  </r>
  <r>
    <n v="2707"/>
    <x v="2706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"/>
    <x v="38"/>
    <x v="345"/>
    <n v="71.239999999999995"/>
    <x v="2707"/>
    <d v="2013-05-27T06:59:00"/>
    <n v="29.508067129630945"/>
  </r>
  <r>
    <n v="2708"/>
    <x v="2707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"/>
    <x v="38"/>
    <x v="145"/>
    <n v="44.46"/>
    <x v="2708"/>
    <d v="2016-07-21T16:45:26"/>
    <n v="60"/>
  </r>
  <r>
    <n v="2709"/>
    <x v="2708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"/>
    <x v="38"/>
    <x v="21"/>
    <n v="164.94"/>
    <x v="2709"/>
    <d v="2016-10-04T03:59:00"/>
    <n v="35.016192129631236"/>
  </r>
  <r>
    <n v="2710"/>
    <x v="2709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"/>
    <x v="38"/>
    <x v="224"/>
    <n v="84.87"/>
    <x v="2710"/>
    <d v="2014-08-09T02:00:00"/>
    <n v="31.853842592594447"/>
  </r>
  <r>
    <n v="2711"/>
    <x v="2710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"/>
    <x v="38"/>
    <x v="7"/>
    <n v="53.95"/>
    <x v="2711"/>
    <d v="2014-06-20T22:01:00"/>
    <n v="30.172106481477385"/>
  </r>
  <r>
    <n v="2712"/>
    <x v="2711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"/>
    <x v="38"/>
    <x v="26"/>
    <n v="50.53"/>
    <x v="2712"/>
    <d v="2013-07-13T18:00:00"/>
    <n v="36.687962962962047"/>
  </r>
  <r>
    <n v="2713"/>
    <x v="2712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"/>
    <x v="38"/>
    <x v="21"/>
    <n v="108"/>
    <x v="2713"/>
    <d v="2015-12-24T15:41:24"/>
    <n v="40"/>
  </r>
  <r>
    <n v="2714"/>
    <x v="2713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"/>
    <x v="38"/>
    <x v="31"/>
    <n v="95.37"/>
    <x v="2714"/>
    <d v="2016-10-14T23:00:00"/>
    <n v="28.30328703703708"/>
  </r>
  <r>
    <n v="2715"/>
    <x v="2714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"/>
    <x v="38"/>
    <x v="213"/>
    <n v="57.63"/>
    <x v="2715"/>
    <d v="2016-02-21T09:33:48"/>
    <n v="34"/>
  </r>
  <r>
    <n v="2716"/>
    <x v="2715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"/>
    <x v="38"/>
    <x v="28"/>
    <n v="64.16"/>
    <x v="2716"/>
    <d v="2015-10-08T07:59:53"/>
    <n v="30"/>
  </r>
  <r>
    <n v="2717"/>
    <x v="2716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"/>
    <x v="38"/>
    <x v="28"/>
    <n v="92.39"/>
    <x v="2717"/>
    <d v="2014-12-06T22:57:29"/>
    <n v="45.041666666664241"/>
  </r>
  <r>
    <n v="2718"/>
    <x v="2717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"/>
    <x v="38"/>
    <x v="3"/>
    <n v="125.98"/>
    <x v="2718"/>
    <d v="2016-05-03T23:00:00"/>
    <n v="28.36174768517958"/>
  </r>
  <r>
    <n v="2719"/>
    <x v="2718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"/>
    <x v="38"/>
    <x v="15"/>
    <n v="94.64"/>
    <x v="2719"/>
    <d v="2016-04-17T23:44:54"/>
    <n v="59.958333333328483"/>
  </r>
  <r>
    <n v="2720"/>
    <x v="2719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"/>
    <x v="38"/>
    <x v="90"/>
    <n v="170.7"/>
    <x v="2720"/>
    <d v="2016-11-11T12:10:53"/>
    <n v="30.041666666671517"/>
  </r>
  <r>
    <n v="2721"/>
    <x v="2720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"/>
    <x v="30"/>
    <x v="346"/>
    <n v="40.76"/>
    <x v="2721"/>
    <d v="2013-09-06T19:00:00"/>
    <n v="30.247708333328774"/>
  </r>
  <r>
    <n v="2722"/>
    <x v="2721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"/>
    <x v="30"/>
    <x v="169"/>
    <n v="68.25"/>
    <x v="2722"/>
    <d v="2017-01-29T20:34:13"/>
    <n v="60"/>
  </r>
  <r>
    <n v="2723"/>
    <x v="2722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"/>
    <x v="30"/>
    <x v="49"/>
    <n v="95.49"/>
    <x v="2723"/>
    <d v="2014-12-31T21:08:08"/>
    <n v="60.041666666664241"/>
  </r>
  <r>
    <n v="2724"/>
    <x v="2723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"/>
    <x v="30"/>
    <x v="347"/>
    <n v="7.19"/>
    <x v="2724"/>
    <d v="2015-08-15T07:50:59"/>
    <n v="32"/>
  </r>
  <r>
    <n v="2725"/>
    <x v="2724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"/>
    <x v="30"/>
    <x v="14"/>
    <n v="511.65"/>
    <x v="2725"/>
    <d v="2017-03-01T17:52:15"/>
    <n v="50"/>
  </r>
  <r>
    <n v="2726"/>
    <x v="2725"/>
    <s v="Krimston TWO: iPhone Dual SIM Case"/>
    <n v="100000"/>
    <n v="105745"/>
    <s v="successful"/>
    <s v="US"/>
    <s v="USD"/>
    <n v="1461333311"/>
    <n v="1458741311"/>
    <b v="0"/>
    <n v="404"/>
    <b v="1"/>
    <s v="technology"/>
    <x v="30"/>
    <x v="6"/>
    <n v="261.75"/>
    <x v="2726"/>
    <d v="2016-04-22T13:55:11"/>
    <n v="30"/>
  </r>
  <r>
    <n v="2727"/>
    <x v="2726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"/>
    <x v="30"/>
    <x v="348"/>
    <n v="69.760000000000005"/>
    <x v="2727"/>
    <d v="2015-08-07T16:14:23"/>
    <n v="25"/>
  </r>
  <r>
    <n v="2728"/>
    <x v="2727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"/>
    <x v="30"/>
    <x v="180"/>
    <n v="77.23"/>
    <x v="2728"/>
    <d v="2015-12-30T14:23:54"/>
    <n v="35"/>
  </r>
  <r>
    <n v="2729"/>
    <x v="2728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"/>
    <x v="30"/>
    <x v="3"/>
    <n v="340.57"/>
    <x v="2729"/>
    <d v="2015-05-01T05:46:37"/>
    <n v="30"/>
  </r>
  <r>
    <n v="2730"/>
    <x v="2729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"/>
    <x v="30"/>
    <x v="106"/>
    <n v="67.42"/>
    <x v="2730"/>
    <d v="2013-04-22T12:59:35"/>
    <n v="35"/>
  </r>
  <r>
    <n v="2731"/>
    <x v="2730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"/>
    <x v="30"/>
    <x v="3"/>
    <n v="845.7"/>
    <x v="2731"/>
    <d v="2014-10-18T04:00:00"/>
    <n v="57.640949074069795"/>
  </r>
  <r>
    <n v="2732"/>
    <x v="2731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"/>
    <x v="30"/>
    <x v="90"/>
    <n v="97.19"/>
    <x v="2732"/>
    <d v="2013-05-28T00:00:00"/>
    <n v="32.191805555557949"/>
  </r>
  <r>
    <n v="2733"/>
    <x v="2732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"/>
    <x v="30"/>
    <x v="29"/>
    <n v="451.84"/>
    <x v="2733"/>
    <d v="2015-04-10T05:32:54"/>
    <n v="59.958333333328483"/>
  </r>
  <r>
    <n v="2734"/>
    <x v="2733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"/>
    <x v="30"/>
    <x v="349"/>
    <n v="138.66999999999999"/>
    <x v="2734"/>
    <d v="2016-10-13T21:59:00"/>
    <n v="30.247083333335468"/>
  </r>
  <r>
    <n v="2735"/>
    <x v="2734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"/>
    <x v="30"/>
    <x v="350"/>
    <n v="21.64"/>
    <x v="2735"/>
    <d v="2013-03-13T20:00:00"/>
    <n v="30.712384259262762"/>
  </r>
  <r>
    <n v="2736"/>
    <x v="2735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"/>
    <x v="30"/>
    <x v="4"/>
    <n v="169.52"/>
    <x v="2736"/>
    <d v="2014-04-23T15:59:33"/>
    <n v="30"/>
  </r>
  <r>
    <n v="2737"/>
    <x v="2736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"/>
    <x v="30"/>
    <x v="351"/>
    <n v="161.88"/>
    <x v="2737"/>
    <d v="2014-01-15T19:00:00"/>
    <n v="42.873993055553001"/>
  </r>
  <r>
    <n v="2738"/>
    <x v="2737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"/>
    <x v="30"/>
    <x v="34"/>
    <n v="493.13"/>
    <x v="2738"/>
    <d v="2016-11-06T03:26:44"/>
    <n v="60"/>
  </r>
  <r>
    <n v="2739"/>
    <x v="2738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"/>
    <x v="30"/>
    <x v="352"/>
    <n v="22.12"/>
    <x v="2739"/>
    <d v="2014-05-05T21:18:37"/>
    <n v="45"/>
  </r>
  <r>
    <n v="2740"/>
    <x v="2739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"/>
    <x v="30"/>
    <x v="33"/>
    <n v="18.239999999999998"/>
    <x v="2740"/>
    <d v="2015-03-11T23:45:52"/>
    <n v="29.958333333343035"/>
  </r>
  <r>
    <n v="2741"/>
    <x v="2740"/>
    <s v="Help me publish my 1st children's book as an aspiring author!"/>
    <n v="8000"/>
    <n v="35"/>
    <s v="failed"/>
    <s v="US"/>
    <s v="USD"/>
    <n v="1413770820"/>
    <n v="1412005602"/>
    <b v="0"/>
    <n v="4"/>
    <b v="0"/>
    <s v="publishing"/>
    <x v="39"/>
    <x v="50"/>
    <n v="8.75"/>
    <x v="2741"/>
    <d v="2014-10-20T02:07:00"/>
    <n v="20.430763888885849"/>
  </r>
  <r>
    <n v="2742"/>
    <x v="2741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"/>
    <x v="39"/>
    <x v="129"/>
    <n v="40.61"/>
    <x v="2742"/>
    <d v="2012-05-15T17:16:27"/>
    <n v="14"/>
  </r>
  <r>
    <n v="2743"/>
    <x v="2742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"/>
    <x v="39"/>
    <x v="50"/>
    <n v="0"/>
    <x v="2743"/>
    <d v="2016-10-19T07:53:27"/>
    <n v="30"/>
  </r>
  <r>
    <n v="2744"/>
    <x v="2743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"/>
    <x v="39"/>
    <x v="62"/>
    <n v="37.950000000000003"/>
    <x v="2744"/>
    <d v="2012-02-29T01:29:58"/>
    <n v="30"/>
  </r>
  <r>
    <n v="2745"/>
    <x v="2744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"/>
    <x v="39"/>
    <x v="66"/>
    <n v="35.729999999999997"/>
    <x v="2745"/>
    <d v="2012-07-14T23:42:48"/>
    <n v="60"/>
  </r>
  <r>
    <n v="2746"/>
    <x v="2745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"/>
    <x v="39"/>
    <x v="117"/>
    <n v="42.16"/>
    <x v="2746"/>
    <d v="2014-08-29T18:45:11"/>
    <n v="30"/>
  </r>
  <r>
    <n v="2747"/>
    <x v="2746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"/>
    <x v="39"/>
    <x v="58"/>
    <n v="35"/>
    <x v="2747"/>
    <d v="2012-06-16T03:10:00"/>
    <n v="31.483831018515048"/>
  </r>
  <r>
    <n v="2748"/>
    <x v="2747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"/>
    <x v="39"/>
    <x v="60"/>
    <n v="13.25"/>
    <x v="2748"/>
    <d v="2016-09-02T17:03:22"/>
    <n v="30"/>
  </r>
  <r>
    <n v="2749"/>
    <x v="2748"/>
    <s v="Self-publishing my children's book."/>
    <n v="10000"/>
    <n v="110"/>
    <s v="failed"/>
    <s v="US"/>
    <s v="USD"/>
    <n v="1428171037"/>
    <n v="1425582637"/>
    <b v="0"/>
    <n v="2"/>
    <b v="0"/>
    <s v="publishing"/>
    <x v="39"/>
    <x v="60"/>
    <n v="55"/>
    <x v="2749"/>
    <d v="2015-04-04T18:10:37"/>
    <n v="29.958333333328483"/>
  </r>
  <r>
    <n v="2750"/>
    <x v="2749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"/>
    <x v="39"/>
    <x v="50"/>
    <n v="0"/>
    <x v="2750"/>
    <d v="2012-06-30T20:00:00"/>
    <n v="11.933506944449618"/>
  </r>
  <r>
    <n v="2751"/>
    <x v="2750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"/>
    <x v="39"/>
    <x v="50"/>
    <n v="0"/>
    <x v="2751"/>
    <d v="2014-06-17T21:17:22"/>
    <n v="60"/>
  </r>
  <r>
    <n v="2752"/>
    <x v="2751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"/>
    <x v="39"/>
    <x v="57"/>
    <n v="39.29"/>
    <x v="2752"/>
    <d v="2011-12-18T18:21:44"/>
    <n v="40"/>
  </r>
  <r>
    <n v="2753"/>
    <x v="2752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"/>
    <x v="39"/>
    <x v="118"/>
    <n v="47.5"/>
    <x v="2753"/>
    <d v="2012-08-26T21:37:03"/>
    <n v="30"/>
  </r>
  <r>
    <n v="2754"/>
    <x v="2753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"/>
    <x v="39"/>
    <x v="50"/>
    <n v="0"/>
    <x v="2754"/>
    <d v="2014-09-11T15:15:51"/>
    <n v="30"/>
  </r>
  <r>
    <n v="2755"/>
    <x v="2754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"/>
    <x v="39"/>
    <x v="221"/>
    <n v="17.329999999999998"/>
    <x v="2755"/>
    <d v="2015-04-08T18:58:47"/>
    <n v="30"/>
  </r>
  <r>
    <n v="2756"/>
    <x v="2755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"/>
    <x v="39"/>
    <x v="54"/>
    <n v="31.76"/>
    <x v="2756"/>
    <d v="2014-01-11T21:36:41"/>
    <n v="30"/>
  </r>
  <r>
    <n v="2757"/>
    <x v="2756"/>
    <s v="A children's letter book that Lampoons Hillary Clinton"/>
    <n v="1500"/>
    <n v="10"/>
    <s v="failed"/>
    <s v="US"/>
    <s v="USD"/>
    <n v="1470498332"/>
    <n v="1469202332"/>
    <b v="0"/>
    <n v="2"/>
    <b v="0"/>
    <s v="publishing"/>
    <x v="39"/>
    <x v="60"/>
    <n v="5"/>
    <x v="2757"/>
    <d v="2016-08-06T15:45:32"/>
    <n v="15"/>
  </r>
  <r>
    <n v="2758"/>
    <x v="2757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"/>
    <x v="39"/>
    <x v="81"/>
    <n v="39"/>
    <x v="2758"/>
    <d v="2016-10-10T10:36:23"/>
    <n v="14"/>
  </r>
  <r>
    <n v="2759"/>
    <x v="2758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"/>
    <x v="39"/>
    <x v="57"/>
    <n v="52.5"/>
    <x v="2759"/>
    <d v="2016-07-16T08:47:46"/>
    <n v="43"/>
  </r>
  <r>
    <n v="2760"/>
    <x v="2759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"/>
    <x v="39"/>
    <x v="50"/>
    <n v="0"/>
    <x v="2760"/>
    <d v="2013-06-20T11:04:18"/>
    <n v="30"/>
  </r>
  <r>
    <n v="2761"/>
    <x v="2760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"/>
    <x v="39"/>
    <x v="60"/>
    <n v="9"/>
    <x v="2761"/>
    <d v="2013-01-03T01:31:33"/>
    <n v="30"/>
  </r>
  <r>
    <n v="2762"/>
    <x v="2761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"/>
    <x v="39"/>
    <x v="60"/>
    <n v="25"/>
    <x v="2762"/>
    <d v="2012-03-18T23:53:15"/>
    <n v="59.958333333335759"/>
  </r>
  <r>
    <n v="2763"/>
    <x v="2762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"/>
    <x v="39"/>
    <x v="50"/>
    <n v="30"/>
    <x v="2763"/>
    <d v="2013-05-24T13:54:44"/>
    <n v="45"/>
  </r>
  <r>
    <n v="2764"/>
    <x v="2763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"/>
    <x v="39"/>
    <x v="60"/>
    <n v="11.25"/>
    <x v="2764"/>
    <d v="2012-05-30T19:00:00"/>
    <n v="29.499641203699866"/>
  </r>
  <r>
    <n v="2765"/>
    <x v="2764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"/>
    <x v="39"/>
    <x v="50"/>
    <n v="0"/>
    <x v="2765"/>
    <d v="2012-10-28T13:53:48"/>
    <n v="16"/>
  </r>
  <r>
    <n v="2766"/>
    <x v="2765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"/>
    <x v="39"/>
    <x v="53"/>
    <n v="25"/>
    <x v="2766"/>
    <d v="2011-08-11T16:01:58"/>
    <n v="30"/>
  </r>
  <r>
    <n v="2767"/>
    <x v="2766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"/>
    <x v="39"/>
    <x v="60"/>
    <n v="11.33"/>
    <x v="2767"/>
    <d v="2015-08-16T23:00:50"/>
    <n v="60"/>
  </r>
  <r>
    <n v="2768"/>
    <x v="2767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"/>
    <x v="39"/>
    <x v="51"/>
    <n v="29.47"/>
    <x v="2768"/>
    <d v="2012-03-29T13:45:23"/>
    <n v="29.958333333335759"/>
  </r>
  <r>
    <n v="2769"/>
    <x v="2768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"/>
    <x v="39"/>
    <x v="50"/>
    <n v="1"/>
    <x v="2769"/>
    <d v="2014-06-05T19:49:50"/>
    <n v="50"/>
  </r>
  <r>
    <n v="2770"/>
    <x v="2769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"/>
    <x v="39"/>
    <x v="54"/>
    <n v="63.1"/>
    <x v="2770"/>
    <d v="2014-03-18T15:55:30"/>
    <n v="29.958333333335759"/>
  </r>
  <r>
    <n v="2771"/>
    <x v="2770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"/>
    <x v="39"/>
    <x v="50"/>
    <n v="0"/>
    <x v="2771"/>
    <d v="2013-02-01T17:00:00"/>
    <n v="49.176620370373712"/>
  </r>
  <r>
    <n v="2772"/>
    <x v="2771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"/>
    <x v="39"/>
    <x v="50"/>
    <n v="0"/>
    <x v="2772"/>
    <d v="2013-10-05T20:51:34"/>
    <n v="15"/>
  </r>
  <r>
    <n v="2773"/>
    <x v="2772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"/>
    <x v="39"/>
    <x v="50"/>
    <n v="1"/>
    <x v="2773"/>
    <d v="2016-04-24T20:45:21"/>
    <n v="10"/>
  </r>
  <r>
    <n v="2774"/>
    <x v="2773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"/>
    <x v="39"/>
    <x v="51"/>
    <n v="43.85"/>
    <x v="2774"/>
    <d v="2013-03-08T03:02:08"/>
    <n v="30"/>
  </r>
  <r>
    <n v="2775"/>
    <x v="2774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"/>
    <x v="39"/>
    <x v="56"/>
    <n v="75"/>
    <x v="2775"/>
    <d v="2011-12-16T00:19:14"/>
    <n v="30"/>
  </r>
  <r>
    <n v="2776"/>
    <x v="2775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"/>
    <x v="39"/>
    <x v="59"/>
    <n v="45.97"/>
    <x v="2776"/>
    <d v="2015-06-12T07:07:56"/>
    <n v="31"/>
  </r>
  <r>
    <n v="2777"/>
    <x v="2776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"/>
    <x v="39"/>
    <x v="50"/>
    <n v="10"/>
    <x v="2777"/>
    <d v="2015-07-17T16:03:24"/>
    <n v="30"/>
  </r>
  <r>
    <n v="2778"/>
    <x v="2777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"/>
    <x v="39"/>
    <x v="73"/>
    <n v="93.67"/>
    <x v="2778"/>
    <d v="2014-08-25T23:28:26"/>
    <n v="30"/>
  </r>
  <r>
    <n v="2779"/>
    <x v="2778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"/>
    <x v="39"/>
    <x v="53"/>
    <n v="53"/>
    <x v="2779"/>
    <d v="2015-11-22T15:03:41"/>
    <n v="30.041666666664241"/>
  </r>
  <r>
    <n v="2780"/>
    <x v="2779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"/>
    <x v="39"/>
    <x v="50"/>
    <n v="0"/>
    <x v="2780"/>
    <d v="2017-03-10T10:44:48"/>
    <n v="30"/>
  </r>
  <r>
    <n v="2781"/>
    <x v="2780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"/>
    <x v="6"/>
    <x v="2"/>
    <n v="47"/>
    <x v="2781"/>
    <d v="2015-02-12T07:00:00"/>
    <n v="28.350069444451947"/>
  </r>
  <r>
    <n v="2782"/>
    <x v="2781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"/>
    <x v="6"/>
    <x v="28"/>
    <n v="66.67"/>
    <x v="2782"/>
    <d v="2015-02-17T04:59:00"/>
    <n v="25.282662037039699"/>
  </r>
  <r>
    <n v="2783"/>
    <x v="2782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"/>
    <x v="6"/>
    <x v="41"/>
    <n v="18.77"/>
    <x v="2783"/>
    <d v="2015-04-23T12:50:46"/>
    <n v="14"/>
  </r>
  <r>
    <n v="2784"/>
    <x v="2783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"/>
    <x v="6"/>
    <x v="17"/>
    <n v="66.11"/>
    <x v="2784"/>
    <d v="2014-10-29T18:54:03"/>
    <n v="21"/>
  </r>
  <r>
    <n v="2785"/>
    <x v="2784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"/>
    <x v="6"/>
    <x v="2"/>
    <n v="36.86"/>
    <x v="2785"/>
    <d v="2016-08-05T21:00:00"/>
    <n v="29.685567129628907"/>
  </r>
  <r>
    <n v="2786"/>
    <x v="2785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"/>
    <x v="6"/>
    <x v="90"/>
    <n v="39.81"/>
    <x v="2786"/>
    <d v="2014-07-09T13:39:40"/>
    <n v="14"/>
  </r>
  <r>
    <n v="2787"/>
    <x v="2786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"/>
    <x v="6"/>
    <x v="28"/>
    <n v="31.5"/>
    <x v="2787"/>
    <d v="2014-07-18T04:45:52"/>
    <n v="30"/>
  </r>
  <r>
    <n v="2788"/>
    <x v="2787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"/>
    <x v="6"/>
    <x v="33"/>
    <n v="102.5"/>
    <x v="2788"/>
    <d v="2016-07-29T16:50:43"/>
    <n v="30"/>
  </r>
  <r>
    <n v="2789"/>
    <x v="2788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"/>
    <x v="6"/>
    <x v="7"/>
    <n v="126.46"/>
    <x v="2789"/>
    <d v="2015-03-12T04:00:00"/>
    <n v="19.153541666673846"/>
  </r>
  <r>
    <n v="2790"/>
    <x v="2789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"/>
    <x v="6"/>
    <x v="2"/>
    <n v="47.88"/>
    <x v="2790"/>
    <d v="2015-02-11T22:31:43"/>
    <n v="30"/>
  </r>
  <r>
    <n v="2791"/>
    <x v="2790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"/>
    <x v="6"/>
    <x v="33"/>
    <n v="73.209999999999994"/>
    <x v="2791"/>
    <d v="2016-09-09T04:00:00"/>
    <n v="30.266678240746842"/>
  </r>
  <r>
    <n v="2792"/>
    <x v="2791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"/>
    <x v="6"/>
    <x v="29"/>
    <n v="89.67"/>
    <x v="2792"/>
    <d v="2015-08-12T05:32:39"/>
    <n v="45"/>
  </r>
  <r>
    <n v="2793"/>
    <x v="2792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"/>
    <x v="6"/>
    <x v="38"/>
    <n v="151.46"/>
    <x v="2793"/>
    <d v="2015-07-21T10:03:25"/>
    <n v="30"/>
  </r>
  <r>
    <n v="2794"/>
    <x v="2793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"/>
    <x v="6"/>
    <x v="95"/>
    <n v="25"/>
    <x v="2794"/>
    <d v="2016-03-03T19:00:00"/>
    <n v="16.100011574075324"/>
  </r>
  <r>
    <n v="2795"/>
    <x v="2794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"/>
    <x v="6"/>
    <x v="3"/>
    <n v="36.5"/>
    <x v="2795"/>
    <d v="2014-06-06T23:00:00"/>
    <n v="16.43239583333343"/>
  </r>
  <r>
    <n v="2796"/>
    <x v="2795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"/>
    <x v="6"/>
    <x v="31"/>
    <n v="44"/>
    <x v="2796"/>
    <d v="2014-07-05T12:40:28"/>
    <n v="30"/>
  </r>
  <r>
    <n v="2797"/>
    <x v="2796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"/>
    <x v="6"/>
    <x v="33"/>
    <n v="87.36"/>
    <x v="2797"/>
    <d v="2014-07-08T22:34:00"/>
    <n v="30"/>
  </r>
  <r>
    <n v="2798"/>
    <x v="2797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"/>
    <x v="6"/>
    <x v="7"/>
    <n v="36.47"/>
    <x v="2798"/>
    <d v="2015-07-31T16:00:00"/>
    <n v="14.991655092599103"/>
  </r>
  <r>
    <n v="2799"/>
    <x v="2798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"/>
    <x v="6"/>
    <x v="16"/>
    <n v="44.86"/>
    <x v="2799"/>
    <d v="2016-06-17T16:00:00"/>
    <n v="31.401967592595611"/>
  </r>
  <r>
    <n v="2800"/>
    <x v="2799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"/>
    <x v="6"/>
    <x v="18"/>
    <n v="42.9"/>
    <x v="2800"/>
    <d v="2015-01-04T13:16:06"/>
    <n v="60"/>
  </r>
  <r>
    <n v="2801"/>
    <x v="2800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"/>
    <x v="6"/>
    <x v="18"/>
    <n v="51.23"/>
    <x v="2801"/>
    <d v="2014-10-10T11:00:00"/>
    <n v="22.215173611111823"/>
  </r>
  <r>
    <n v="2802"/>
    <x v="2801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"/>
    <x v="6"/>
    <x v="21"/>
    <n v="33.94"/>
    <x v="2802"/>
    <d v="2015-08-06T15:31:47"/>
    <n v="30"/>
  </r>
  <r>
    <n v="2803"/>
    <x v="2802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"/>
    <x v="6"/>
    <x v="30"/>
    <n v="90.74"/>
    <x v="2803"/>
    <d v="2015-07-16T00:00:00"/>
    <n v="42.934305555550964"/>
  </r>
  <r>
    <n v="2804"/>
    <x v="2803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"/>
    <x v="6"/>
    <x v="41"/>
    <n v="50"/>
    <x v="2804"/>
    <d v="2014-09-29T10:53:10"/>
    <n v="30"/>
  </r>
  <r>
    <n v="2805"/>
    <x v="2804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"/>
    <x v="6"/>
    <x v="5"/>
    <n v="24.44"/>
    <x v="2805"/>
    <d v="2015-08-22T12:07:53"/>
    <n v="25"/>
  </r>
  <r>
    <n v="2806"/>
    <x v="2805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"/>
    <x v="6"/>
    <x v="20"/>
    <n v="44.25"/>
    <x v="2806"/>
    <d v="2015-08-05T11:00:00"/>
    <n v="36.191087962957681"/>
  </r>
  <r>
    <n v="2807"/>
    <x v="2806"/>
    <s v="Bringing Shakespeare back to the Playwrights"/>
    <n v="5000"/>
    <n v="6300"/>
    <s v="successful"/>
    <s v="US"/>
    <s v="USD"/>
    <n v="1435611438"/>
    <n v="1433019438"/>
    <b v="0"/>
    <n v="93"/>
    <b v="1"/>
    <s v="theater"/>
    <x v="6"/>
    <x v="9"/>
    <n v="67.739999999999995"/>
    <x v="2807"/>
    <d v="2015-06-29T20:57:18"/>
    <n v="30"/>
  </r>
  <r>
    <n v="2808"/>
    <x v="2807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"/>
    <x v="6"/>
    <x v="8"/>
    <n v="65.38"/>
    <x v="2808"/>
    <d v="2015-08-22T20:18:55"/>
    <n v="30"/>
  </r>
  <r>
    <n v="2809"/>
    <x v="2808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"/>
    <x v="6"/>
    <x v="21"/>
    <n v="121.9"/>
    <x v="2809"/>
    <d v="2016-03-30T14:39:00"/>
    <n v="8.1135995370277669"/>
  </r>
  <r>
    <n v="2810"/>
    <x v="2809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"/>
    <x v="6"/>
    <x v="29"/>
    <n v="47.46"/>
    <x v="2810"/>
    <d v="2014-06-01T03:59:00"/>
    <n v="32.026342592595029"/>
  </r>
  <r>
    <n v="2811"/>
    <x v="2810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"/>
    <x v="6"/>
    <x v="8"/>
    <n v="92.84"/>
    <x v="2811"/>
    <d v="2015-02-23T11:55:03"/>
    <n v="30"/>
  </r>
  <r>
    <n v="2812"/>
    <x v="2811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"/>
    <x v="6"/>
    <x v="40"/>
    <n v="68.25"/>
    <x v="2812"/>
    <d v="2015-04-06T04:00:00"/>
    <n v="45.422476851861575"/>
  </r>
  <r>
    <n v="2813"/>
    <x v="2812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"/>
    <x v="6"/>
    <x v="30"/>
    <n v="37.21"/>
    <x v="2813"/>
    <d v="2016-12-14T17:49:21"/>
    <n v="25"/>
  </r>
  <r>
    <n v="2814"/>
    <x v="2813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"/>
    <x v="6"/>
    <x v="29"/>
    <n v="25.25"/>
    <x v="2814"/>
    <d v="2015-05-09T09:35:15"/>
    <n v="30"/>
  </r>
  <r>
    <n v="2815"/>
    <x v="2814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"/>
    <x v="6"/>
    <x v="186"/>
    <n v="43.21"/>
    <x v="2815"/>
    <d v="2016-08-07T18:38:29"/>
    <n v="30"/>
  </r>
  <r>
    <n v="2816"/>
    <x v="2815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"/>
    <x v="6"/>
    <x v="24"/>
    <n v="25.13"/>
    <x v="2816"/>
    <d v="2015-08-02T16:00:00"/>
    <n v="30.199166666672681"/>
  </r>
  <r>
    <n v="2817"/>
    <x v="2816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"/>
    <x v="6"/>
    <x v="22"/>
    <n v="23.64"/>
    <x v="2817"/>
    <d v="2015-02-28T15:14:22"/>
    <n v="40"/>
  </r>
  <r>
    <n v="2818"/>
    <x v="2817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"/>
    <x v="6"/>
    <x v="6"/>
    <n v="103.95"/>
    <x v="2818"/>
    <d v="2015-09-23T14:21:26"/>
    <n v="20"/>
  </r>
  <r>
    <n v="2819"/>
    <x v="2818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"/>
    <x v="6"/>
    <x v="2"/>
    <n v="50.38"/>
    <x v="2819"/>
    <d v="2015-06-14T12:36:49"/>
    <n v="30"/>
  </r>
  <r>
    <n v="2820"/>
    <x v="2819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"/>
    <x v="6"/>
    <x v="104"/>
    <n v="13.6"/>
    <x v="2820"/>
    <d v="2016-02-26T00:00:00"/>
    <n v="24.389016203698702"/>
  </r>
  <r>
    <n v="2821"/>
    <x v="2820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"/>
    <x v="6"/>
    <x v="8"/>
    <n v="28.57"/>
    <x v="2821"/>
    <d v="2014-09-23T22:08:55"/>
    <n v="30"/>
  </r>
  <r>
    <n v="2822"/>
    <x v="2821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"/>
    <x v="6"/>
    <x v="8"/>
    <n v="63.83"/>
    <x v="2822"/>
    <d v="2015-03-27T15:24:52"/>
    <n v="29.958333333343035"/>
  </r>
  <r>
    <n v="2823"/>
    <x v="2822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"/>
    <x v="6"/>
    <x v="39"/>
    <n v="8.86"/>
    <x v="2823"/>
    <d v="2015-03-31T22:59:00"/>
    <n v="27.945995370369928"/>
  </r>
  <r>
    <n v="2824"/>
    <x v="2823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"/>
    <x v="6"/>
    <x v="16"/>
    <n v="50.67"/>
    <x v="2824"/>
    <d v="2015-06-13T01:43:00"/>
    <n v="31.800740740742185"/>
  </r>
  <r>
    <n v="2825"/>
    <x v="2824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"/>
    <x v="6"/>
    <x v="33"/>
    <n v="60.78"/>
    <x v="2825"/>
    <d v="2015-12-04T19:01:26"/>
    <n v="30"/>
  </r>
  <r>
    <n v="2826"/>
    <x v="2825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"/>
    <x v="6"/>
    <x v="29"/>
    <n v="113.42"/>
    <x v="2826"/>
    <d v="2015-07-10T07:00:00"/>
    <n v="24.256805555560277"/>
  </r>
  <r>
    <n v="2827"/>
    <x v="2826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"/>
    <x v="6"/>
    <x v="28"/>
    <n v="104.57"/>
    <x v="2827"/>
    <d v="2016-06-03T16:30:00"/>
    <n v="30.003865740742185"/>
  </r>
  <r>
    <n v="2828"/>
    <x v="2827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"/>
    <x v="6"/>
    <x v="8"/>
    <n v="98.31"/>
    <x v="2828"/>
    <d v="2015-10-02T23:00:00"/>
    <n v="25.693645833329356"/>
  </r>
  <r>
    <n v="2829"/>
    <x v="2828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"/>
    <x v="6"/>
    <x v="13"/>
    <n v="35.04"/>
    <x v="2829"/>
    <d v="2016-06-02T10:25:18"/>
    <n v="28"/>
  </r>
  <r>
    <n v="2830"/>
    <x v="2829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"/>
    <x v="6"/>
    <x v="8"/>
    <n v="272.73"/>
    <x v="2830"/>
    <d v="2014-05-12T03:59:00"/>
    <n v="12.326296296298096"/>
  </r>
  <r>
    <n v="2831"/>
    <x v="2830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"/>
    <x v="6"/>
    <x v="38"/>
    <n v="63.85"/>
    <x v="2831"/>
    <d v="2015-07-16T19:47:50"/>
    <n v="30"/>
  </r>
  <r>
    <n v="2832"/>
    <x v="2831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"/>
    <x v="6"/>
    <x v="41"/>
    <n v="30.19"/>
    <x v="2832"/>
    <d v="2014-11-23T22:00:00"/>
    <n v="28.20724537037313"/>
  </r>
  <r>
    <n v="2833"/>
    <x v="2832"/>
    <s v="A new play about exploring outer space"/>
    <n v="2700"/>
    <n v="2923"/>
    <s v="successful"/>
    <s v="US"/>
    <s v="USD"/>
    <n v="1444528800"/>
    <n v="1442804633"/>
    <b v="0"/>
    <n v="35"/>
    <b v="1"/>
    <s v="theater"/>
    <x v="6"/>
    <x v="29"/>
    <n v="83.51"/>
    <x v="2833"/>
    <d v="2015-10-11T02:00:00"/>
    <n v="19.955636574071832"/>
  </r>
  <r>
    <n v="2834"/>
    <x v="2833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"/>
    <x v="6"/>
    <x v="106"/>
    <n v="64.760000000000005"/>
    <x v="2834"/>
    <d v="2015-01-30T23:02:10"/>
    <n v="15"/>
  </r>
  <r>
    <n v="2835"/>
    <x v="2834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"/>
    <x v="6"/>
    <x v="229"/>
    <n v="20.12"/>
    <x v="2835"/>
    <d v="2015-12-05T00:00:00"/>
    <n v="29.296099537037662"/>
  </r>
  <r>
    <n v="2836"/>
    <x v="2835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"/>
    <x v="6"/>
    <x v="29"/>
    <n v="44.09"/>
    <x v="2836"/>
    <d v="2017-02-18T04:59:00"/>
    <n v="37.945856481477676"/>
  </r>
  <r>
    <n v="2837"/>
    <x v="2836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"/>
    <x v="6"/>
    <x v="8"/>
    <n v="40.479999999999997"/>
    <x v="2837"/>
    <d v="2015-12-09T22:48:04"/>
    <n v="40.041666666664241"/>
  </r>
  <r>
    <n v="2838"/>
    <x v="2837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"/>
    <x v="6"/>
    <x v="28"/>
    <n v="44.54"/>
    <x v="2838"/>
    <d v="2014-08-13T22:00:00"/>
    <n v="22.309074074073578"/>
  </r>
  <r>
    <n v="2839"/>
    <x v="2838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"/>
    <x v="6"/>
    <x v="38"/>
    <n v="125.81"/>
    <x v="2839"/>
    <d v="2014-08-25T04:59:00"/>
    <n v="22.967430555559986"/>
  </r>
  <r>
    <n v="2840"/>
    <x v="2839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"/>
    <x v="6"/>
    <x v="3"/>
    <n v="19.7"/>
    <x v="2840"/>
    <d v="2015-03-18T17:00:00"/>
    <n v="21.672696759254904"/>
  </r>
  <r>
    <n v="2841"/>
    <x v="2840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"/>
    <x v="6"/>
    <x v="60"/>
    <n v="10"/>
    <x v="2841"/>
    <d v="2015-12-13T18:44:57"/>
    <n v="60.041666666671517"/>
  </r>
  <r>
    <n v="2842"/>
    <x v="2841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"/>
    <x v="6"/>
    <x v="50"/>
    <n v="0"/>
    <x v="2842"/>
    <d v="2014-06-21T11:00:00"/>
    <n v="26.50584490741312"/>
  </r>
  <r>
    <n v="2843"/>
    <x v="2842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"/>
    <x v="6"/>
    <x v="50"/>
    <n v="0"/>
    <x v="2843"/>
    <d v="2016-06-13T04:00:00"/>
    <n v="41.428819444452529"/>
  </r>
  <r>
    <n v="2844"/>
    <x v="2843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"/>
    <x v="6"/>
    <x v="62"/>
    <n v="30"/>
    <x v="2844"/>
    <d v="2017-01-04T13:06:20"/>
    <n v="30"/>
  </r>
  <r>
    <n v="2845"/>
    <x v="2844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"/>
    <x v="6"/>
    <x v="188"/>
    <n v="60.67"/>
    <x v="2845"/>
    <d v="2015-06-08T00:23:53"/>
    <n v="60"/>
  </r>
  <r>
    <n v="2846"/>
    <x v="2845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"/>
    <x v="6"/>
    <x v="50"/>
    <n v="0"/>
    <x v="2846"/>
    <d v="2015-05-29T16:36:34"/>
    <n v="45"/>
  </r>
  <r>
    <n v="2847"/>
    <x v="2846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"/>
    <x v="6"/>
    <x v="50"/>
    <n v="0"/>
    <x v="2847"/>
    <d v="2016-05-23T19:21:05"/>
    <n v="60"/>
  </r>
  <r>
    <n v="2848"/>
    <x v="2847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"/>
    <x v="6"/>
    <x v="50"/>
    <n v="23.33"/>
    <x v="2848"/>
    <d v="2015-05-29T15:34:19"/>
    <n v="30"/>
  </r>
  <r>
    <n v="2849"/>
    <x v="2848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"/>
    <x v="6"/>
    <x v="60"/>
    <n v="5"/>
    <x v="2849"/>
    <d v="2016-04-23T10:16:40"/>
    <n v="30"/>
  </r>
  <r>
    <n v="2850"/>
    <x v="2849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"/>
    <x v="6"/>
    <x v="65"/>
    <n v="23.92"/>
    <x v="2850"/>
    <d v="2014-09-06T00:10:11"/>
    <n v="30"/>
  </r>
  <r>
    <n v="2851"/>
    <x v="2850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"/>
    <x v="6"/>
    <x v="50"/>
    <n v="0"/>
    <x v="2851"/>
    <d v="2016-01-29T23:17:00"/>
    <n v="8.9674884259293322"/>
  </r>
  <r>
    <n v="2852"/>
    <x v="2851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"/>
    <x v="6"/>
    <x v="53"/>
    <n v="15.83"/>
    <x v="2852"/>
    <d v="2014-06-21T01:05:03"/>
    <n v="30"/>
  </r>
  <r>
    <n v="2853"/>
    <x v="2852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"/>
    <x v="6"/>
    <x v="50"/>
    <n v="0"/>
    <x v="2853"/>
    <d v="2014-09-14T04:34:57"/>
    <n v="60"/>
  </r>
  <r>
    <n v="2854"/>
    <x v="2853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"/>
    <x v="6"/>
    <x v="72"/>
    <n v="29.79"/>
    <x v="2854"/>
    <d v="2015-05-07T17:11:59"/>
    <n v="20"/>
  </r>
  <r>
    <n v="2855"/>
    <x v="2854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"/>
    <x v="6"/>
    <x v="119"/>
    <n v="60"/>
    <x v="2855"/>
    <d v="2016-01-29T23:34:00"/>
    <n v="28.974178240736364"/>
  </r>
  <r>
    <n v="2856"/>
    <x v="2855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"/>
    <x v="6"/>
    <x v="62"/>
    <n v="24.33"/>
    <x v="2856"/>
    <d v="2015-08-08T21:34:00"/>
    <n v="59.861030092593865"/>
  </r>
  <r>
    <n v="2857"/>
    <x v="2856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"/>
    <x v="6"/>
    <x v="68"/>
    <n v="500"/>
    <x v="2857"/>
    <d v="2017-02-20T18:00:00"/>
    <n v="59.829918981486117"/>
  </r>
  <r>
    <n v="2858"/>
    <x v="2857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"/>
    <x v="6"/>
    <x v="50"/>
    <n v="0"/>
    <x v="2858"/>
    <d v="2014-12-05T11:28:00"/>
    <n v="23.932696759264218"/>
  </r>
  <r>
    <n v="2859"/>
    <x v="2858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"/>
    <x v="6"/>
    <x v="53"/>
    <n v="35"/>
    <x v="2859"/>
    <d v="2015-10-16T08:41:44"/>
    <n v="60"/>
  </r>
  <r>
    <n v="2860"/>
    <x v="2859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"/>
    <x v="6"/>
    <x v="113"/>
    <n v="29.56"/>
    <x v="2860"/>
    <d v="2016-06-19T19:12:56"/>
    <n v="60"/>
  </r>
  <r>
    <n v="2861"/>
    <x v="2860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"/>
    <x v="6"/>
    <x v="188"/>
    <n v="26.67"/>
    <x v="2861"/>
    <d v="2015-09-24T14:10:48"/>
    <n v="14"/>
  </r>
  <r>
    <n v="2862"/>
    <x v="2861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"/>
    <x v="6"/>
    <x v="50"/>
    <n v="18.329999999999998"/>
    <x v="2862"/>
    <d v="2014-06-24T18:57:09"/>
    <n v="30"/>
  </r>
  <r>
    <n v="2863"/>
    <x v="2862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"/>
    <x v="6"/>
    <x v="50"/>
    <n v="20"/>
    <x v="2863"/>
    <d v="2014-09-09T16:12:03"/>
    <n v="60"/>
  </r>
  <r>
    <n v="2864"/>
    <x v="2863"/>
    <s v="Accessible, original theatre for all!"/>
    <n v="2500"/>
    <n v="40"/>
    <s v="failed"/>
    <s v="GB"/>
    <s v="GBP"/>
    <n v="1437139080"/>
    <n v="1434552207"/>
    <b v="0"/>
    <n v="3"/>
    <b v="0"/>
    <s v="theater"/>
    <x v="6"/>
    <x v="53"/>
    <n v="13.33"/>
    <x v="2864"/>
    <d v="2015-07-17T13:18:00"/>
    <n v="29.940659722225973"/>
  </r>
  <r>
    <n v="2865"/>
    <x v="2864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"/>
    <x v="6"/>
    <x v="50"/>
    <n v="0"/>
    <x v="2865"/>
    <d v="2015-01-06T02:44:19"/>
    <n v="60"/>
  </r>
  <r>
    <n v="2866"/>
    <x v="2865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"/>
    <x v="6"/>
    <x v="60"/>
    <n v="22.5"/>
    <x v="2866"/>
    <d v="2016-10-14T22:00:00"/>
    <n v="29.961562500000582"/>
  </r>
  <r>
    <n v="2867"/>
    <x v="2866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"/>
    <x v="6"/>
    <x v="68"/>
    <n v="50.4"/>
    <x v="2867"/>
    <d v="2016-07-04T04:00:00"/>
    <n v="23.97138888889458"/>
  </r>
  <r>
    <n v="2868"/>
    <x v="2867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"/>
    <x v="6"/>
    <x v="72"/>
    <n v="105.03"/>
    <x v="2868"/>
    <d v="2016-10-05T19:50:54"/>
    <n v="30"/>
  </r>
  <r>
    <n v="2869"/>
    <x v="2868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"/>
    <x v="6"/>
    <x v="60"/>
    <n v="35.4"/>
    <x v="2869"/>
    <d v="2016-07-19T14:14:41"/>
    <n v="30"/>
  </r>
  <r>
    <n v="2870"/>
    <x v="2869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"/>
    <x v="6"/>
    <x v="77"/>
    <n v="83.33"/>
    <x v="2870"/>
    <d v="2014-05-17T04:32:45"/>
    <n v="30"/>
  </r>
  <r>
    <n v="2871"/>
    <x v="2870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"/>
    <x v="6"/>
    <x v="62"/>
    <n v="35.92"/>
    <x v="2871"/>
    <d v="2014-12-21T17:43:33"/>
    <n v="20"/>
  </r>
  <r>
    <n v="2872"/>
    <x v="2871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"/>
    <x v="6"/>
    <x v="50"/>
    <n v="0"/>
    <x v="2872"/>
    <d v="2015-06-20T02:47:18"/>
    <n v="60"/>
  </r>
  <r>
    <n v="2873"/>
    <x v="2872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"/>
    <x v="6"/>
    <x v="151"/>
    <n v="119.13"/>
    <x v="2873"/>
    <d v="2015-01-28T19:37:11"/>
    <n v="30"/>
  </r>
  <r>
    <n v="2874"/>
    <x v="2873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"/>
    <x v="6"/>
    <x v="62"/>
    <n v="90.33"/>
    <x v="2874"/>
    <d v="2017-01-17T20:16:26"/>
    <n v="30"/>
  </r>
  <r>
    <n v="2875"/>
    <x v="2874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"/>
    <x v="6"/>
    <x v="50"/>
    <n v="2.33"/>
    <x v="2875"/>
    <d v="2016-05-05T03:04:53"/>
    <n v="30"/>
  </r>
  <r>
    <n v="2876"/>
    <x v="2875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"/>
    <x v="6"/>
    <x v="50"/>
    <n v="0"/>
    <x v="2876"/>
    <d v="2015-07-16T17:51:19"/>
    <n v="30"/>
  </r>
  <r>
    <n v="2877"/>
    <x v="2876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"/>
    <x v="6"/>
    <x v="57"/>
    <n v="108.33"/>
    <x v="2877"/>
    <d v="2016-11-30T17:00:00"/>
    <n v="31.75319444444176"/>
  </r>
  <r>
    <n v="2878"/>
    <x v="2877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"/>
    <x v="6"/>
    <x v="53"/>
    <n v="15.75"/>
    <x v="2878"/>
    <d v="2015-07-03T14:46:35"/>
    <n v="60"/>
  </r>
  <r>
    <n v="2879"/>
    <x v="2878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"/>
    <x v="6"/>
    <x v="50"/>
    <n v="29"/>
    <x v="2879"/>
    <d v="2016-01-20T17:24:21"/>
    <n v="30"/>
  </r>
  <r>
    <n v="2880"/>
    <x v="2879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"/>
    <x v="6"/>
    <x v="61"/>
    <n v="96.55"/>
    <x v="2880"/>
    <d v="2015-08-20T17:05:00"/>
    <n v="43.806111111109203"/>
  </r>
  <r>
    <n v="2881"/>
    <x v="2880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"/>
    <x v="6"/>
    <x v="50"/>
    <n v="0"/>
    <x v="2881"/>
    <d v="2014-12-03T15:20:36"/>
    <n v="60.041666666664241"/>
  </r>
  <r>
    <n v="2882"/>
    <x v="2881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"/>
    <x v="6"/>
    <x v="122"/>
    <n v="63"/>
    <x v="2882"/>
    <d v="2016-05-01T14:18:38"/>
    <n v="30"/>
  </r>
  <r>
    <n v="2883"/>
    <x v="2882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"/>
    <x v="6"/>
    <x v="118"/>
    <n v="381.6"/>
    <x v="2883"/>
    <d v="2016-02-06T04:59:00"/>
    <n v="35.304432870369055"/>
  </r>
  <r>
    <n v="2884"/>
    <x v="2883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"/>
    <x v="6"/>
    <x v="50"/>
    <n v="46.25"/>
    <x v="2884"/>
    <d v="2014-12-05T17:27:15"/>
    <n v="30"/>
  </r>
  <r>
    <n v="2885"/>
    <x v="2884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"/>
    <x v="6"/>
    <x v="69"/>
    <n v="26"/>
    <x v="2885"/>
    <d v="2015-03-14T00:50:01"/>
    <n v="29.958333333335759"/>
  </r>
  <r>
    <n v="2886"/>
    <x v="2885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"/>
    <x v="6"/>
    <x v="62"/>
    <n v="10"/>
    <x v="2886"/>
    <d v="2015-09-19T03:59:00"/>
    <n v="4.5330555555556202"/>
  </r>
  <r>
    <n v="2887"/>
    <x v="2886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"/>
    <x v="6"/>
    <x v="50"/>
    <n v="5"/>
    <x v="2887"/>
    <d v="2015-01-11T10:15:24"/>
    <n v="30"/>
  </r>
  <r>
    <n v="2888"/>
    <x v="2887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"/>
    <x v="6"/>
    <x v="50"/>
    <n v="0"/>
    <x v="2888"/>
    <d v="2014-10-18T04:59:00"/>
    <n v="7.6724537037007394"/>
  </r>
  <r>
    <n v="2889"/>
    <x v="2888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"/>
    <x v="6"/>
    <x v="151"/>
    <n v="81.569999999999993"/>
    <x v="2889"/>
    <d v="2014-08-29T20:43:05"/>
    <n v="30"/>
  </r>
  <r>
    <n v="2890"/>
    <x v="2889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"/>
    <x v="6"/>
    <x v="60"/>
    <n v="7"/>
    <x v="2890"/>
    <d v="2014-08-09T03:00:00"/>
    <n v="28.382037037037662"/>
  </r>
  <r>
    <n v="2891"/>
    <x v="2890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"/>
    <x v="6"/>
    <x v="56"/>
    <n v="27.3"/>
    <x v="2891"/>
    <d v="2016-04-15T20:12:08"/>
    <n v="59.958333333328483"/>
  </r>
  <r>
    <n v="2892"/>
    <x v="2891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"/>
    <x v="6"/>
    <x v="114"/>
    <n v="29.41"/>
    <x v="2892"/>
    <d v="2014-08-25T21:00:00"/>
    <n v="7.1608333333351766"/>
  </r>
  <r>
    <n v="2893"/>
    <x v="2892"/>
    <s v="Fundraising for REDISCOVERING KIA THE PLAY"/>
    <n v="5000"/>
    <n v="25"/>
    <s v="failed"/>
    <s v="US"/>
    <s v="USD"/>
    <n v="1420768800"/>
    <n v="1415644395"/>
    <b v="0"/>
    <n v="2"/>
    <b v="0"/>
    <s v="theater"/>
    <x v="6"/>
    <x v="60"/>
    <n v="12.5"/>
    <x v="2893"/>
    <d v="2015-01-09T02:00:00"/>
    <n v="59.310243055551837"/>
  </r>
  <r>
    <n v="2894"/>
    <x v="2893"/>
    <s v="This Is A Story About A Woman A Man And A Woman"/>
    <n v="50000"/>
    <n v="0"/>
    <s v="failed"/>
    <s v="US"/>
    <s v="USD"/>
    <n v="1428100815"/>
    <n v="1422920415"/>
    <b v="0"/>
    <n v="0"/>
    <b v="0"/>
    <s v="theater"/>
    <x v="6"/>
    <x v="50"/>
    <n v="0"/>
    <x v="2894"/>
    <d v="2015-04-03T22:40:15"/>
    <n v="59.958333333328483"/>
  </r>
  <r>
    <n v="2895"/>
    <x v="2894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"/>
    <x v="6"/>
    <x v="62"/>
    <n v="5.75"/>
    <x v="2895"/>
    <d v="2014-06-22T21:00:00"/>
    <n v="1.3195370370376622"/>
  </r>
  <r>
    <n v="2896"/>
    <x v="2895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"/>
    <x v="6"/>
    <x v="70"/>
    <n v="52.08"/>
    <x v="2896"/>
    <d v="2016-12-12T06:00:00"/>
    <n v="14.341192129628325"/>
  </r>
  <r>
    <n v="2897"/>
    <x v="2896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"/>
    <x v="6"/>
    <x v="62"/>
    <n v="183.33"/>
    <x v="2897"/>
    <d v="2015-10-11T15:29:05"/>
    <n v="29.99869212962949"/>
  </r>
  <r>
    <n v="2898"/>
    <x v="2897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"/>
    <x v="6"/>
    <x v="65"/>
    <n v="26.33"/>
    <x v="2898"/>
    <d v="2015-10-31T15:57:33"/>
    <n v="30"/>
  </r>
  <r>
    <n v="2899"/>
    <x v="2898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"/>
    <x v="6"/>
    <x v="50"/>
    <n v="0"/>
    <x v="2899"/>
    <d v="2016-07-24T01:52:38"/>
    <n v="60"/>
  </r>
  <r>
    <n v="2900"/>
    <x v="2899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"/>
    <x v="6"/>
    <x v="353"/>
    <n v="486.43"/>
    <x v="2900"/>
    <d v="2014-08-09T05:37:12"/>
    <n v="30"/>
  </r>
  <r>
    <n v="2901"/>
    <x v="2900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"/>
    <x v="6"/>
    <x v="60"/>
    <n v="3"/>
    <x v="2901"/>
    <d v="2015-02-07T21:42:19"/>
    <n v="60"/>
  </r>
  <r>
    <n v="2902"/>
    <x v="2901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"/>
    <x v="6"/>
    <x v="50"/>
    <n v="25"/>
    <x v="2902"/>
    <d v="2015-08-24T10:33:16"/>
    <n v="30"/>
  </r>
  <r>
    <n v="2903"/>
    <x v="2902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"/>
    <x v="6"/>
    <x v="60"/>
    <n v="9.75"/>
    <x v="2903"/>
    <d v="2015-09-09T04:00:18"/>
    <n v="60"/>
  </r>
  <r>
    <n v="2904"/>
    <x v="2903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"/>
    <x v="6"/>
    <x v="62"/>
    <n v="18.75"/>
    <x v="2904"/>
    <d v="2014-11-09T12:00:00"/>
    <n v="11.532048611108621"/>
  </r>
  <r>
    <n v="2905"/>
    <x v="2904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"/>
    <x v="6"/>
    <x v="82"/>
    <n v="36.590000000000003"/>
    <x v="2905"/>
    <d v="2016-09-07T01:21:53"/>
    <n v="14"/>
  </r>
  <r>
    <n v="2906"/>
    <x v="2905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"/>
    <x v="6"/>
    <x v="114"/>
    <n v="80.709999999999994"/>
    <x v="2906"/>
    <d v="2015-08-01T01:00:00"/>
    <n v="17.392754629632691"/>
  </r>
  <r>
    <n v="2907"/>
    <x v="2906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"/>
    <x v="6"/>
    <x v="50"/>
    <n v="1"/>
    <x v="2907"/>
    <d v="2016-05-14T21:03:57"/>
    <n v="60"/>
  </r>
  <r>
    <n v="2908"/>
    <x v="2907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"/>
    <x v="6"/>
    <x v="56"/>
    <n v="52.8"/>
    <x v="2908"/>
    <d v="2016-06-08T17:33:39"/>
    <n v="30"/>
  </r>
  <r>
    <n v="2909"/>
    <x v="2908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"/>
    <x v="6"/>
    <x v="50"/>
    <n v="20"/>
    <x v="2909"/>
    <d v="2014-11-25T19:46:00"/>
    <n v="39.55739583333343"/>
  </r>
  <r>
    <n v="2910"/>
    <x v="2909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"/>
    <x v="6"/>
    <x v="50"/>
    <n v="1"/>
    <x v="2910"/>
    <d v="2015-06-12T20:11:27"/>
    <n v="60"/>
  </r>
  <r>
    <n v="2911"/>
    <x v="2910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"/>
    <x v="6"/>
    <x v="121"/>
    <n v="46.93"/>
    <x v="2911"/>
    <d v="2015-06-27T18:27:06"/>
    <n v="40"/>
  </r>
  <r>
    <n v="2912"/>
    <x v="2911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"/>
    <x v="6"/>
    <x v="51"/>
    <n v="78.08"/>
    <x v="2912"/>
    <d v="2016-01-15T03:09:34"/>
    <n v="30"/>
  </r>
  <r>
    <n v="2913"/>
    <x v="2912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"/>
    <x v="6"/>
    <x v="50"/>
    <n v="1"/>
    <x v="2913"/>
    <d v="2014-09-06T22:08:59"/>
    <n v="60"/>
  </r>
  <r>
    <n v="2914"/>
    <x v="2913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"/>
    <x v="6"/>
    <x v="50"/>
    <n v="1"/>
    <x v="2914"/>
    <d v="2015-03-14T20:46:34"/>
    <n v="59.958333333335759"/>
  </r>
  <r>
    <n v="2915"/>
    <x v="2914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"/>
    <x v="6"/>
    <x v="220"/>
    <n v="203.67"/>
    <x v="2915"/>
    <d v="2016-03-16T08:33:10"/>
    <n v="29.958333333328483"/>
  </r>
  <r>
    <n v="2916"/>
    <x v="2915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"/>
    <x v="6"/>
    <x v="59"/>
    <n v="20.71"/>
    <x v="2916"/>
    <d v="2014-05-19T11:26:29"/>
    <n v="23"/>
  </r>
  <r>
    <n v="2917"/>
    <x v="2916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"/>
    <x v="6"/>
    <x v="66"/>
    <n v="48.56"/>
    <x v="2917"/>
    <d v="2015-09-16T05:37:27"/>
    <n v="18"/>
  </r>
  <r>
    <n v="2918"/>
    <x v="2917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"/>
    <x v="6"/>
    <x v="117"/>
    <n v="68.099999999999994"/>
    <x v="2918"/>
    <d v="2015-10-29T15:06:47"/>
    <n v="28"/>
  </r>
  <r>
    <n v="2919"/>
    <x v="2918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"/>
    <x v="6"/>
    <x v="114"/>
    <n v="8.5"/>
    <x v="2919"/>
    <d v="2014-08-05T14:52:09"/>
    <n v="30"/>
  </r>
  <r>
    <n v="2920"/>
    <x v="2919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"/>
    <x v="6"/>
    <x v="117"/>
    <n v="51.62"/>
    <x v="2920"/>
    <d v="2015-03-25T18:01:10"/>
    <n v="29.958333333328483"/>
  </r>
  <r>
    <n v="2921"/>
    <x v="2920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"/>
    <x v="40"/>
    <x v="32"/>
    <n v="43"/>
    <x v="2921"/>
    <d v="2014-09-25T21:16:44"/>
    <n v="30"/>
  </r>
  <r>
    <n v="2922"/>
    <x v="2921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"/>
    <x v="40"/>
    <x v="8"/>
    <n v="83.33"/>
    <x v="2922"/>
    <d v="2015-05-18T20:58:47"/>
    <n v="45"/>
  </r>
  <r>
    <n v="2923"/>
    <x v="2922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"/>
    <x v="40"/>
    <x v="8"/>
    <n v="30"/>
    <x v="2923"/>
    <d v="2015-01-24T03:00:00"/>
    <n v="14.972465277780429"/>
  </r>
  <r>
    <n v="2924"/>
    <x v="2923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"/>
    <x v="40"/>
    <x v="33"/>
    <n v="175.51"/>
    <x v="2924"/>
    <d v="2015-05-09T03:59:00"/>
    <n v="29.609143518522615"/>
  </r>
  <r>
    <n v="2925"/>
    <x v="2924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"/>
    <x v="40"/>
    <x v="21"/>
    <n v="231.66"/>
    <x v="2925"/>
    <d v="2014-09-11T14:01:08"/>
    <n v="30"/>
  </r>
  <r>
    <n v="2926"/>
    <x v="2925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"/>
    <x v="40"/>
    <x v="105"/>
    <n v="75"/>
    <x v="2926"/>
    <d v="2015-02-23T18:22:59"/>
    <n v="14"/>
  </r>
  <r>
    <n v="2927"/>
    <x v="2926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"/>
    <x v="40"/>
    <x v="26"/>
    <n v="112.14"/>
    <x v="2927"/>
    <d v="2014-07-15T05:00:00"/>
    <n v="28.539016203707433"/>
  </r>
  <r>
    <n v="2928"/>
    <x v="2927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"/>
    <x v="40"/>
    <x v="8"/>
    <n v="41.67"/>
    <x v="2928"/>
    <d v="2016-03-04T23:57:26"/>
    <n v="30"/>
  </r>
  <r>
    <n v="2929"/>
    <x v="2928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"/>
    <x v="40"/>
    <x v="21"/>
    <n v="255.17"/>
    <x v="2929"/>
    <d v="2014-05-25T13:32:38"/>
    <n v="30"/>
  </r>
  <r>
    <n v="2930"/>
    <x v="2929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"/>
    <x v="40"/>
    <x v="7"/>
    <n v="162.77000000000001"/>
    <x v="2930"/>
    <d v="2015-05-07T14:01:04"/>
    <n v="30"/>
  </r>
  <r>
    <n v="2931"/>
    <x v="2930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"/>
    <x v="40"/>
    <x v="6"/>
    <n v="88.33"/>
    <x v="2931"/>
    <d v="2014-09-15T06:08:00"/>
    <n v="24.964317129633855"/>
  </r>
  <r>
    <n v="2932"/>
    <x v="2931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"/>
    <x v="40"/>
    <x v="2"/>
    <n v="85.74"/>
    <x v="2932"/>
    <d v="2015-02-21T11:00:00"/>
    <n v="31.293553240735491"/>
  </r>
  <r>
    <n v="2933"/>
    <x v="2932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"/>
    <x v="40"/>
    <x v="33"/>
    <n v="47.57"/>
    <x v="2933"/>
    <d v="2016-06-04T22:57:33"/>
    <n v="30"/>
  </r>
  <r>
    <n v="2934"/>
    <x v="2933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"/>
    <x v="40"/>
    <x v="29"/>
    <n v="72.97"/>
    <x v="2934"/>
    <d v="2014-06-15T15:16:04"/>
    <n v="30"/>
  </r>
  <r>
    <n v="2935"/>
    <x v="2934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"/>
    <x v="40"/>
    <x v="7"/>
    <n v="90.54"/>
    <x v="2935"/>
    <d v="2016-08-29T17:00:00"/>
    <n v="58.124907407400315"/>
  </r>
  <r>
    <n v="2936"/>
    <x v="2935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"/>
    <x v="40"/>
    <x v="30"/>
    <n v="37.65"/>
    <x v="2936"/>
    <d v="2014-10-13T04:59:00"/>
    <n v="12.5569097222251"/>
  </r>
  <r>
    <n v="2937"/>
    <x v="2936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"/>
    <x v="40"/>
    <x v="18"/>
    <n v="36.36"/>
    <x v="2937"/>
    <d v="2014-07-13T10:58:33"/>
    <n v="30"/>
  </r>
  <r>
    <n v="2938"/>
    <x v="2937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"/>
    <x v="40"/>
    <x v="7"/>
    <n v="126.72"/>
    <x v="2938"/>
    <d v="2015-01-30T16:53:34"/>
    <n v="30"/>
  </r>
  <r>
    <n v="2939"/>
    <x v="2938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"/>
    <x v="40"/>
    <x v="33"/>
    <n v="329.2"/>
    <x v="2939"/>
    <d v="2014-08-28T01:00:00"/>
    <n v="33.232499999998254"/>
  </r>
  <r>
    <n v="2940"/>
    <x v="2939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"/>
    <x v="40"/>
    <x v="13"/>
    <n v="81.239999999999995"/>
    <x v="2940"/>
    <d v="2015-01-18T18:33:38"/>
    <n v="40"/>
  </r>
  <r>
    <n v="2941"/>
    <x v="2940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"/>
    <x v="38"/>
    <x v="50"/>
    <n v="1"/>
    <x v="2941"/>
    <d v="2015-03-01T23:02:35"/>
    <n v="30"/>
  </r>
  <r>
    <n v="2942"/>
    <x v="2941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"/>
    <x v="38"/>
    <x v="68"/>
    <n v="202.23"/>
    <x v="2942"/>
    <d v="2015-12-16T20:18:00"/>
    <n v="20.041909722225682"/>
  </r>
  <r>
    <n v="2943"/>
    <x v="2942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"/>
    <x v="38"/>
    <x v="50"/>
    <n v="0"/>
    <x v="2943"/>
    <d v="2015-04-13T03:06:20"/>
    <n v="30"/>
  </r>
  <r>
    <n v="2944"/>
    <x v="2943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"/>
    <x v="38"/>
    <x v="60"/>
    <n v="100"/>
    <x v="2944"/>
    <d v="2015-06-07T21:56:38"/>
    <n v="30"/>
  </r>
  <r>
    <n v="2945"/>
    <x v="2944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"/>
    <x v="38"/>
    <x v="50"/>
    <n v="0"/>
    <x v="2945"/>
    <d v="2015-05-24T03:21:00"/>
    <n v="30"/>
  </r>
  <r>
    <n v="2946"/>
    <x v="2945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"/>
    <x v="38"/>
    <x v="50"/>
    <n v="1"/>
    <x v="2946"/>
    <d v="2016-08-15T12:44:52"/>
    <n v="30"/>
  </r>
  <r>
    <n v="2947"/>
    <x v="2946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"/>
    <x v="38"/>
    <x v="65"/>
    <n v="82.46"/>
    <x v="2947"/>
    <d v="2016-11-24T17:11:00"/>
    <n v="49.153854166666861"/>
  </r>
  <r>
    <n v="2948"/>
    <x v="2947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"/>
    <x v="38"/>
    <x v="50"/>
    <n v="2.67"/>
    <x v="2948"/>
    <d v="2015-06-02T15:34:53"/>
    <n v="60"/>
  </r>
  <r>
    <n v="2949"/>
    <x v="2948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"/>
    <x v="38"/>
    <x v="56"/>
    <n v="12.5"/>
    <x v="2949"/>
    <d v="2015-11-19T20:45:17"/>
    <n v="30.041666666671517"/>
  </r>
  <r>
    <n v="2950"/>
    <x v="2949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"/>
    <x v="38"/>
    <x v="50"/>
    <n v="0"/>
    <x v="2950"/>
    <d v="2016-01-23T08:45:52"/>
    <n v="30"/>
  </r>
  <r>
    <n v="2951"/>
    <x v="2950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"/>
    <x v="38"/>
    <x v="53"/>
    <n v="18.899999999999999"/>
    <x v="2951"/>
    <d v="2014-10-05T19:16:13"/>
    <n v="45"/>
  </r>
  <r>
    <n v="2952"/>
    <x v="2951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"/>
    <x v="38"/>
    <x v="59"/>
    <n v="200.63"/>
    <x v="2952"/>
    <d v="2016-10-17T04:00:00"/>
    <n v="31.476400462968741"/>
  </r>
  <r>
    <n v="2953"/>
    <x v="2952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"/>
    <x v="38"/>
    <x v="50"/>
    <n v="201.67"/>
    <x v="2953"/>
    <d v="2015-10-08T19:00:21"/>
    <n v="30"/>
  </r>
  <r>
    <n v="2954"/>
    <x v="2953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"/>
    <x v="38"/>
    <x v="50"/>
    <n v="0"/>
    <x v="2954"/>
    <d v="2017-03-16T13:00:03"/>
    <n v="19.958333333343035"/>
  </r>
  <r>
    <n v="2955"/>
    <x v="2954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"/>
    <x v="38"/>
    <x v="64"/>
    <n v="65"/>
    <x v="2955"/>
    <d v="2015-06-16T17:47:29"/>
    <n v="30"/>
  </r>
  <r>
    <n v="2956"/>
    <x v="2955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"/>
    <x v="38"/>
    <x v="123"/>
    <n v="66.099999999999994"/>
    <x v="2956"/>
    <d v="2016-05-04T23:00:50"/>
    <n v="30"/>
  </r>
  <r>
    <n v="2957"/>
    <x v="2956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"/>
    <x v="38"/>
    <x v="53"/>
    <n v="93.33"/>
    <x v="2957"/>
    <d v="2015-03-27T23:16:12"/>
    <n v="59.958333333335759"/>
  </r>
  <r>
    <n v="2958"/>
    <x v="2957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"/>
    <x v="38"/>
    <x v="50"/>
    <n v="0"/>
    <x v="2958"/>
    <d v="2016-05-08T17:41:57"/>
    <n v="59.958333333335759"/>
  </r>
  <r>
    <n v="2959"/>
    <x v="2958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"/>
    <x v="38"/>
    <x v="50"/>
    <n v="0"/>
    <x v="2959"/>
    <d v="2016-06-07T00:12:05"/>
    <n v="30"/>
  </r>
  <r>
    <n v="2960"/>
    <x v="2959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"/>
    <x v="38"/>
    <x v="50"/>
    <n v="0"/>
    <x v="2960"/>
    <d v="2014-09-11T18:10:23"/>
    <n v="30"/>
  </r>
  <r>
    <n v="2961"/>
    <x v="2960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"/>
    <x v="6"/>
    <x v="5"/>
    <n v="50.75"/>
    <x v="2961"/>
    <d v="2015-03-26T04:00:00"/>
    <n v="27.954178240746842"/>
  </r>
  <r>
    <n v="2962"/>
    <x v="2961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"/>
    <x v="6"/>
    <x v="108"/>
    <n v="60.9"/>
    <x v="2962"/>
    <d v="2015-03-01T06:59:00"/>
    <n v="28.046689814815181"/>
  </r>
  <r>
    <n v="2963"/>
    <x v="2962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"/>
    <x v="6"/>
    <x v="13"/>
    <n v="109.03"/>
    <x v="2963"/>
    <d v="2015-07-02T11:17:04"/>
    <n v="30"/>
  </r>
  <r>
    <n v="2964"/>
    <x v="2963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"/>
    <x v="6"/>
    <x v="7"/>
    <n v="25.69"/>
    <x v="2964"/>
    <d v="2014-08-06T21:32:00"/>
    <n v="29.987280092595029"/>
  </r>
  <r>
    <n v="2965"/>
    <x v="2964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"/>
    <x v="6"/>
    <x v="15"/>
    <n v="41.92"/>
    <x v="2965"/>
    <d v="2015-07-07T17:30:33"/>
    <n v="30"/>
  </r>
  <r>
    <n v="2966"/>
    <x v="2965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"/>
    <x v="6"/>
    <x v="35"/>
    <n v="88.77"/>
    <x v="2966"/>
    <d v="2015-09-16T17:43:32"/>
    <n v="30"/>
  </r>
  <r>
    <n v="2967"/>
    <x v="2966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"/>
    <x v="6"/>
    <x v="35"/>
    <n v="80.23"/>
    <x v="2967"/>
    <d v="2015-03-09T03:44:52"/>
    <n v="29.958333333335759"/>
  </r>
  <r>
    <n v="2968"/>
    <x v="2967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"/>
    <x v="6"/>
    <x v="6"/>
    <n v="78.94"/>
    <x v="2968"/>
    <d v="2016-08-17T03:59:00"/>
    <n v="13.642129629632109"/>
  </r>
  <r>
    <n v="2969"/>
    <x v="2968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"/>
    <x v="6"/>
    <x v="200"/>
    <n v="95.59"/>
    <x v="2969"/>
    <d v="2015-05-03T22:51:00"/>
    <n v="30.165590277785668"/>
  </r>
  <r>
    <n v="2970"/>
    <x v="2969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"/>
    <x v="6"/>
    <x v="6"/>
    <n v="69.89"/>
    <x v="2970"/>
    <d v="2014-07-18T16:04:11"/>
    <n v="30"/>
  </r>
  <r>
    <n v="2971"/>
    <x v="2970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"/>
    <x v="6"/>
    <x v="8"/>
    <n v="74.53"/>
    <x v="2971"/>
    <d v="2014-08-31T15:47:58"/>
    <n v="30"/>
  </r>
  <r>
    <n v="2972"/>
    <x v="2971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"/>
    <x v="6"/>
    <x v="2"/>
    <n v="123.94"/>
    <x v="2972"/>
    <d v="2016-12-05T01:00:00"/>
    <n v="14.931481481486117"/>
  </r>
  <r>
    <n v="2973"/>
    <x v="2972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"/>
    <x v="6"/>
    <x v="215"/>
    <n v="264.85000000000002"/>
    <x v="2973"/>
    <d v="2016-01-01T04:00:00"/>
    <n v="28.34828703704261"/>
  </r>
  <r>
    <n v="2974"/>
    <x v="2973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"/>
    <x v="6"/>
    <x v="21"/>
    <n v="58.62"/>
    <x v="2974"/>
    <d v="2014-09-26T01:35:00"/>
    <n v="28.004965277774318"/>
  </r>
  <r>
    <n v="2975"/>
    <x v="2974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"/>
    <x v="6"/>
    <x v="8"/>
    <n v="70.88"/>
    <x v="2975"/>
    <d v="2014-11-27T03:00:00"/>
    <n v="28.441134259257524"/>
  </r>
  <r>
    <n v="2976"/>
    <x v="2975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"/>
    <x v="6"/>
    <x v="193"/>
    <n v="8.57"/>
    <x v="2976"/>
    <d v="2016-03-13T12:00:00"/>
    <n v="16.76932870370365"/>
  </r>
  <r>
    <n v="2977"/>
    <x v="2976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"/>
    <x v="6"/>
    <x v="35"/>
    <n v="113.57"/>
    <x v="2977"/>
    <d v="2015-03-23T02:14:00"/>
    <n v="59.211874999993597"/>
  </r>
  <r>
    <n v="2978"/>
    <x v="2977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"/>
    <x v="6"/>
    <x v="32"/>
    <n v="60.69"/>
    <x v="2978"/>
    <d v="2014-10-20T05:59:00"/>
    <n v="9.6087152777763549"/>
  </r>
  <r>
    <n v="2979"/>
    <x v="2978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"/>
    <x v="6"/>
    <x v="7"/>
    <n v="110.22"/>
    <x v="2979"/>
    <d v="2015-01-06T06:00:00"/>
    <n v="16.425659722226555"/>
  </r>
  <r>
    <n v="2980"/>
    <x v="2979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"/>
    <x v="6"/>
    <x v="15"/>
    <n v="136.46"/>
    <x v="2980"/>
    <d v="2015-08-24T02:00:00"/>
    <n v="20.167476851842366"/>
  </r>
  <r>
    <n v="2981"/>
    <x v="2980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"/>
    <x v="38"/>
    <x v="32"/>
    <n v="53.16"/>
    <x v="2981"/>
    <d v="2015-09-23T13:25:56"/>
    <n v="45"/>
  </r>
  <r>
    <n v="2982"/>
    <x v="2981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"/>
    <x v="38"/>
    <x v="21"/>
    <n v="86.49"/>
    <x v="2982"/>
    <d v="2016-02-11T16:29:03"/>
    <n v="30"/>
  </r>
  <r>
    <n v="2983"/>
    <x v="2982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"/>
    <x v="38"/>
    <x v="92"/>
    <n v="155.24"/>
    <x v="2983"/>
    <d v="2014-11-11T16:10:36"/>
    <n v="60.041666666664241"/>
  </r>
  <r>
    <n v="2984"/>
    <x v="2983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"/>
    <x v="38"/>
    <x v="8"/>
    <n v="115.08"/>
    <x v="2984"/>
    <d v="2016-08-24T06:41:21"/>
    <n v="30"/>
  </r>
  <r>
    <n v="2985"/>
    <x v="2984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"/>
    <x v="38"/>
    <x v="108"/>
    <n v="109.59"/>
    <x v="2985"/>
    <d v="2016-10-31T04:00:00"/>
    <n v="19.192962962973979"/>
  </r>
  <r>
    <n v="2986"/>
    <x v="2985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"/>
    <x v="38"/>
    <x v="6"/>
    <n v="45.21"/>
    <x v="2986"/>
    <d v="2016-05-01T11:00:06"/>
    <n v="59.958333333328483"/>
  </r>
  <r>
    <n v="2987"/>
    <x v="2986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"/>
    <x v="38"/>
    <x v="5"/>
    <n v="104.15"/>
    <x v="2987"/>
    <d v="2016-10-13T00:00:00"/>
    <n v="28.692696759258979"/>
  </r>
  <r>
    <n v="2988"/>
    <x v="2987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"/>
    <x v="38"/>
    <x v="8"/>
    <n v="35.71"/>
    <x v="2988"/>
    <d v="2016-06-20T08:41:21"/>
    <n v="30"/>
  </r>
  <r>
    <n v="2989"/>
    <x v="2988"/>
    <s v="Bring the movies back to Bethel, Maine."/>
    <n v="20000"/>
    <n v="35307"/>
    <s v="successful"/>
    <s v="US"/>
    <s v="USD"/>
    <n v="1450673940"/>
    <n v="1448756962"/>
    <b v="0"/>
    <n v="364"/>
    <b v="1"/>
    <s v="theater"/>
    <x v="38"/>
    <x v="93"/>
    <n v="97"/>
    <x v="2989"/>
    <d v="2015-12-21T04:59:00"/>
    <n v="22.187245370369055"/>
  </r>
  <r>
    <n v="2990"/>
    <x v="2989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"/>
    <x v="38"/>
    <x v="8"/>
    <n v="370.37"/>
    <x v="2990"/>
    <d v="2016-01-07T13:47:00"/>
    <n v="35"/>
  </r>
  <r>
    <n v="2991"/>
    <x v="2990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"/>
    <x v="38"/>
    <x v="33"/>
    <n v="94.41"/>
    <x v="2991"/>
    <d v="2017-01-27T20:05:30"/>
    <n v="22"/>
  </r>
  <r>
    <n v="2992"/>
    <x v="2991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"/>
    <x v="38"/>
    <x v="2"/>
    <n v="48.98"/>
    <x v="2992"/>
    <d v="2016-10-09T18:25:10"/>
    <n v="30"/>
  </r>
  <r>
    <n v="2993"/>
    <x v="2992"/>
    <s v="Help us build the Kitchen from Hell!"/>
    <n v="1000"/>
    <n v="1003"/>
    <s v="successful"/>
    <s v="US"/>
    <s v="USD"/>
    <n v="1455998867"/>
    <n v="1453406867"/>
    <b v="0"/>
    <n v="22"/>
    <b v="1"/>
    <s v="theater"/>
    <x v="38"/>
    <x v="8"/>
    <n v="45.59"/>
    <x v="2993"/>
    <d v="2016-02-20T20:07:47"/>
    <n v="30"/>
  </r>
  <r>
    <n v="2994"/>
    <x v="2993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"/>
    <x v="38"/>
    <x v="354"/>
    <n v="23.28"/>
    <x v="2994"/>
    <d v="2014-10-03T11:29:32"/>
    <n v="30"/>
  </r>
  <r>
    <n v="2995"/>
    <x v="2994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"/>
    <x v="38"/>
    <x v="2"/>
    <n v="63.23"/>
    <x v="2995"/>
    <d v="2017-01-19T15:57:51"/>
    <n v="30"/>
  </r>
  <r>
    <n v="2996"/>
    <x v="2995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"/>
    <x v="38"/>
    <x v="174"/>
    <n v="153.52000000000001"/>
    <x v="2996"/>
    <d v="2015-05-26T21:54:00"/>
    <n v="60"/>
  </r>
  <r>
    <n v="2997"/>
    <x v="2996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"/>
    <x v="38"/>
    <x v="3"/>
    <n v="90.2"/>
    <x v="2997"/>
    <d v="2017-02-27T04:59:00"/>
    <n v="17.473923611112696"/>
  </r>
  <r>
    <n v="2998"/>
    <x v="2997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"/>
    <x v="38"/>
    <x v="33"/>
    <n v="118.97"/>
    <x v="2998"/>
    <d v="2014-06-16T04:25:00"/>
    <n v="27.990405092597939"/>
  </r>
  <r>
    <n v="2999"/>
    <x v="2998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"/>
    <x v="38"/>
    <x v="17"/>
    <n v="80.25"/>
    <x v="2999"/>
    <d v="2017-03-01T02:00:00"/>
    <n v="14.343055555553292"/>
  </r>
  <r>
    <n v="3000"/>
    <x v="2999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"/>
    <x v="38"/>
    <x v="8"/>
    <n v="62.5"/>
    <x v="3000"/>
    <d v="2017-01-31T18:00:00"/>
    <n v="13.922800925924093"/>
  </r>
  <r>
    <n v="3001"/>
    <x v="3000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"/>
    <x v="38"/>
    <x v="355"/>
    <n v="131.38"/>
    <x v="3001"/>
    <d v="2016-07-13T21:29:42"/>
    <n v="30"/>
  </r>
  <r>
    <n v="3002"/>
    <x v="3001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"/>
    <x v="38"/>
    <x v="15"/>
    <n v="73.03"/>
    <x v="3002"/>
    <d v="2012-12-26T20:04:12"/>
    <n v="30"/>
  </r>
  <r>
    <n v="3003"/>
    <x v="3002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"/>
    <x v="38"/>
    <x v="7"/>
    <n v="178.53"/>
    <x v="3003"/>
    <d v="2016-03-01T05:59:00"/>
    <n v="31.400046296294022"/>
  </r>
  <r>
    <n v="3004"/>
    <x v="3003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"/>
    <x v="38"/>
    <x v="40"/>
    <n v="162.91"/>
    <x v="3004"/>
    <d v="2014-11-15T22:08:44"/>
    <n v="30.041666666664241"/>
  </r>
  <r>
    <n v="3005"/>
    <x v="3004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"/>
    <x v="38"/>
    <x v="28"/>
    <n v="108.24"/>
    <x v="3005"/>
    <d v="2014-10-06T16:11:45"/>
    <n v="30"/>
  </r>
  <r>
    <n v="3006"/>
    <x v="3005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"/>
    <x v="38"/>
    <x v="29"/>
    <n v="88.87"/>
    <x v="3006"/>
    <d v="2014-12-14T18:09:51"/>
    <n v="30"/>
  </r>
  <r>
    <n v="3007"/>
    <x v="3006"/>
    <s v="Consuite for 2015 CoreCon.  An adventure into insanity."/>
    <n v="600"/>
    <n v="1080"/>
    <s v="successful"/>
    <s v="US"/>
    <s v="USD"/>
    <n v="1429938683"/>
    <n v="1428124283"/>
    <b v="0"/>
    <n v="20"/>
    <b v="1"/>
    <s v="theater"/>
    <x v="38"/>
    <x v="144"/>
    <n v="54"/>
    <x v="3007"/>
    <d v="2015-04-25T05:11:23"/>
    <n v="21"/>
  </r>
  <r>
    <n v="3008"/>
    <x v="3007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"/>
    <x v="38"/>
    <x v="7"/>
    <n v="116.73"/>
    <x v="3008"/>
    <d v="2016-01-21T05:05:19"/>
    <n v="30"/>
  </r>
  <r>
    <n v="3009"/>
    <x v="3008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"/>
    <x v="38"/>
    <x v="28"/>
    <n v="233.9"/>
    <x v="3009"/>
    <d v="2014-11-26T14:40:40"/>
    <n v="30.041666666671517"/>
  </r>
  <r>
    <n v="3010"/>
    <x v="3009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"/>
    <x v="38"/>
    <x v="137"/>
    <n v="158"/>
    <x v="3010"/>
    <d v="2015-02-21T19:58:39"/>
    <n v="60"/>
  </r>
  <r>
    <n v="3011"/>
    <x v="3010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"/>
    <x v="38"/>
    <x v="39"/>
    <n v="14.84"/>
    <x v="3011"/>
    <d v="2015-12-23T22:59:00"/>
    <n v="27.488703703704232"/>
  </r>
  <r>
    <n v="3012"/>
    <x v="3011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"/>
    <x v="38"/>
    <x v="16"/>
    <n v="85.18"/>
    <x v="3012"/>
    <d v="2015-02-10T16:52:10"/>
    <n v="21"/>
  </r>
  <r>
    <n v="3013"/>
    <x v="3012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"/>
    <x v="38"/>
    <x v="96"/>
    <n v="146.69"/>
    <x v="3013"/>
    <d v="2015-06-21T20:04:09"/>
    <n v="30"/>
  </r>
  <r>
    <n v="3014"/>
    <x v="3013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"/>
    <x v="38"/>
    <x v="40"/>
    <n v="50.76"/>
    <x v="3014"/>
    <d v="2014-11-05T05:00:00"/>
    <n v="28.084722222221899"/>
  </r>
  <r>
    <n v="3015"/>
    <x v="3014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"/>
    <x v="38"/>
    <x v="33"/>
    <n v="87.7"/>
    <x v="3015"/>
    <d v="2014-06-11T04:00:00"/>
    <n v="15.43937499999447"/>
  </r>
  <r>
    <n v="3016"/>
    <x v="3015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"/>
    <x v="38"/>
    <x v="33"/>
    <n v="242.28"/>
    <x v="3016"/>
    <d v="2014-07-18T13:09:12"/>
    <n v="60"/>
  </r>
  <r>
    <n v="3017"/>
    <x v="3016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"/>
    <x v="38"/>
    <x v="6"/>
    <n v="146.44999999999999"/>
    <x v="3017"/>
    <d v="2014-08-20T20:24:03"/>
    <n v="30"/>
  </r>
  <r>
    <n v="3018"/>
    <x v="3017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"/>
    <x v="38"/>
    <x v="7"/>
    <n v="103.17"/>
    <x v="3018"/>
    <d v="2015-07-20T22:00:00"/>
    <n v="42.618333333331975"/>
  </r>
  <r>
    <n v="3019"/>
    <x v="3018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"/>
    <x v="38"/>
    <x v="10"/>
    <n v="80.459999999999994"/>
    <x v="3019"/>
    <d v="2014-05-27T03:00:00"/>
    <n v="27.291435185186856"/>
  </r>
  <r>
    <n v="3020"/>
    <x v="3019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"/>
    <x v="38"/>
    <x v="7"/>
    <n v="234.67"/>
    <x v="3020"/>
    <d v="2015-08-14T20:18:53"/>
    <n v="60"/>
  </r>
  <r>
    <n v="3021"/>
    <x v="3020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"/>
    <x v="38"/>
    <x v="31"/>
    <n v="50.69"/>
    <x v="3021"/>
    <d v="2016-11-22T05:59:00"/>
    <n v="35.630451388889924"/>
  </r>
  <r>
    <n v="3022"/>
    <x v="3021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"/>
    <x v="38"/>
    <x v="7"/>
    <n v="162.71"/>
    <x v="3022"/>
    <d v="2016-08-27T22:53:29"/>
    <n v="45"/>
  </r>
  <r>
    <n v="3023"/>
    <x v="3022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"/>
    <x v="38"/>
    <x v="33"/>
    <n v="120.17"/>
    <x v="3023"/>
    <d v="2015-06-11T16:13:06"/>
    <n v="45"/>
  </r>
  <r>
    <n v="3024"/>
    <x v="3023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"/>
    <x v="38"/>
    <x v="351"/>
    <n v="67.7"/>
    <x v="3024"/>
    <d v="2012-10-06T23:51:15"/>
    <n v="30"/>
  </r>
  <r>
    <n v="3025"/>
    <x v="3024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"/>
    <x v="38"/>
    <x v="120"/>
    <n v="52.1"/>
    <x v="3025"/>
    <d v="2014-05-30T16:00:00"/>
    <n v="28.157256944439723"/>
  </r>
  <r>
    <n v="3026"/>
    <x v="3025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"/>
    <x v="38"/>
    <x v="1"/>
    <n v="51.6"/>
    <x v="3026"/>
    <d v="2017-03-03T11:01:32"/>
    <n v="14"/>
  </r>
  <r>
    <n v="3027"/>
    <x v="3026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"/>
    <x v="38"/>
    <x v="26"/>
    <n v="164.3"/>
    <x v="3027"/>
    <d v="2015-03-20T15:54:11"/>
    <n v="29.958333333328483"/>
  </r>
  <r>
    <n v="3028"/>
    <x v="3027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"/>
    <x v="38"/>
    <x v="239"/>
    <n v="84.86"/>
    <x v="3028"/>
    <d v="2016-08-15T06:20:25"/>
    <n v="30"/>
  </r>
  <r>
    <n v="3029"/>
    <x v="3028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"/>
    <x v="38"/>
    <x v="5"/>
    <n v="94.55"/>
    <x v="3029"/>
    <d v="2014-11-18T04:35:00"/>
    <n v="28.482094907405553"/>
  </r>
  <r>
    <n v="3030"/>
    <x v="3029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"/>
    <x v="38"/>
    <x v="13"/>
    <n v="45.54"/>
    <x v="3030"/>
    <d v="2015-09-16T17:56:11"/>
    <n v="30"/>
  </r>
  <r>
    <n v="3031"/>
    <x v="3030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"/>
    <x v="38"/>
    <x v="8"/>
    <n v="51.72"/>
    <x v="3031"/>
    <d v="2016-10-14T21:10:47"/>
    <n v="60"/>
  </r>
  <r>
    <n v="3032"/>
    <x v="3031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"/>
    <x v="38"/>
    <x v="37"/>
    <n v="50.88"/>
    <x v="3032"/>
    <d v="2015-09-11T01:04:19"/>
    <n v="30"/>
  </r>
  <r>
    <n v="3033"/>
    <x v="3032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"/>
    <x v="38"/>
    <x v="92"/>
    <n v="191.13"/>
    <x v="3033"/>
    <d v="2016-08-18T02:38:45"/>
    <n v="30"/>
  </r>
  <r>
    <n v="3034"/>
    <x v="3033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"/>
    <x v="38"/>
    <x v="40"/>
    <n v="89.31"/>
    <x v="3034"/>
    <d v="2016-11-01T03:59:00"/>
    <n v="30.630613425928459"/>
  </r>
  <r>
    <n v="3035"/>
    <x v="3034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"/>
    <x v="38"/>
    <x v="15"/>
    <n v="88.59"/>
    <x v="3035"/>
    <d v="2013-05-04T13:26:49"/>
    <n v="30"/>
  </r>
  <r>
    <n v="3036"/>
    <x v="3035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"/>
    <x v="38"/>
    <x v="37"/>
    <n v="96.3"/>
    <x v="3036"/>
    <d v="2013-08-16T11:59:00"/>
    <n v="35.714074074072414"/>
  </r>
  <r>
    <n v="3037"/>
    <x v="3036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"/>
    <x v="38"/>
    <x v="182"/>
    <n v="33.31"/>
    <x v="3037"/>
    <d v="2010-10-02T04:59:00"/>
    <n v="74.314432870371093"/>
  </r>
  <r>
    <n v="3038"/>
    <x v="3037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"/>
    <x v="38"/>
    <x v="7"/>
    <n v="37.22"/>
    <x v="3038"/>
    <d v="2016-03-04T06:03:17"/>
    <n v="60"/>
  </r>
  <r>
    <n v="3039"/>
    <x v="3038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"/>
    <x v="38"/>
    <x v="15"/>
    <n v="92.13"/>
    <x v="3039"/>
    <d v="2013-12-29T07:59:00"/>
    <n v="26.538217592591536"/>
  </r>
  <r>
    <n v="3040"/>
    <x v="3039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"/>
    <x v="38"/>
    <x v="29"/>
    <n v="76.790000000000006"/>
    <x v="3040"/>
    <d v="2015-06-26T23:00:00"/>
    <n v="4.1664236111100763"/>
  </r>
  <r>
    <n v="3041"/>
    <x v="3040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"/>
    <x v="38"/>
    <x v="5"/>
    <n v="96.53"/>
    <x v="3041"/>
    <d v="2016-01-20T20:50:48"/>
    <n v="30"/>
  </r>
  <r>
    <n v="3042"/>
    <x v="3041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"/>
    <x v="38"/>
    <x v="30"/>
    <n v="51.89"/>
    <x v="3042"/>
    <d v="2015-10-06T16:30:47"/>
    <n v="30"/>
  </r>
  <r>
    <n v="3043"/>
    <x v="3042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"/>
    <x v="38"/>
    <x v="5"/>
    <n v="128.91"/>
    <x v="3043"/>
    <d v="2015-04-16T02:50:00"/>
    <n v="27.047465277777519"/>
  </r>
  <r>
    <n v="3044"/>
    <x v="3043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"/>
    <x v="38"/>
    <x v="15"/>
    <n v="84.11"/>
    <x v="3044"/>
    <d v="2016-02-02T17:26:38"/>
    <n v="15"/>
  </r>
  <r>
    <n v="3045"/>
    <x v="3044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"/>
    <x v="38"/>
    <x v="18"/>
    <n v="82.94"/>
    <x v="3045"/>
    <d v="2014-08-22T03:44:15"/>
    <n v="30"/>
  </r>
  <r>
    <n v="3046"/>
    <x v="3045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"/>
    <x v="38"/>
    <x v="87"/>
    <n v="259.95"/>
    <x v="3046"/>
    <d v="2014-09-10T04:52:00"/>
    <n v="29.399699074070668"/>
  </r>
  <r>
    <n v="3047"/>
    <x v="3046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"/>
    <x v="38"/>
    <x v="328"/>
    <n v="37.25"/>
    <x v="3047"/>
    <d v="2016-04-27T13:16:00"/>
    <n v="43.563726851847605"/>
  </r>
  <r>
    <n v="3048"/>
    <x v="3047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"/>
    <x v="38"/>
    <x v="183"/>
    <n v="177.02"/>
    <x v="3048"/>
    <d v="2014-12-31T21:22:00"/>
    <n v="28.989097222227429"/>
  </r>
  <r>
    <n v="3049"/>
    <x v="3048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"/>
    <x v="38"/>
    <x v="13"/>
    <n v="74.069999999999993"/>
    <x v="3049"/>
    <d v="2015-06-14T00:20:55"/>
    <n v="30"/>
  </r>
  <r>
    <n v="3050"/>
    <x v="3049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"/>
    <x v="38"/>
    <x v="6"/>
    <n v="70.67"/>
    <x v="3050"/>
    <d v="2016-05-05T04:02:40"/>
    <n v="30"/>
  </r>
  <r>
    <n v="3051"/>
    <x v="3050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"/>
    <x v="38"/>
    <x v="148"/>
    <n v="23.63"/>
    <x v="3051"/>
    <d v="2017-02-08T09:59:05"/>
    <n v="30"/>
  </r>
  <r>
    <n v="3052"/>
    <x v="3051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"/>
    <x v="38"/>
    <x v="50"/>
    <n v="37.5"/>
    <x v="3052"/>
    <d v="2015-05-28T15:59:00"/>
    <n v="29.995902777780429"/>
  </r>
  <r>
    <n v="3053"/>
    <x v="3052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"/>
    <x v="38"/>
    <x v="50"/>
    <n v="13.33"/>
    <x v="3053"/>
    <d v="2014-10-02T03:59:00"/>
    <n v="51.404247685190057"/>
  </r>
  <r>
    <n v="3054"/>
    <x v="3053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"/>
    <x v="38"/>
    <x v="50"/>
    <n v="0"/>
    <x v="3054"/>
    <d v="2015-03-02T01:04:00"/>
    <n v="37.211643518516212"/>
  </r>
  <r>
    <n v="3055"/>
    <x v="3054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"/>
    <x v="38"/>
    <x v="50"/>
    <n v="1"/>
    <x v="3055"/>
    <d v="2015-01-09T22:59:50"/>
    <n v="60"/>
  </r>
  <r>
    <n v="3056"/>
    <x v="3055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"/>
    <x v="38"/>
    <x v="50"/>
    <n v="0"/>
    <x v="3056"/>
    <d v="2014-09-29T15:16:24"/>
    <n v="60"/>
  </r>
  <r>
    <n v="3057"/>
    <x v="3056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"/>
    <x v="38"/>
    <x v="50"/>
    <n v="0"/>
    <x v="3057"/>
    <d v="2016-04-03T14:36:51"/>
    <n v="29.958333333335759"/>
  </r>
  <r>
    <n v="3058"/>
    <x v="3057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"/>
    <x v="38"/>
    <x v="50"/>
    <n v="1"/>
    <x v="3058"/>
    <d v="2016-05-20T08:59:00"/>
    <n v="50"/>
  </r>
  <r>
    <n v="3059"/>
    <x v="3058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"/>
    <x v="38"/>
    <x v="56"/>
    <n v="41"/>
    <x v="3059"/>
    <d v="2014-08-08T22:27:26"/>
    <n v="30"/>
  </r>
  <r>
    <n v="3060"/>
    <x v="3059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"/>
    <x v="38"/>
    <x v="50"/>
    <n v="55.83"/>
    <x v="3060"/>
    <d v="2015-09-28T06:35:34"/>
    <n v="30"/>
  </r>
  <r>
    <n v="3061"/>
    <x v="3060"/>
    <s v="Save a historic Local theater."/>
    <n v="1000000"/>
    <n v="0"/>
    <s v="failed"/>
    <s v="US"/>
    <s v="USD"/>
    <n v="1407955748"/>
    <n v="1405363748"/>
    <b v="0"/>
    <n v="0"/>
    <b v="0"/>
    <s v="theater"/>
    <x v="38"/>
    <x v="50"/>
    <n v="0"/>
    <x v="3061"/>
    <d v="2014-08-13T18:49:08"/>
    <n v="30"/>
  </r>
  <r>
    <n v="3062"/>
    <x v="3061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"/>
    <x v="38"/>
    <x v="356"/>
    <n v="99.76"/>
    <x v="3062"/>
    <d v="2015-09-30T18:00:00"/>
    <n v="29.214212962964666"/>
  </r>
  <r>
    <n v="3063"/>
    <x v="3062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"/>
    <x v="38"/>
    <x v="68"/>
    <n v="25.52"/>
    <x v="3063"/>
    <d v="2016-10-22T22:08:58"/>
    <n v="35"/>
  </r>
  <r>
    <n v="3064"/>
    <x v="3063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"/>
    <x v="38"/>
    <x v="57"/>
    <n v="117.65"/>
    <x v="3064"/>
    <d v="2015-11-22T06:59:00"/>
    <n v="31.160810185188893"/>
  </r>
  <r>
    <n v="3065"/>
    <x v="3064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"/>
    <x v="38"/>
    <x v="50"/>
    <n v="5"/>
    <x v="3065"/>
    <d v="2014-07-30T01:19:32"/>
    <n v="25"/>
  </r>
  <r>
    <n v="3066"/>
    <x v="3065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"/>
    <x v="38"/>
    <x v="81"/>
    <n v="2796.67"/>
    <x v="3066"/>
    <d v="2016-07-10T05:28:57"/>
    <n v="30"/>
  </r>
  <r>
    <n v="3067"/>
    <x v="3066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"/>
    <x v="38"/>
    <x v="56"/>
    <n v="200"/>
    <x v="3067"/>
    <d v="2015-09-09T22:31:19"/>
    <n v="30"/>
  </r>
  <r>
    <n v="3068"/>
    <x v="3067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"/>
    <x v="38"/>
    <x v="50"/>
    <n v="87.5"/>
    <x v="3068"/>
    <d v="2015-10-16T16:35:52"/>
    <n v="30"/>
  </r>
  <r>
    <n v="3069"/>
    <x v="3068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"/>
    <x v="38"/>
    <x v="51"/>
    <n v="20.14"/>
    <x v="3069"/>
    <d v="2014-12-14T20:00:34"/>
    <n v="30"/>
  </r>
  <r>
    <n v="3070"/>
    <x v="3069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"/>
    <x v="38"/>
    <x v="56"/>
    <n v="20.88"/>
    <x v="3070"/>
    <d v="2016-12-07T17:36:09"/>
    <n v="21"/>
  </r>
  <r>
    <n v="3071"/>
    <x v="3070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"/>
    <x v="38"/>
    <x v="64"/>
    <n v="61.31"/>
    <x v="3071"/>
    <d v="2015-04-21T05:59:00"/>
    <n v="17.516886574070668"/>
  </r>
  <r>
    <n v="3072"/>
    <x v="3071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"/>
    <x v="38"/>
    <x v="50"/>
    <n v="1"/>
    <x v="3072"/>
    <d v="2016-10-30T01:46:00"/>
    <n v="14.383078703707724"/>
  </r>
  <r>
    <n v="3073"/>
    <x v="3072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"/>
    <x v="38"/>
    <x v="50"/>
    <n v="92.14"/>
    <x v="3073"/>
    <d v="2015-06-14T19:19:00"/>
    <n v="58.120833333334303"/>
  </r>
  <r>
    <n v="3074"/>
    <x v="3073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"/>
    <x v="38"/>
    <x v="50"/>
    <n v="7.33"/>
    <x v="3074"/>
    <d v="2016-03-10T13:42:39"/>
    <n v="30"/>
  </r>
  <r>
    <n v="3075"/>
    <x v="3074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"/>
    <x v="38"/>
    <x v="114"/>
    <n v="64.8"/>
    <x v="3075"/>
    <d v="2016-08-19T02:27:20"/>
    <n v="50"/>
  </r>
  <r>
    <n v="3076"/>
    <x v="3075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"/>
    <x v="38"/>
    <x v="77"/>
    <n v="30.12"/>
    <x v="3076"/>
    <d v="2015-10-09T15:38:43"/>
    <n v="60"/>
  </r>
  <r>
    <n v="3077"/>
    <x v="3076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"/>
    <x v="38"/>
    <x v="50"/>
    <n v="52.5"/>
    <x v="3077"/>
    <d v="2017-03-02T22:57:58"/>
    <n v="30"/>
  </r>
  <r>
    <n v="3078"/>
    <x v="3077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"/>
    <x v="38"/>
    <x v="50"/>
    <n v="23.67"/>
    <x v="3078"/>
    <d v="2015-02-26T03:19:55"/>
    <n v="30"/>
  </r>
  <r>
    <n v="3079"/>
    <x v="3078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"/>
    <x v="38"/>
    <x v="60"/>
    <n v="415.78"/>
    <x v="3079"/>
    <d v="2015-03-22T16:07:15"/>
    <n v="29.958333333328483"/>
  </r>
  <r>
    <n v="3080"/>
    <x v="3079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"/>
    <x v="38"/>
    <x v="50"/>
    <n v="53.71"/>
    <x v="3080"/>
    <d v="2014-12-27T01:40:44"/>
    <n v="60.041666666664241"/>
  </r>
  <r>
    <n v="3081"/>
    <x v="3080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"/>
    <x v="38"/>
    <x v="50"/>
    <n v="420.6"/>
    <x v="3081"/>
    <d v="2015-09-20T04:21:31"/>
    <n v="30"/>
  </r>
  <r>
    <n v="3082"/>
    <x v="3081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"/>
    <x v="38"/>
    <x v="50"/>
    <n v="0"/>
    <x v="3082"/>
    <d v="2015-11-15T23:09:06"/>
    <n v="30.041666666671517"/>
  </r>
  <r>
    <n v="3083"/>
    <x v="3082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"/>
    <x v="38"/>
    <x v="50"/>
    <n v="18.670000000000002"/>
    <x v="3083"/>
    <d v="2014-09-01T05:00:00"/>
    <n v="29.644930555557949"/>
  </r>
  <r>
    <n v="3084"/>
    <x v="3083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"/>
    <x v="38"/>
    <x v="81"/>
    <n v="78.33"/>
    <x v="3084"/>
    <d v="2015-05-05T18:48:00"/>
    <n v="29.059594907412247"/>
  </r>
  <r>
    <n v="3085"/>
    <x v="3084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"/>
    <x v="38"/>
    <x v="53"/>
    <n v="67.78"/>
    <x v="3085"/>
    <d v="2015-09-29T21:12:39"/>
    <n v="30"/>
  </r>
  <r>
    <n v="3086"/>
    <x v="3085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"/>
    <x v="38"/>
    <x v="50"/>
    <n v="16.670000000000002"/>
    <x v="3086"/>
    <d v="2015-08-17T16:05:59"/>
    <n v="60"/>
  </r>
  <r>
    <n v="3087"/>
    <x v="3086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"/>
    <x v="38"/>
    <x v="60"/>
    <n v="62.5"/>
    <x v="3087"/>
    <d v="2016-12-21T04:36:30"/>
    <n v="60.041666666664241"/>
  </r>
  <r>
    <n v="3088"/>
    <x v="3087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"/>
    <x v="38"/>
    <x v="50"/>
    <n v="42"/>
    <x v="3088"/>
    <d v="2015-01-08T13:41:00"/>
    <n v="30.997835648144246"/>
  </r>
  <r>
    <n v="3089"/>
    <x v="3088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"/>
    <x v="38"/>
    <x v="61"/>
    <n v="130.09"/>
    <x v="3089"/>
    <d v="2016-07-09T01:59:00"/>
    <n v="31.540011574070377"/>
  </r>
  <r>
    <n v="3090"/>
    <x v="3089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"/>
    <x v="38"/>
    <x v="62"/>
    <n v="1270.22"/>
    <x v="3090"/>
    <d v="2015-05-01T18:39:05"/>
    <n v="59.958333333335759"/>
  </r>
  <r>
    <n v="3091"/>
    <x v="3090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"/>
    <x v="38"/>
    <x v="63"/>
    <n v="88.44"/>
    <x v="3091"/>
    <d v="2016-08-14T22:45:43"/>
    <n v="30"/>
  </r>
  <r>
    <n v="3092"/>
    <x v="3091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"/>
    <x v="38"/>
    <x v="60"/>
    <n v="56.34"/>
    <x v="3092"/>
    <d v="2015-10-15T22:00:00"/>
    <n v="37.297314814815763"/>
  </r>
  <r>
    <n v="3093"/>
    <x v="3092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"/>
    <x v="38"/>
    <x v="61"/>
    <n v="53.53"/>
    <x v="3093"/>
    <d v="2014-06-01T03:59:00"/>
    <n v="30.256932870375749"/>
  </r>
  <r>
    <n v="3094"/>
    <x v="3093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"/>
    <x v="38"/>
    <x v="50"/>
    <n v="25"/>
    <x v="3094"/>
    <d v="2015-09-20T19:05:56"/>
    <n v="60"/>
  </r>
  <r>
    <n v="3095"/>
    <x v="3094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"/>
    <x v="38"/>
    <x v="50"/>
    <n v="50"/>
    <x v="3095"/>
    <d v="2016-08-01T00:36:20"/>
    <n v="60"/>
  </r>
  <r>
    <n v="3096"/>
    <x v="3095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"/>
    <x v="38"/>
    <x v="65"/>
    <n v="56.79"/>
    <x v="3096"/>
    <d v="2015-05-20T19:48:46"/>
    <n v="30"/>
  </r>
  <r>
    <n v="3097"/>
    <x v="3096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"/>
    <x v="38"/>
    <x v="123"/>
    <n v="40.83"/>
    <x v="3097"/>
    <d v="2016-10-07T14:00:00"/>
    <n v="21.079849537032715"/>
  </r>
  <r>
    <n v="3098"/>
    <x v="3097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"/>
    <x v="38"/>
    <x v="65"/>
    <n v="65.11"/>
    <x v="3098"/>
    <d v="2016-02-08T00:17:00"/>
    <n v="48.219571759254904"/>
  </r>
  <r>
    <n v="3099"/>
    <x v="3098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"/>
    <x v="38"/>
    <x v="51"/>
    <n v="55.6"/>
    <x v="3099"/>
    <d v="2016-02-12T04:33:11"/>
    <n v="30"/>
  </r>
  <r>
    <n v="3100"/>
    <x v="3099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"/>
    <x v="38"/>
    <x v="77"/>
    <n v="140.54"/>
    <x v="3100"/>
    <d v="2014-10-20T14:56:15"/>
    <n v="30"/>
  </r>
  <r>
    <n v="3101"/>
    <x v="3100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"/>
    <x v="38"/>
    <x v="81"/>
    <n v="25"/>
    <x v="3101"/>
    <d v="2015-07-16T07:56:00"/>
    <n v="29.947025462963211"/>
  </r>
  <r>
    <n v="3102"/>
    <x v="3101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"/>
    <x v="38"/>
    <x v="115"/>
    <n v="69.53"/>
    <x v="3102"/>
    <d v="2016-08-23T08:10:18"/>
    <n v="50"/>
  </r>
  <r>
    <n v="3103"/>
    <x v="3102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"/>
    <x v="38"/>
    <x v="50"/>
    <n v="5.5"/>
    <x v="3103"/>
    <d v="2015-06-12T03:45:06"/>
    <n v="60"/>
  </r>
  <r>
    <n v="3104"/>
    <x v="3103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"/>
    <x v="38"/>
    <x v="75"/>
    <n v="237"/>
    <x v="3104"/>
    <d v="2015-02-03T02:00:00"/>
    <n v="31.174641203702777"/>
  </r>
  <r>
    <n v="3105"/>
    <x v="3104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"/>
    <x v="38"/>
    <x v="72"/>
    <n v="79.87"/>
    <x v="3105"/>
    <d v="2014-10-19T05:00:00"/>
    <n v="54.48939814815094"/>
  </r>
  <r>
    <n v="3106"/>
    <x v="3105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"/>
    <x v="38"/>
    <x v="65"/>
    <n v="10.25"/>
    <x v="3106"/>
    <d v="2015-09-16T22:00:00"/>
    <n v="22.487546296295477"/>
  </r>
  <r>
    <n v="3107"/>
    <x v="3106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"/>
    <x v="38"/>
    <x v="68"/>
    <n v="272.58999999999997"/>
    <x v="3107"/>
    <d v="2015-05-11T19:32:31"/>
    <n v="7"/>
  </r>
  <r>
    <n v="3108"/>
    <x v="3107"/>
    <s v="We need a permanent home for the theater!"/>
    <n v="50000"/>
    <n v="26"/>
    <s v="failed"/>
    <s v="US"/>
    <s v="USD"/>
    <n v="1430234394"/>
    <n v="1425053994"/>
    <b v="0"/>
    <n v="2"/>
    <b v="0"/>
    <s v="theater"/>
    <x v="38"/>
    <x v="50"/>
    <n v="13"/>
    <x v="3108"/>
    <d v="2015-04-28T15:19:54"/>
    <n v="59.958333333328483"/>
  </r>
  <r>
    <n v="3109"/>
    <x v="3108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"/>
    <x v="38"/>
    <x v="78"/>
    <n v="58.18"/>
    <x v="3109"/>
    <d v="2014-08-28T03:00:10"/>
    <n v="35"/>
  </r>
  <r>
    <n v="3110"/>
    <x v="3109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"/>
    <x v="38"/>
    <x v="50"/>
    <n v="10"/>
    <x v="3110"/>
    <d v="2017-02-19T00:45:19"/>
    <n v="40"/>
  </r>
  <r>
    <n v="3111"/>
    <x v="3110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"/>
    <x v="38"/>
    <x v="117"/>
    <n v="70.11"/>
    <x v="3111"/>
    <d v="2014-10-04T14:17:00"/>
    <n v="31"/>
  </r>
  <r>
    <n v="3112"/>
    <x v="3111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"/>
    <x v="38"/>
    <x v="62"/>
    <n v="57.89"/>
    <x v="3112"/>
    <d v="2016-11-01T02:55:34"/>
    <n v="60"/>
  </r>
  <r>
    <n v="3113"/>
    <x v="3112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"/>
    <x v="38"/>
    <x v="65"/>
    <n v="125.27"/>
    <x v="3113"/>
    <d v="2015-04-17T17:33:02"/>
    <n v="30"/>
  </r>
  <r>
    <n v="3114"/>
    <x v="3113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"/>
    <x v="38"/>
    <x v="50"/>
    <n v="0"/>
    <x v="3114"/>
    <d v="2014-09-21T15:10:50"/>
    <n v="60"/>
  </r>
  <r>
    <n v="3115"/>
    <x v="3114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"/>
    <x v="38"/>
    <x v="56"/>
    <n v="300"/>
    <x v="3115"/>
    <d v="2016-06-05T10:43:47"/>
    <n v="30"/>
  </r>
  <r>
    <n v="3116"/>
    <x v="3115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"/>
    <x v="38"/>
    <x v="219"/>
    <n v="43"/>
    <x v="3116"/>
    <d v="2015-04-01T12:22:05"/>
    <n v="14"/>
  </r>
  <r>
    <n v="3117"/>
    <x v="3116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"/>
    <x v="38"/>
    <x v="50"/>
    <n v="1"/>
    <x v="3117"/>
    <d v="2016-05-27T13:12:00"/>
    <n v="8.1754629629722331"/>
  </r>
  <r>
    <n v="3118"/>
    <x v="3117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"/>
    <x v="38"/>
    <x v="50"/>
    <n v="775"/>
    <x v="3118"/>
    <d v="2016-07-02T15:35:23"/>
    <n v="19"/>
  </r>
  <r>
    <n v="3119"/>
    <x v="3118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"/>
    <x v="38"/>
    <x v="50"/>
    <n v="5"/>
    <x v="3119"/>
    <d v="2015-03-27T00:05:32"/>
    <n v="29.958333333328483"/>
  </r>
  <r>
    <n v="3120"/>
    <x v="3119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"/>
    <x v="38"/>
    <x v="50"/>
    <n v="12.8"/>
    <x v="3120"/>
    <d v="2016-05-05T21:36:36"/>
    <n v="59.958333333335759"/>
  </r>
  <r>
    <n v="3121"/>
    <x v="3120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"/>
    <x v="38"/>
    <x v="60"/>
    <n v="10"/>
    <x v="3121"/>
    <d v="2014-09-26T16:18:55"/>
    <n v="60"/>
  </r>
  <r>
    <n v="3122"/>
    <x v="3121"/>
    <s v="cancelled until further notice"/>
    <n v="199"/>
    <n v="116"/>
    <s v="canceled"/>
    <s v="US"/>
    <s v="USD"/>
    <n v="1478733732"/>
    <n v="1478298132"/>
    <b v="0"/>
    <n v="2"/>
    <b v="0"/>
    <s v="theater"/>
    <x v="38"/>
    <x v="74"/>
    <n v="58"/>
    <x v="3122"/>
    <d v="2016-11-09T23:22:12"/>
    <n v="5.0416666666715173"/>
  </r>
  <r>
    <n v="3123"/>
    <x v="3122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"/>
    <x v="38"/>
    <x v="149"/>
    <n v="244.8"/>
    <x v="3123"/>
    <d v="2016-07-09T23:49:58"/>
    <n v="30"/>
  </r>
  <r>
    <n v="3124"/>
    <x v="3123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"/>
    <x v="38"/>
    <x v="50"/>
    <n v="6.5"/>
    <x v="3124"/>
    <d v="2015-02-02T18:43:21"/>
    <n v="60"/>
  </r>
  <r>
    <n v="3125"/>
    <x v="3124"/>
    <s v="N/A"/>
    <n v="1500000"/>
    <n v="0"/>
    <s v="canceled"/>
    <s v="US"/>
    <s v="USD"/>
    <n v="1452142672"/>
    <n v="1449550672"/>
    <b v="0"/>
    <n v="0"/>
    <b v="0"/>
    <s v="theater"/>
    <x v="38"/>
    <x v="50"/>
    <n v="0"/>
    <x v="3125"/>
    <d v="2016-01-07T04:57:52"/>
    <n v="30"/>
  </r>
  <r>
    <n v="3126"/>
    <x v="3125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"/>
    <x v="38"/>
    <x v="65"/>
    <n v="61.18"/>
    <x v="3126"/>
    <d v="2016-03-27T23:26:02"/>
    <n v="29.958333333328483"/>
  </r>
  <r>
    <n v="3127"/>
    <x v="3126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"/>
    <x v="38"/>
    <x v="50"/>
    <n v="0"/>
    <x v="3127"/>
    <d v="2015-03-01T20:33:49"/>
    <n v="30"/>
  </r>
  <r>
    <n v="3128"/>
    <x v="3127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"/>
    <x v="6"/>
    <x v="15"/>
    <n v="139.24"/>
    <x v="3128"/>
    <d v="2017-03-16T18:49:01"/>
    <n v="29.958333333343035"/>
  </r>
  <r>
    <n v="3129"/>
    <x v="3128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"/>
    <x v="6"/>
    <x v="60"/>
    <n v="10"/>
    <x v="3129"/>
    <d v="2017-04-18T19:13:39"/>
    <n v="39.958333333335759"/>
  </r>
  <r>
    <n v="3130"/>
    <x v="3129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"/>
    <x v="6"/>
    <x v="65"/>
    <n v="93.75"/>
    <x v="3130"/>
    <d v="2017-04-14T04:59:00"/>
    <n v="30.567407407412247"/>
  </r>
  <r>
    <n v="3131"/>
    <x v="3130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"/>
    <x v="6"/>
    <x v="63"/>
    <n v="53.75"/>
    <x v="3131"/>
    <d v="2017-04-08T12:54:05"/>
    <n v="29.958333333328483"/>
  </r>
  <r>
    <n v="3132"/>
    <x v="3131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"/>
    <x v="6"/>
    <x v="50"/>
    <n v="10"/>
    <x v="3132"/>
    <d v="2017-04-21T07:24:20"/>
    <n v="59.958333333328483"/>
  </r>
  <r>
    <n v="3133"/>
    <x v="3132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"/>
    <x v="6"/>
    <x v="29"/>
    <n v="33.75"/>
    <x v="3133"/>
    <d v="2017-03-24T12:33:54"/>
    <n v="29.958333333335759"/>
  </r>
  <r>
    <n v="3134"/>
    <x v="3133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"/>
    <x v="6"/>
    <x v="61"/>
    <n v="18.75"/>
    <x v="3134"/>
    <d v="2017-03-27T16:16:59"/>
    <n v="20.958333333335759"/>
  </r>
  <r>
    <n v="3135"/>
    <x v="3134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"/>
    <x v="6"/>
    <x v="70"/>
    <n v="23.14"/>
    <x v="3135"/>
    <d v="2017-04-04T03:38:41"/>
    <n v="22"/>
  </r>
  <r>
    <n v="3136"/>
    <x v="3135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"/>
    <x v="6"/>
    <x v="30"/>
    <n v="29.05"/>
    <x v="3136"/>
    <d v="2017-03-31T22:59:00"/>
    <n v="36.495208333333721"/>
  </r>
  <r>
    <n v="3137"/>
    <x v="3136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"/>
    <x v="6"/>
    <x v="56"/>
    <n v="50"/>
    <x v="3137"/>
    <d v="2017-05-03T19:12:00"/>
    <n v="50.914942129631527"/>
  </r>
  <r>
    <n v="3138"/>
    <x v="3137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"/>
    <x v="6"/>
    <x v="50"/>
    <n v="0"/>
    <x v="3138"/>
    <d v="2017-04-03T15:30:07"/>
    <n v="19"/>
  </r>
  <r>
    <n v="3139"/>
    <x v="3138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"/>
    <x v="6"/>
    <x v="62"/>
    <n v="450"/>
    <x v="3139"/>
    <d v="2017-03-25T04:33:00"/>
    <n v="33.919212962959136"/>
  </r>
  <r>
    <n v="3140"/>
    <x v="3139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"/>
    <x v="6"/>
    <x v="60"/>
    <n v="24"/>
    <x v="3140"/>
    <d v="2017-04-07T16:15:03"/>
    <n v="29.958333333328483"/>
  </r>
  <r>
    <n v="3141"/>
    <x v="3140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"/>
    <x v="6"/>
    <x v="221"/>
    <n v="32.25"/>
    <x v="3141"/>
    <d v="2017-04-16T20:00:00"/>
    <n v="41.07999999999447"/>
  </r>
  <r>
    <n v="3142"/>
    <x v="3141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"/>
    <x v="6"/>
    <x v="53"/>
    <n v="15"/>
    <x v="3142"/>
    <d v="2017-03-19T11:18:59"/>
    <n v="29.958333333328483"/>
  </r>
  <r>
    <n v="3143"/>
    <x v="3142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"/>
    <x v="6"/>
    <x v="50"/>
    <n v="0"/>
    <x v="3143"/>
    <d v="2017-04-09T08:35:56"/>
    <n v="26"/>
  </r>
  <r>
    <n v="3144"/>
    <x v="3143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"/>
    <x v="6"/>
    <x v="150"/>
    <n v="251.33"/>
    <x v="3144"/>
    <d v="2017-03-19T06:00:00"/>
    <n v="16.711724537031841"/>
  </r>
  <r>
    <n v="3145"/>
    <x v="3144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"/>
    <x v="6"/>
    <x v="50"/>
    <n v="0"/>
    <x v="3145"/>
    <d v="2017-03-27T23:58:54"/>
    <n v="59.958333333328483"/>
  </r>
  <r>
    <n v="3146"/>
    <x v="3145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"/>
    <x v="6"/>
    <x v="57"/>
    <n v="437.5"/>
    <x v="3146"/>
    <d v="2017-04-16T15:22:46"/>
    <n v="44.958333333328483"/>
  </r>
  <r>
    <n v="3147"/>
    <x v="3146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"/>
    <x v="6"/>
    <x v="90"/>
    <n v="110.35"/>
    <x v="3147"/>
    <d v="2014-11-07T00:15:55"/>
    <n v="40.041666666664241"/>
  </r>
  <r>
    <n v="3148"/>
    <x v="3147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"/>
    <x v="6"/>
    <x v="26"/>
    <n v="41.42"/>
    <x v="3148"/>
    <d v="2014-10-01T04:00:00"/>
    <n v="21.501342592593573"/>
  </r>
  <r>
    <n v="3149"/>
    <x v="3148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"/>
    <x v="6"/>
    <x v="3"/>
    <n v="52"/>
    <x v="3149"/>
    <d v="2012-12-07T02:00:00"/>
    <n v="24.065972222226264"/>
  </r>
  <r>
    <n v="3150"/>
    <x v="3149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"/>
    <x v="6"/>
    <x v="7"/>
    <n v="33.99"/>
    <x v="3150"/>
    <d v="2011-01-25T04:00:00"/>
    <n v="89.902743055550673"/>
  </r>
  <r>
    <n v="3151"/>
    <x v="3150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"/>
    <x v="6"/>
    <x v="8"/>
    <n v="103.35"/>
    <x v="3151"/>
    <d v="2014-09-10T20:09:34"/>
    <n v="30"/>
  </r>
  <r>
    <n v="3152"/>
    <x v="3151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"/>
    <x v="6"/>
    <x v="6"/>
    <n v="34.79"/>
    <x v="3152"/>
    <d v="2013-11-02T20:49:27"/>
    <n v="30"/>
  </r>
  <r>
    <n v="3153"/>
    <x v="3152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"/>
    <x v="6"/>
    <x v="357"/>
    <n v="41.77"/>
    <x v="3153"/>
    <d v="2011-05-01T04:59:00"/>
    <n v="31.053275462960301"/>
  </r>
  <r>
    <n v="3154"/>
    <x v="3153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"/>
    <x v="6"/>
    <x v="40"/>
    <n v="64.27"/>
    <x v="3154"/>
    <d v="2012-04-01T20:00:58"/>
    <n v="29.958333333335759"/>
  </r>
  <r>
    <n v="3155"/>
    <x v="3154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"/>
    <x v="6"/>
    <x v="192"/>
    <n v="31.21"/>
    <x v="3155"/>
    <d v="2012-12-20T11:58:45"/>
    <n v="30"/>
  </r>
  <r>
    <n v="3156"/>
    <x v="3155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"/>
    <x v="6"/>
    <x v="21"/>
    <n v="62.92"/>
    <x v="3156"/>
    <d v="2012-06-01T22:52:24"/>
    <n v="35"/>
  </r>
  <r>
    <n v="3157"/>
    <x v="3156"/>
    <s v="Four Directors.  Four One Acts.  Four Genres.  For You."/>
    <n v="4000"/>
    <n v="4040"/>
    <s v="successful"/>
    <s v="US"/>
    <s v="USD"/>
    <n v="1405746000"/>
    <n v="1404932105"/>
    <b v="1"/>
    <n v="41"/>
    <b v="1"/>
    <s v="theater"/>
    <x v="6"/>
    <x v="7"/>
    <n v="98.54"/>
    <x v="3157"/>
    <d v="2014-07-19T05:00:00"/>
    <n v="9.4200810185211594"/>
  </r>
  <r>
    <n v="3158"/>
    <x v="3157"/>
    <s v="A 40s crime-noir play using nursery rhyme characters."/>
    <n v="5000"/>
    <n v="5700"/>
    <s v="successful"/>
    <s v="US"/>
    <s v="USD"/>
    <n v="1374523752"/>
    <n v="1371931752"/>
    <b v="1"/>
    <n v="69"/>
    <b v="1"/>
    <s v="theater"/>
    <x v="6"/>
    <x v="35"/>
    <n v="82.61"/>
    <x v="3158"/>
    <d v="2013-07-22T20:09:12"/>
    <n v="30"/>
  </r>
  <r>
    <n v="3159"/>
    <x v="3158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"/>
    <x v="6"/>
    <x v="18"/>
    <n v="38.5"/>
    <x v="3159"/>
    <d v="2012-01-18T23:00:00"/>
    <n v="42.891655092593282"/>
  </r>
  <r>
    <n v="3160"/>
    <x v="3159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"/>
    <x v="6"/>
    <x v="21"/>
    <n v="80.16"/>
    <x v="3160"/>
    <d v="2014-08-13T04:59:00"/>
    <n v="22.942743055558822"/>
  </r>
  <r>
    <n v="3161"/>
    <x v="3160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"/>
    <x v="6"/>
    <x v="2"/>
    <n v="28.41"/>
    <x v="3161"/>
    <d v="2014-10-15T12:52:02"/>
    <n v="30"/>
  </r>
  <r>
    <n v="3162"/>
    <x v="3161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"/>
    <x v="6"/>
    <x v="37"/>
    <n v="80.73"/>
    <x v="3162"/>
    <d v="2014-07-07T02:00:00"/>
    <n v="27.397430555560277"/>
  </r>
  <r>
    <n v="3163"/>
    <x v="3162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"/>
    <x v="6"/>
    <x v="38"/>
    <n v="200.69"/>
    <x v="3163"/>
    <d v="2014-06-15T18:05:25"/>
    <n v="30"/>
  </r>
  <r>
    <n v="3164"/>
    <x v="3163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"/>
    <x v="6"/>
    <x v="13"/>
    <n v="37.590000000000003"/>
    <x v="3164"/>
    <d v="2014-06-09T19:20:15"/>
    <n v="33"/>
  </r>
  <r>
    <n v="3165"/>
    <x v="3164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"/>
    <x v="6"/>
    <x v="200"/>
    <n v="58.1"/>
    <x v="3165"/>
    <d v="2011-05-03T03:59:00"/>
    <n v="22.006712962967867"/>
  </r>
  <r>
    <n v="3166"/>
    <x v="3165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"/>
    <x v="6"/>
    <x v="12"/>
    <n v="60.3"/>
    <x v="3166"/>
    <d v="2014-11-26T07:59:00"/>
    <n v="28.641053240738984"/>
  </r>
  <r>
    <n v="3167"/>
    <x v="3166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"/>
    <x v="6"/>
    <x v="31"/>
    <n v="63.36"/>
    <x v="3167"/>
    <d v="2014-08-02T04:13:01"/>
    <n v="14"/>
  </r>
  <r>
    <n v="3168"/>
    <x v="3167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"/>
    <x v="6"/>
    <x v="39"/>
    <n v="50.9"/>
    <x v="3168"/>
    <d v="2014-06-13T22:00:00"/>
    <n v="31.810729166660167"/>
  </r>
  <r>
    <n v="3169"/>
    <x v="3168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"/>
    <x v="6"/>
    <x v="33"/>
    <n v="100.5"/>
    <x v="3169"/>
    <d v="2013-12-13T04:59:00"/>
    <n v="29.46966435185459"/>
  </r>
  <r>
    <n v="3170"/>
    <x v="3169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"/>
    <x v="6"/>
    <x v="20"/>
    <n v="31.62"/>
    <x v="3170"/>
    <d v="2014-07-02T04:00:00"/>
    <n v="33.086296296292858"/>
  </r>
  <r>
    <n v="3171"/>
    <x v="3170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"/>
    <x v="6"/>
    <x v="15"/>
    <n v="65.099999999999994"/>
    <x v="3171"/>
    <d v="2016-05-06T14:35:58"/>
    <n v="30"/>
  </r>
  <r>
    <n v="3172"/>
    <x v="3171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"/>
    <x v="6"/>
    <x v="41"/>
    <n v="79.31"/>
    <x v="3172"/>
    <d v="2012-02-14T17:31:08"/>
    <n v="30"/>
  </r>
  <r>
    <n v="3173"/>
    <x v="3172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"/>
    <x v="6"/>
    <x v="33"/>
    <n v="139.19"/>
    <x v="3173"/>
    <d v="2014-09-26T21:04:52"/>
    <n v="30"/>
  </r>
  <r>
    <n v="3174"/>
    <x v="3173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"/>
    <x v="6"/>
    <x v="7"/>
    <n v="131.91"/>
    <x v="3174"/>
    <d v="2014-08-25T20:45:08"/>
    <n v="14"/>
  </r>
  <r>
    <n v="3175"/>
    <x v="3174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"/>
    <x v="6"/>
    <x v="5"/>
    <n v="91.3"/>
    <x v="3175"/>
    <d v="2011-02-17T21:17:07"/>
    <n v="60"/>
  </r>
  <r>
    <n v="3176"/>
    <x v="3175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"/>
    <x v="6"/>
    <x v="41"/>
    <n v="39.67"/>
    <x v="3176"/>
    <d v="2013-08-18T15:00:00"/>
    <n v="26.694085648152395"/>
  </r>
  <r>
    <n v="3177"/>
    <x v="3176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"/>
    <x v="6"/>
    <x v="16"/>
    <n v="57.55"/>
    <x v="3177"/>
    <d v="2014-06-21T16:00:09"/>
    <n v="30"/>
  </r>
  <r>
    <n v="3178"/>
    <x v="3177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"/>
    <x v="6"/>
    <x v="174"/>
    <n v="33.03"/>
    <x v="3178"/>
    <d v="2014-07-16T14:31:15"/>
    <n v="30"/>
  </r>
  <r>
    <n v="3179"/>
    <x v="3178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"/>
    <x v="6"/>
    <x v="35"/>
    <n v="77.34"/>
    <x v="3179"/>
    <d v="2013-05-06T16:51:11"/>
    <n v="25"/>
  </r>
  <r>
    <n v="3180"/>
    <x v="3179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"/>
    <x v="6"/>
    <x v="28"/>
    <n v="31.93"/>
    <x v="3180"/>
    <d v="2014-06-20T09:54:09"/>
    <n v="30"/>
  </r>
  <r>
    <n v="3181"/>
    <x v="3180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"/>
    <x v="6"/>
    <x v="15"/>
    <n v="36.33"/>
    <x v="3181"/>
    <d v="2014-06-15T16:00:00"/>
    <n v="26.356631944443507"/>
  </r>
  <r>
    <n v="3182"/>
    <x v="3181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"/>
    <x v="6"/>
    <x v="7"/>
    <n v="46.77"/>
    <x v="3182"/>
    <d v="2012-01-31T17:00:00"/>
    <n v="55.759016203708597"/>
  </r>
  <r>
    <n v="3183"/>
    <x v="3182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"/>
    <x v="6"/>
    <x v="15"/>
    <n v="40.07"/>
    <x v="3183"/>
    <d v="2013-08-23T19:04:29"/>
    <n v="18"/>
  </r>
  <r>
    <n v="3184"/>
    <x v="3183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"/>
    <x v="6"/>
    <x v="13"/>
    <n v="100.22"/>
    <x v="3184"/>
    <d v="2014-07-01T23:50:31"/>
    <n v="30"/>
  </r>
  <r>
    <n v="3185"/>
    <x v="3184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"/>
    <x v="6"/>
    <x v="8"/>
    <n v="41.67"/>
    <x v="3185"/>
    <d v="2014-07-16T23:27:21"/>
    <n v="7"/>
  </r>
  <r>
    <n v="3186"/>
    <x v="3185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"/>
    <x v="6"/>
    <x v="21"/>
    <n v="46.71"/>
    <x v="3186"/>
    <d v="2014-09-16T21:00:00"/>
    <n v="29.950949074074742"/>
  </r>
  <r>
    <n v="3187"/>
    <x v="3186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"/>
    <x v="6"/>
    <x v="31"/>
    <n v="71.489999999999995"/>
    <x v="3187"/>
    <d v="2014-08-04T15:59:33"/>
    <n v="20"/>
  </r>
  <r>
    <n v="3188"/>
    <x v="3187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"/>
    <x v="40"/>
    <x v="187"/>
    <n v="14.44"/>
    <x v="3188"/>
    <d v="2015-06-10T09:58:22"/>
    <n v="21"/>
  </r>
  <r>
    <n v="3189"/>
    <x v="3188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"/>
    <x v="40"/>
    <x v="81"/>
    <n v="356.84"/>
    <x v="3189"/>
    <d v="2015-05-24T08:18:52"/>
    <n v="30"/>
  </r>
  <r>
    <n v="3190"/>
    <x v="3189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"/>
    <x v="40"/>
    <x v="50"/>
    <n v="0"/>
    <x v="3190"/>
    <d v="2016-12-09T04:37:55"/>
    <n v="30.041666666664241"/>
  </r>
  <r>
    <n v="3191"/>
    <x v="3190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"/>
    <x v="40"/>
    <x v="65"/>
    <n v="37.75"/>
    <x v="3191"/>
    <d v="2016-08-16T18:07:49"/>
    <n v="60"/>
  </r>
  <r>
    <n v="3192"/>
    <x v="3191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"/>
    <x v="40"/>
    <x v="60"/>
    <n v="12.75"/>
    <x v="3192"/>
    <d v="2015-02-28T22:00:00"/>
    <n v="44.976168981491355"/>
  </r>
  <r>
    <n v="3193"/>
    <x v="3192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"/>
    <x v="40"/>
    <x v="81"/>
    <n v="24.46"/>
    <x v="3193"/>
    <d v="2015-02-20T23:14:16"/>
    <n v="45"/>
  </r>
  <r>
    <n v="3194"/>
    <x v="3193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"/>
    <x v="40"/>
    <x v="50"/>
    <n v="0"/>
    <x v="3194"/>
    <d v="2015-07-27T01:29:58"/>
    <n v="30"/>
  </r>
  <r>
    <n v="3195"/>
    <x v="3194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"/>
    <x v="40"/>
    <x v="155"/>
    <n v="53.08"/>
    <x v="3195"/>
    <d v="2015-02-12T14:15:42"/>
    <n v="30"/>
  </r>
  <r>
    <n v="3196"/>
    <x v="3195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"/>
    <x v="40"/>
    <x v="50"/>
    <n v="300"/>
    <x v="3196"/>
    <d v="2015-08-01T14:00:00"/>
    <n v="59.985243055547471"/>
  </r>
  <r>
    <n v="3197"/>
    <x v="3196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"/>
    <x v="40"/>
    <x v="57"/>
    <n v="286.25"/>
    <x v="3197"/>
    <d v="2015-02-04T11:50:18"/>
    <n v="30"/>
  </r>
  <r>
    <n v="3198"/>
    <x v="3197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"/>
    <x v="40"/>
    <x v="50"/>
    <n v="36.67"/>
    <x v="3198"/>
    <d v="2015-02-16T10:11:17"/>
    <n v="38"/>
  </r>
  <r>
    <n v="3199"/>
    <x v="3198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"/>
    <x v="40"/>
    <x v="221"/>
    <n v="49.21"/>
    <x v="3199"/>
    <d v="2014-09-06T21:00:00"/>
    <n v="30.113217592595902"/>
  </r>
  <r>
    <n v="3200"/>
    <x v="3199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"/>
    <x v="40"/>
    <x v="50"/>
    <n v="1"/>
    <x v="3200"/>
    <d v="2016-04-30T05:34:00"/>
    <n v="29.911331018520286"/>
  </r>
  <r>
    <n v="3201"/>
    <x v="3200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"/>
    <x v="40"/>
    <x v="60"/>
    <n v="12.5"/>
    <x v="3201"/>
    <d v="2014-08-31T18:24:37"/>
    <n v="21"/>
  </r>
  <r>
    <n v="3202"/>
    <x v="3201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"/>
    <x v="40"/>
    <x v="358"/>
    <n v="109.04"/>
    <x v="3202"/>
    <d v="2015-12-14T05:59:00"/>
    <n v="58.395763888882357"/>
  </r>
  <r>
    <n v="3203"/>
    <x v="3202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"/>
    <x v="40"/>
    <x v="78"/>
    <n v="41.67"/>
    <x v="3203"/>
    <d v="2015-09-25T23:43:42"/>
    <n v="30"/>
  </r>
  <r>
    <n v="3204"/>
    <x v="3203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"/>
    <x v="40"/>
    <x v="50"/>
    <n v="0"/>
    <x v="3204"/>
    <d v="2015-07-17T16:14:00"/>
    <n v="29.99028935185197"/>
  </r>
  <r>
    <n v="3205"/>
    <x v="3204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"/>
    <x v="40"/>
    <x v="56"/>
    <n v="22.75"/>
    <x v="3205"/>
    <d v="2015-05-01T08:59:32"/>
    <n v="30"/>
  </r>
  <r>
    <n v="3206"/>
    <x v="3205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"/>
    <x v="40"/>
    <x v="50"/>
    <n v="0"/>
    <x v="3206"/>
    <d v="2015-09-19T06:37:31"/>
    <n v="30"/>
  </r>
  <r>
    <n v="3207"/>
    <x v="3206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"/>
    <x v="40"/>
    <x v="132"/>
    <n v="70.83"/>
    <x v="3207"/>
    <d v="2015-04-23T05:40:07"/>
    <n v="59.958333333328483"/>
  </r>
  <r>
    <n v="3208"/>
    <x v="3207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"/>
    <x v="6"/>
    <x v="3"/>
    <n v="63.11"/>
    <x v="3208"/>
    <d v="2014-07-28T14:31:17"/>
    <n v="21"/>
  </r>
  <r>
    <n v="3209"/>
    <x v="3208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"/>
    <x v="6"/>
    <x v="17"/>
    <n v="50.16"/>
    <x v="3209"/>
    <d v="2014-06-20T23:00:00"/>
    <n v="32.321087962962338"/>
  </r>
  <r>
    <n v="3210"/>
    <x v="3209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"/>
    <x v="6"/>
    <x v="9"/>
    <n v="62.88"/>
    <x v="3210"/>
    <d v="2012-06-01T03:59:00"/>
    <n v="47.229409722225682"/>
  </r>
  <r>
    <n v="3211"/>
    <x v="3210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"/>
    <x v="6"/>
    <x v="28"/>
    <n v="85.53"/>
    <x v="3211"/>
    <d v="2014-08-15T02:00:00"/>
    <n v="31.496759259258397"/>
  </r>
  <r>
    <n v="3212"/>
    <x v="3211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"/>
    <x v="6"/>
    <x v="9"/>
    <n v="53.72"/>
    <x v="3212"/>
    <d v="2014-08-08T19:05:51"/>
    <n v="30"/>
  </r>
  <r>
    <n v="3213"/>
    <x v="3212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"/>
    <x v="6"/>
    <x v="8"/>
    <n v="127.81"/>
    <x v="3213"/>
    <d v="2015-07-26T18:19:19"/>
    <n v="40"/>
  </r>
  <r>
    <n v="3214"/>
    <x v="3213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"/>
    <x v="6"/>
    <x v="21"/>
    <n v="106.57"/>
    <x v="3214"/>
    <d v="2016-01-05T23:55:00"/>
    <n v="37.204016203708306"/>
  </r>
  <r>
    <n v="3215"/>
    <x v="3214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"/>
    <x v="6"/>
    <x v="8"/>
    <n v="262.11"/>
    <x v="3215"/>
    <d v="2015-09-10T03:59:00"/>
    <n v="37.500798611115897"/>
  </r>
  <r>
    <n v="3216"/>
    <x v="3215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"/>
    <x v="6"/>
    <x v="8"/>
    <n v="57.17"/>
    <x v="3216"/>
    <d v="2015-07-11T14:30:00"/>
    <n v="31.14153935185459"/>
  </r>
  <r>
    <n v="3217"/>
    <x v="3216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"/>
    <x v="6"/>
    <x v="31"/>
    <n v="50.2"/>
    <x v="3217"/>
    <d v="2016-11-04T13:06:24"/>
    <n v="30"/>
  </r>
  <r>
    <n v="3218"/>
    <x v="3217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"/>
    <x v="6"/>
    <x v="21"/>
    <n v="66.59"/>
    <x v="3218"/>
    <d v="2014-12-31T00:00:00"/>
    <n v="32.997847222221026"/>
  </r>
  <r>
    <n v="3219"/>
    <x v="3218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"/>
    <x v="6"/>
    <x v="8"/>
    <n v="168.25"/>
    <x v="3219"/>
    <d v="2015-03-22T22:35:47"/>
    <n v="34.958333333328483"/>
  </r>
  <r>
    <n v="3220"/>
    <x v="3219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"/>
    <x v="6"/>
    <x v="7"/>
    <n v="256.37"/>
    <x v="3220"/>
    <d v="2017-03-12T21:00:00"/>
    <n v="34.041620370371675"/>
  </r>
  <r>
    <n v="3221"/>
    <x v="3220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"/>
    <x v="6"/>
    <x v="33"/>
    <n v="36.61"/>
    <x v="3221"/>
    <d v="2015-07-05T16:43:23"/>
    <n v="35"/>
  </r>
  <r>
    <n v="3222"/>
    <x v="3221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"/>
    <x v="6"/>
    <x v="105"/>
    <n v="37.14"/>
    <x v="3222"/>
    <d v="2015-10-24T21:29:00"/>
    <n v="31.31299768518511"/>
  </r>
  <r>
    <n v="3223"/>
    <x v="3222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"/>
    <x v="6"/>
    <x v="5"/>
    <n v="45.88"/>
    <x v="3223"/>
    <d v="2015-08-20T20:02:56"/>
    <n v="30"/>
  </r>
  <r>
    <n v="3224"/>
    <x v="3223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"/>
    <x v="6"/>
    <x v="21"/>
    <n v="141.71"/>
    <x v="3224"/>
    <d v="2017-01-10T05:00:00"/>
    <n v="47.357488425921474"/>
  </r>
  <r>
    <n v="3225"/>
    <x v="3224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"/>
    <x v="6"/>
    <x v="21"/>
    <n v="52.49"/>
    <x v="3225"/>
    <d v="2016-06-03T21:00:00"/>
    <n v="21.315532407403225"/>
  </r>
  <r>
    <n v="3226"/>
    <x v="3225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"/>
    <x v="6"/>
    <x v="3"/>
    <n v="59.52"/>
    <x v="3226"/>
    <d v="2015-10-30T14:00:12"/>
    <n v="30"/>
  </r>
  <r>
    <n v="3227"/>
    <x v="3226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"/>
    <x v="6"/>
    <x v="105"/>
    <n v="50"/>
    <x v="3227"/>
    <d v="2017-01-17T21:10:36"/>
    <n v="30"/>
  </r>
  <r>
    <n v="3228"/>
    <x v="3227"/>
    <s v="A Season of Powerful Women. A Season of Defiance."/>
    <n v="7000"/>
    <n v="7164"/>
    <s v="successful"/>
    <s v="US"/>
    <s v="USD"/>
    <n v="1450328340"/>
    <n v="1447606884"/>
    <b v="1"/>
    <n v="37"/>
    <b v="1"/>
    <s v="theater"/>
    <x v="6"/>
    <x v="21"/>
    <n v="193.62"/>
    <x v="3228"/>
    <d v="2015-12-17T04:59:00"/>
    <n v="31.498333333329356"/>
  </r>
  <r>
    <n v="3229"/>
    <x v="3228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"/>
    <x v="6"/>
    <x v="29"/>
    <n v="106.8"/>
    <x v="3229"/>
    <d v="2014-11-20T07:59:58"/>
    <n v="30.041666666671517"/>
  </r>
  <r>
    <n v="3230"/>
    <x v="3229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"/>
    <x v="6"/>
    <x v="5"/>
    <n v="77.22"/>
    <x v="3230"/>
    <d v="2014-10-01T03:59:00"/>
    <n v="14.997847222221026"/>
  </r>
  <r>
    <n v="3231"/>
    <x v="3230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"/>
    <x v="6"/>
    <x v="164"/>
    <n v="57.5"/>
    <x v="3231"/>
    <d v="2016-04-16T22:39:07"/>
    <n v="30"/>
  </r>
  <r>
    <n v="3232"/>
    <x v="3231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"/>
    <x v="6"/>
    <x v="26"/>
    <n v="50.46"/>
    <x v="3232"/>
    <d v="2016-05-04T03:59:00"/>
    <n v="30.352118055554456"/>
  </r>
  <r>
    <n v="3233"/>
    <x v="3232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"/>
    <x v="6"/>
    <x v="17"/>
    <n v="97.38"/>
    <x v="3233"/>
    <d v="2017-03-02T19:19:15"/>
    <n v="30"/>
  </r>
  <r>
    <n v="3234"/>
    <x v="3233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"/>
    <x v="6"/>
    <x v="8"/>
    <n v="34.92"/>
    <x v="3234"/>
    <d v="2017-02-01T23:31:00"/>
    <n v="33.190416666671808"/>
  </r>
  <r>
    <n v="3235"/>
    <x v="3234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"/>
    <x v="6"/>
    <x v="33"/>
    <n v="85.53"/>
    <x v="3235"/>
    <d v="2016-07-01T08:20:51"/>
    <n v="30"/>
  </r>
  <r>
    <n v="3236"/>
    <x v="3235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"/>
    <x v="6"/>
    <x v="7"/>
    <n v="182.91"/>
    <x v="3236"/>
    <d v="2016-12-28T22:00:33"/>
    <n v="30"/>
  </r>
  <r>
    <n v="3237"/>
    <x v="3236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"/>
    <x v="6"/>
    <x v="7"/>
    <n v="131.13999999999999"/>
    <x v="3237"/>
    <d v="2015-09-29T03:59:00"/>
    <n v="23.69162037037313"/>
  </r>
  <r>
    <n v="3238"/>
    <x v="3237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"/>
    <x v="6"/>
    <x v="20"/>
    <n v="39.81"/>
    <x v="3238"/>
    <d v="2015-07-01T12:14:58"/>
    <n v="30"/>
  </r>
  <r>
    <n v="3239"/>
    <x v="3238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"/>
    <x v="6"/>
    <x v="6"/>
    <n v="59.7"/>
    <x v="3239"/>
    <d v="2015-10-25T23:59:00"/>
    <n v="24.910266203703941"/>
  </r>
  <r>
    <n v="3240"/>
    <x v="3239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"/>
    <x v="6"/>
    <x v="7"/>
    <n v="88.74"/>
    <x v="3240"/>
    <d v="2017-02-16T23:00:00"/>
    <n v="28.264490740737529"/>
  </r>
  <r>
    <n v="3241"/>
    <x v="3240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"/>
    <x v="6"/>
    <x v="41"/>
    <n v="58.69"/>
    <x v="3241"/>
    <d v="2014-10-14T06:59:00"/>
    <n v="32.966087962966412"/>
  </r>
  <r>
    <n v="3242"/>
    <x v="3241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"/>
    <x v="6"/>
    <x v="37"/>
    <n v="69.569999999999993"/>
    <x v="3242"/>
    <d v="2014-09-19T18:08:12"/>
    <n v="30"/>
  </r>
  <r>
    <n v="3243"/>
    <x v="3242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"/>
    <x v="6"/>
    <x v="33"/>
    <n v="115.87"/>
    <x v="3243"/>
    <d v="2015-10-09T00:00:00"/>
    <n v="23.903217592596775"/>
  </r>
  <r>
    <n v="3244"/>
    <x v="3243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"/>
    <x v="6"/>
    <x v="33"/>
    <n v="23.87"/>
    <x v="3244"/>
    <d v="2016-12-01T17:39:42"/>
    <n v="30.041666666664241"/>
  </r>
  <r>
    <n v="3245"/>
    <x v="3244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"/>
    <x v="6"/>
    <x v="3"/>
    <n v="81.13"/>
    <x v="3245"/>
    <d v="2015-06-12T02:00:00"/>
    <n v="31.483124999998836"/>
  </r>
  <r>
    <n v="3246"/>
    <x v="3245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"/>
    <x v="6"/>
    <x v="38"/>
    <n v="57.63"/>
    <x v="3246"/>
    <d v="2015-09-12T03:59:00"/>
    <n v="28.693750000005821"/>
  </r>
  <r>
    <n v="3247"/>
    <x v="3246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"/>
    <x v="6"/>
    <x v="6"/>
    <n v="46.43"/>
    <x v="3247"/>
    <d v="2015-07-12T10:25:12"/>
    <n v="30"/>
  </r>
  <r>
    <n v="3248"/>
    <x v="3247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"/>
    <x v="6"/>
    <x v="7"/>
    <n v="60.48"/>
    <x v="3248"/>
    <d v="2015-04-04T20:19:17"/>
    <n v="29.958333333335759"/>
  </r>
  <r>
    <n v="3249"/>
    <x v="3248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"/>
    <x v="6"/>
    <x v="2"/>
    <n v="65.58"/>
    <x v="3249"/>
    <d v="2015-06-20T17:55:14"/>
    <n v="30"/>
  </r>
  <r>
    <n v="3250"/>
    <x v="3249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"/>
    <x v="6"/>
    <x v="21"/>
    <n v="119.19"/>
    <x v="3250"/>
    <d v="2014-11-05T18:48:44"/>
    <n v="30.041666666671517"/>
  </r>
  <r>
    <n v="3251"/>
    <x v="3250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"/>
    <x v="6"/>
    <x v="38"/>
    <n v="83.05"/>
    <x v="3251"/>
    <d v="2015-06-21T17:32:46"/>
    <n v="30"/>
  </r>
  <r>
    <n v="3252"/>
    <x v="3251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"/>
    <x v="6"/>
    <x v="30"/>
    <n v="57.52"/>
    <x v="3252"/>
    <d v="2016-09-07T11:20:40"/>
    <n v="30"/>
  </r>
  <r>
    <n v="3253"/>
    <x v="3252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"/>
    <x v="6"/>
    <x v="21"/>
    <n v="177.09"/>
    <x v="3253"/>
    <d v="2016-09-08T03:45:00"/>
    <n v="18.579537037032424"/>
  </r>
  <r>
    <n v="3254"/>
    <x v="3253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"/>
    <x v="6"/>
    <x v="7"/>
    <n v="70.77"/>
    <x v="3254"/>
    <d v="2015-03-26T01:03:29"/>
    <n v="29.958333333328483"/>
  </r>
  <r>
    <n v="3255"/>
    <x v="3254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"/>
    <x v="6"/>
    <x v="215"/>
    <n v="29.17"/>
    <x v="3255"/>
    <d v="2014-10-07T18:26:15"/>
    <n v="30"/>
  </r>
  <r>
    <n v="3256"/>
    <x v="3255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"/>
    <x v="6"/>
    <x v="30"/>
    <n v="72.760000000000005"/>
    <x v="3256"/>
    <d v="2015-06-11T03:59:00"/>
    <n v="21.592164351852261"/>
  </r>
  <r>
    <n v="3257"/>
    <x v="3256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"/>
    <x v="6"/>
    <x v="6"/>
    <n v="51.85"/>
    <x v="3257"/>
    <d v="2017-02-22T13:25:52"/>
    <n v="30"/>
  </r>
  <r>
    <n v="3258"/>
    <x v="3257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"/>
    <x v="6"/>
    <x v="2"/>
    <n v="98.2"/>
    <x v="3258"/>
    <d v="2015-01-08T21:17:41"/>
    <n v="30"/>
  </r>
  <r>
    <n v="3259"/>
    <x v="3258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"/>
    <x v="6"/>
    <x v="6"/>
    <n v="251.74"/>
    <x v="3259"/>
    <d v="2016-10-01T03:59:00"/>
    <n v="29.405034722221899"/>
  </r>
  <r>
    <n v="3260"/>
    <x v="3259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"/>
    <x v="6"/>
    <x v="15"/>
    <n v="74.819999999999993"/>
    <x v="3260"/>
    <d v="2015-11-30T17:08:38"/>
    <n v="35.041666666671517"/>
  </r>
  <r>
    <n v="3261"/>
    <x v="3260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"/>
    <x v="6"/>
    <x v="8"/>
    <n v="67.650000000000006"/>
    <x v="3261"/>
    <d v="2015-07-16T17:24:36"/>
    <n v="30"/>
  </r>
  <r>
    <n v="3262"/>
    <x v="3261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"/>
    <x v="6"/>
    <x v="33"/>
    <n v="93.81"/>
    <x v="3262"/>
    <d v="2014-12-22T04:00:00"/>
    <n v="30.851134259268292"/>
  </r>
  <r>
    <n v="3263"/>
    <x v="3262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"/>
    <x v="6"/>
    <x v="20"/>
    <n v="41.24"/>
    <x v="3263"/>
    <d v="2015-10-30T21:00:00"/>
    <n v="23.358935185184237"/>
  </r>
  <r>
    <n v="3264"/>
    <x v="3263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"/>
    <x v="6"/>
    <x v="33"/>
    <n v="52.55"/>
    <x v="3264"/>
    <d v="2015-01-28T22:00:00"/>
    <n v="16.116458333337505"/>
  </r>
  <r>
    <n v="3265"/>
    <x v="3264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"/>
    <x v="6"/>
    <x v="344"/>
    <n v="70.290000000000006"/>
    <x v="3265"/>
    <d v="2015-12-03T17:00:00"/>
    <n v="29.996354166665697"/>
  </r>
  <r>
    <n v="3266"/>
    <x v="3265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"/>
    <x v="6"/>
    <x v="26"/>
    <n v="48.33"/>
    <x v="3266"/>
    <d v="2015-06-12T21:00:00"/>
    <n v="31.338865740734036"/>
  </r>
  <r>
    <n v="3267"/>
    <x v="3266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"/>
    <x v="6"/>
    <x v="21"/>
    <n v="53.18"/>
    <x v="3267"/>
    <d v="2015-07-17T18:11:00"/>
    <n v="30"/>
  </r>
  <r>
    <n v="3268"/>
    <x v="3267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"/>
    <x v="6"/>
    <x v="30"/>
    <n v="60.95"/>
    <x v="3268"/>
    <d v="2016-08-24T21:42:08"/>
    <n v="16"/>
  </r>
  <r>
    <n v="3269"/>
    <x v="3268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"/>
    <x v="6"/>
    <x v="21"/>
    <n v="116"/>
    <x v="3269"/>
    <d v="2015-06-16T11:00:00"/>
    <n v="34.062534722223063"/>
  </r>
  <r>
    <n v="3270"/>
    <x v="3269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"/>
    <x v="6"/>
    <x v="21"/>
    <n v="61"/>
    <x v="3270"/>
    <d v="2015-07-12T12:47:45"/>
    <n v="30"/>
  </r>
  <r>
    <n v="3271"/>
    <x v="3270"/>
    <s v="A razor sharp satire to darken your Christmas."/>
    <n v="1500"/>
    <n v="1950"/>
    <s v="successful"/>
    <s v="GB"/>
    <s v="GBP"/>
    <n v="1414927775"/>
    <n v="1412332175"/>
    <b v="1"/>
    <n v="51"/>
    <b v="1"/>
    <s v="theater"/>
    <x v="6"/>
    <x v="22"/>
    <n v="38.24"/>
    <x v="3271"/>
    <d v="2014-11-02T11:29:35"/>
    <n v="30.041666666671517"/>
  </r>
  <r>
    <n v="3272"/>
    <x v="3271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"/>
    <x v="6"/>
    <x v="224"/>
    <n v="106.5"/>
    <x v="3272"/>
    <d v="2015-11-06T13:00:09"/>
    <n v="30.041666666664241"/>
  </r>
  <r>
    <n v="3273"/>
    <x v="3272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"/>
    <x v="6"/>
    <x v="13"/>
    <n v="204.57"/>
    <x v="3273"/>
    <d v="2016-09-14T19:00:00"/>
    <n v="15.990254629636183"/>
  </r>
  <r>
    <n v="3274"/>
    <x v="3273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"/>
    <x v="6"/>
    <x v="7"/>
    <n v="54.91"/>
    <x v="3274"/>
    <d v="2016-03-15T21:00:00"/>
    <n v="44.170462962967576"/>
  </r>
  <r>
    <n v="3275"/>
    <x v="3274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"/>
    <x v="6"/>
    <x v="8"/>
    <n v="150.41999999999999"/>
    <x v="3275"/>
    <d v="2015-02-09T04:30:00"/>
    <n v="26.307048611110076"/>
  </r>
  <r>
    <n v="3276"/>
    <x v="3275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"/>
    <x v="6"/>
    <x v="16"/>
    <n v="52.58"/>
    <x v="3276"/>
    <d v="2016-04-01T03:59:00"/>
    <n v="34.215983796297223"/>
  </r>
  <r>
    <n v="3277"/>
    <x v="3276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"/>
    <x v="6"/>
    <x v="15"/>
    <n v="54.3"/>
    <x v="3277"/>
    <d v="2014-11-18T17:23:26"/>
    <n v="30.041666666664241"/>
  </r>
  <r>
    <n v="3278"/>
    <x v="3277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"/>
    <x v="6"/>
    <x v="33"/>
    <n v="76.03"/>
    <x v="3278"/>
    <d v="2015-05-30T20:21:43"/>
    <n v="30"/>
  </r>
  <r>
    <n v="3279"/>
    <x v="3278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"/>
    <x v="6"/>
    <x v="35"/>
    <n v="105.21"/>
    <x v="3279"/>
    <d v="2016-04-01T01:27:39"/>
    <n v="29.958333333343035"/>
  </r>
  <r>
    <n v="3280"/>
    <x v="3279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"/>
    <x v="6"/>
    <x v="33"/>
    <n v="68.67"/>
    <x v="3280"/>
    <d v="2015-06-01T05:00:00"/>
    <n v="34.451412037029513"/>
  </r>
  <r>
    <n v="3281"/>
    <x v="3280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"/>
    <x v="6"/>
    <x v="108"/>
    <n v="129.36000000000001"/>
    <x v="3281"/>
    <d v="2015-09-02T00:28:25"/>
    <n v="30"/>
  </r>
  <r>
    <n v="3282"/>
    <x v="3281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"/>
    <x v="6"/>
    <x v="33"/>
    <n v="134.26"/>
    <x v="3282"/>
    <d v="2016-04-29T04:39:48"/>
    <n v="44"/>
  </r>
  <r>
    <n v="3283"/>
    <x v="3282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"/>
    <x v="6"/>
    <x v="2"/>
    <n v="17.829999999999998"/>
    <x v="3283"/>
    <d v="2016-02-10T21:00:00"/>
    <n v="31.130810185190057"/>
  </r>
  <r>
    <n v="3284"/>
    <x v="3283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"/>
    <x v="6"/>
    <x v="21"/>
    <n v="203.2"/>
    <x v="3284"/>
    <d v="2016-01-29T05:59:00"/>
    <n v="17.364432870366727"/>
  </r>
  <r>
    <n v="3285"/>
    <x v="3284"/>
    <s v="A new play by Matthew Gasda"/>
    <n v="4999"/>
    <n v="5604"/>
    <s v="successful"/>
    <s v="US"/>
    <s v="USD"/>
    <n v="1488258000"/>
    <n v="1485556626"/>
    <b v="0"/>
    <n v="81"/>
    <b v="1"/>
    <s v="theater"/>
    <x v="6"/>
    <x v="20"/>
    <n v="69.19"/>
    <x v="3285"/>
    <d v="2017-02-28T05:00:00"/>
    <n v="31.265902777769952"/>
  </r>
  <r>
    <n v="3286"/>
    <x v="3285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"/>
    <x v="6"/>
    <x v="21"/>
    <n v="125.12"/>
    <x v="3286"/>
    <d v="2016-08-15T20:09:42"/>
    <n v="30"/>
  </r>
  <r>
    <n v="3287"/>
    <x v="3286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"/>
    <x v="6"/>
    <x v="8"/>
    <n v="73.53"/>
    <x v="3287"/>
    <d v="2015-11-28T18:00:28"/>
    <n v="25"/>
  </r>
  <r>
    <n v="3288"/>
    <x v="3287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"/>
    <x v="6"/>
    <x v="8"/>
    <n v="48.44"/>
    <x v="3288"/>
    <d v="2016-06-20T23:00:00"/>
    <n v="36.183854166665697"/>
  </r>
  <r>
    <n v="3289"/>
    <x v="3288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"/>
    <x v="6"/>
    <x v="18"/>
    <n v="26.61"/>
    <x v="3289"/>
    <d v="2017-02-20T08:50:02"/>
    <n v="28"/>
  </r>
  <r>
    <n v="3290"/>
    <x v="3289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"/>
    <x v="6"/>
    <x v="10"/>
    <n v="33.67"/>
    <x v="3290"/>
    <d v="2017-03-11T12:21:31"/>
    <n v="30"/>
  </r>
  <r>
    <n v="3291"/>
    <x v="3290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"/>
    <x v="6"/>
    <x v="35"/>
    <n v="40.71"/>
    <x v="3291"/>
    <d v="2015-09-17T03:59:00"/>
    <n v="31.463425925932825"/>
  </r>
  <r>
    <n v="3292"/>
    <x v="3291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"/>
    <x v="6"/>
    <x v="359"/>
    <n v="19.27"/>
    <x v="3292"/>
    <d v="2015-12-04T19:29:08"/>
    <n v="60.041666666671517"/>
  </r>
  <r>
    <n v="3293"/>
    <x v="3292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"/>
    <x v="6"/>
    <x v="106"/>
    <n v="84.29"/>
    <x v="3293"/>
    <d v="2017-03-04T10:12:32"/>
    <n v="30"/>
  </r>
  <r>
    <n v="3294"/>
    <x v="3293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"/>
    <x v="6"/>
    <x v="90"/>
    <n v="29.58"/>
    <x v="3294"/>
    <d v="2015-06-16T12:59:14"/>
    <n v="30"/>
  </r>
  <r>
    <n v="3295"/>
    <x v="3294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"/>
    <x v="6"/>
    <x v="33"/>
    <n v="26.67"/>
    <x v="3295"/>
    <d v="2016-09-26T10:37:09"/>
    <n v="30"/>
  </r>
  <r>
    <n v="3296"/>
    <x v="3295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"/>
    <x v="6"/>
    <x v="124"/>
    <n v="45.98"/>
    <x v="3296"/>
    <d v="2015-11-22T22:00:00"/>
    <n v="21.160046296296059"/>
  </r>
  <r>
    <n v="3297"/>
    <x v="3296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"/>
    <x v="6"/>
    <x v="8"/>
    <n v="125.09"/>
    <x v="3297"/>
    <d v="2015-07-27T22:59:00"/>
    <n v="19.186157407406427"/>
  </r>
  <r>
    <n v="3298"/>
    <x v="3297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"/>
    <x v="6"/>
    <x v="21"/>
    <n v="141.29"/>
    <x v="3298"/>
    <d v="2015-09-13T00:00:00"/>
    <n v="20.042037037041155"/>
  </r>
  <r>
    <n v="3299"/>
    <x v="3298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"/>
    <x v="6"/>
    <x v="31"/>
    <n v="55.33"/>
    <x v="3299"/>
    <d v="2015-10-14T22:01:03"/>
    <n v="30"/>
  </r>
  <r>
    <n v="3300"/>
    <x v="3299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"/>
    <x v="6"/>
    <x v="104"/>
    <n v="46.42"/>
    <x v="3300"/>
    <d v="2015-04-29T17:51:02"/>
    <n v="21"/>
  </r>
  <r>
    <n v="3301"/>
    <x v="3300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"/>
    <x v="6"/>
    <x v="18"/>
    <n v="57.2"/>
    <x v="3301"/>
    <d v="2016-08-01T06:59:00"/>
    <n v="44.555138888885267"/>
  </r>
  <r>
    <n v="3302"/>
    <x v="3301"/>
    <s v="FilosofÃ­a de los anÃ³nimos"/>
    <n v="8400"/>
    <n v="8685"/>
    <s v="successful"/>
    <s v="ES"/>
    <s v="EUR"/>
    <n v="1481099176"/>
    <n v="1478507176"/>
    <b v="0"/>
    <n v="50"/>
    <b v="1"/>
    <s v="theater"/>
    <x v="6"/>
    <x v="33"/>
    <n v="173.7"/>
    <x v="3302"/>
    <d v="2016-12-07T08:26:16"/>
    <n v="30"/>
  </r>
  <r>
    <n v="3303"/>
    <x v="3302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"/>
    <x v="6"/>
    <x v="31"/>
    <n v="59.6"/>
    <x v="3303"/>
    <d v="2015-03-28T14:38:04"/>
    <n v="34.958333333343035"/>
  </r>
  <r>
    <n v="3304"/>
    <x v="330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"/>
    <x v="6"/>
    <x v="2"/>
    <n v="89.59"/>
    <x v="3304"/>
    <d v="2016-12-22T14:59:12"/>
    <n v="30"/>
  </r>
  <r>
    <n v="3305"/>
    <x v="3304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"/>
    <x v="6"/>
    <x v="21"/>
    <n v="204.05"/>
    <x v="3305"/>
    <d v="2015-07-31T20:32:28"/>
    <n v="30"/>
  </r>
  <r>
    <n v="3306"/>
    <x v="3305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"/>
    <x v="6"/>
    <x v="215"/>
    <n v="48.7"/>
    <x v="3306"/>
    <d v="2016-06-10T03:00:00"/>
    <n v="37.90576388889167"/>
  </r>
  <r>
    <n v="3307"/>
    <x v="3306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"/>
    <x v="6"/>
    <x v="13"/>
    <n v="53.34"/>
    <x v="3307"/>
    <d v="2016-05-15T01:22:19"/>
    <n v="30"/>
  </r>
  <r>
    <n v="3308"/>
    <x v="3307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"/>
    <x v="6"/>
    <x v="108"/>
    <n v="75.09"/>
    <x v="3308"/>
    <d v="2016-04-13T21:02:45"/>
    <n v="21"/>
  </r>
  <r>
    <n v="3309"/>
    <x v="3308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"/>
    <x v="6"/>
    <x v="175"/>
    <n v="18"/>
    <x v="3309"/>
    <d v="2016-10-16T15:36:18"/>
    <n v="31"/>
  </r>
  <r>
    <n v="3310"/>
    <x v="3309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"/>
    <x v="6"/>
    <x v="8"/>
    <n v="209.84"/>
    <x v="3310"/>
    <d v="2015-10-06T22:17:05"/>
    <n v="30"/>
  </r>
  <r>
    <n v="3311"/>
    <x v="3310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"/>
    <x v="6"/>
    <x v="5"/>
    <n v="61.02"/>
    <x v="3311"/>
    <d v="2015-10-17T07:00:10"/>
    <n v="30"/>
  </r>
  <r>
    <n v="3312"/>
    <x v="3311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"/>
    <x v="6"/>
    <x v="8"/>
    <n v="61"/>
    <x v="3312"/>
    <d v="2016-11-11T22:00:00"/>
    <n v="21.107106481489609"/>
  </r>
  <r>
    <n v="3313"/>
    <x v="3312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"/>
    <x v="6"/>
    <x v="31"/>
    <n v="80.03"/>
    <x v="3313"/>
    <d v="2016-01-27T01:00:00"/>
    <n v="13.797256944453693"/>
  </r>
  <r>
    <n v="3314"/>
    <x v="3313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"/>
    <x v="6"/>
    <x v="185"/>
    <n v="29.07"/>
    <x v="3314"/>
    <d v="2015-05-08T20:05:00"/>
    <n v="27.569317129629781"/>
  </r>
  <r>
    <n v="3315"/>
    <x v="3314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"/>
    <x v="6"/>
    <x v="5"/>
    <n v="49.44"/>
    <x v="3315"/>
    <d v="2016-05-06T07:17:21"/>
    <n v="30"/>
  </r>
  <r>
    <n v="3316"/>
    <x v="3315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"/>
    <x v="6"/>
    <x v="8"/>
    <n v="93.98"/>
    <x v="3316"/>
    <d v="2014-08-08T13:54:00"/>
    <n v="32.707928240743058"/>
  </r>
  <r>
    <n v="3317"/>
    <x v="3316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"/>
    <x v="6"/>
    <x v="6"/>
    <n v="61.94"/>
    <x v="3317"/>
    <d v="2016-06-08T00:57:04"/>
    <n v="30"/>
  </r>
  <r>
    <n v="3318"/>
    <x v="33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"/>
    <x v="6"/>
    <x v="9"/>
    <n v="78.5"/>
    <x v="3318"/>
    <d v="2016-04-11T02:30:00"/>
    <n v="39.802164351858664"/>
  </r>
  <r>
    <n v="3319"/>
    <x v="3318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"/>
    <x v="6"/>
    <x v="29"/>
    <n v="33.75"/>
    <x v="3319"/>
    <d v="2015-01-31T14:03:06"/>
    <n v="45"/>
  </r>
  <r>
    <n v="3320"/>
    <x v="3319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"/>
    <x v="6"/>
    <x v="7"/>
    <n v="66.45"/>
    <x v="3320"/>
    <d v="2016-06-22T01:05:57"/>
    <n v="30"/>
  </r>
  <r>
    <n v="3321"/>
    <x v="3320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"/>
    <x v="6"/>
    <x v="13"/>
    <n v="35.799999999999997"/>
    <x v="3321"/>
    <d v="2014-10-16T03:59:00"/>
    <n v="14.065682870372257"/>
  </r>
  <r>
    <n v="3322"/>
    <x v="3321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"/>
    <x v="6"/>
    <x v="21"/>
    <n v="145.65"/>
    <x v="3322"/>
    <d v="2016-06-22T03:55:00"/>
    <n v="22.152824074073578"/>
  </r>
  <r>
    <n v="3323"/>
    <x v="3322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"/>
    <x v="6"/>
    <x v="9"/>
    <n v="25.69"/>
    <x v="3323"/>
    <d v="2016-09-25T08:46:48"/>
    <n v="30"/>
  </r>
  <r>
    <n v="3324"/>
    <x v="3323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"/>
    <x v="6"/>
    <x v="21"/>
    <n v="152.5"/>
    <x v="3324"/>
    <d v="2016-06-05T13:59:50"/>
    <n v="14"/>
  </r>
  <r>
    <n v="3325"/>
    <x v="3324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"/>
    <x v="6"/>
    <x v="40"/>
    <n v="30"/>
    <x v="3325"/>
    <d v="2015-04-05T17:51:17"/>
    <n v="34.958333333335759"/>
  </r>
  <r>
    <n v="3326"/>
    <x v="3325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"/>
    <x v="6"/>
    <x v="7"/>
    <n v="142.28"/>
    <x v="3326"/>
    <d v="2015-03-08T16:08:25"/>
    <n v="29.958333333328483"/>
  </r>
  <r>
    <n v="3327"/>
    <x v="3326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"/>
    <x v="6"/>
    <x v="7"/>
    <n v="24.55"/>
    <x v="3327"/>
    <d v="2016-05-08T08:59:26"/>
    <n v="30"/>
  </r>
  <r>
    <n v="3328"/>
    <x v="3327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"/>
    <x v="6"/>
    <x v="91"/>
    <n v="292.77999999999997"/>
    <x v="3328"/>
    <d v="2014-07-05T01:00:00"/>
    <n v="2.4666319444440887"/>
  </r>
  <r>
    <n v="3329"/>
    <x v="3328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"/>
    <x v="6"/>
    <x v="16"/>
    <n v="44.92"/>
    <x v="3329"/>
    <d v="2014-07-27T23:00:00"/>
    <n v="10.635324074079108"/>
  </r>
  <r>
    <n v="3330"/>
    <x v="3329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"/>
    <x v="6"/>
    <x v="6"/>
    <n v="23.1"/>
    <x v="3330"/>
    <d v="2015-04-01T20:17:48"/>
    <n v="29.958333333335759"/>
  </r>
  <r>
    <n v="3331"/>
    <x v="3330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"/>
    <x v="6"/>
    <x v="2"/>
    <n v="80.400000000000006"/>
    <x v="3331"/>
    <d v="2015-10-06T16:44:46"/>
    <n v="35"/>
  </r>
  <r>
    <n v="3332"/>
    <x v="3331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"/>
    <x v="6"/>
    <x v="8"/>
    <n v="72.290000000000006"/>
    <x v="3332"/>
    <d v="2014-07-19T20:38:50"/>
    <n v="30"/>
  </r>
  <r>
    <n v="3333"/>
    <x v="3332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"/>
    <x v="6"/>
    <x v="2"/>
    <n v="32.97"/>
    <x v="3333"/>
    <d v="2015-06-15T16:14:40"/>
    <n v="22"/>
  </r>
  <r>
    <n v="3334"/>
    <x v="3333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"/>
    <x v="6"/>
    <x v="86"/>
    <n v="116.65"/>
    <x v="3334"/>
    <d v="2015-07-30T12:30:22"/>
    <n v="30"/>
  </r>
  <r>
    <n v="3335"/>
    <x v="333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"/>
    <x v="6"/>
    <x v="8"/>
    <n v="79.62"/>
    <x v="3335"/>
    <d v="2014-08-03T23:00:00"/>
    <n v="27.284189814818092"/>
  </r>
  <r>
    <n v="3336"/>
    <x v="3335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"/>
    <x v="6"/>
    <x v="8"/>
    <n v="27.78"/>
    <x v="3336"/>
    <d v="2016-04-05T08:34:06"/>
    <n v="27.958333333328483"/>
  </r>
  <r>
    <n v="3337"/>
    <x v="3336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"/>
    <x v="6"/>
    <x v="5"/>
    <n v="81.03"/>
    <x v="3337"/>
    <d v="2014-10-10T21:00:00"/>
    <n v="21.592974537037662"/>
  </r>
  <r>
    <n v="3338"/>
    <x v="3337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"/>
    <x v="6"/>
    <x v="21"/>
    <n v="136.85"/>
    <x v="3338"/>
    <d v="2017-02-24T13:48:00"/>
    <n v="21"/>
  </r>
  <r>
    <n v="3339"/>
    <x v="3338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"/>
    <x v="6"/>
    <x v="3"/>
    <n v="177.62"/>
    <x v="3339"/>
    <d v="2016-07-28T15:58:38"/>
    <n v="30"/>
  </r>
  <r>
    <n v="3340"/>
    <x v="3339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"/>
    <x v="6"/>
    <x v="178"/>
    <n v="109.08"/>
    <x v="3340"/>
    <d v="2016-12-06T23:22:34"/>
    <n v="25"/>
  </r>
  <r>
    <n v="3341"/>
    <x v="3340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"/>
    <x v="6"/>
    <x v="8"/>
    <n v="119.64"/>
    <x v="3341"/>
    <d v="2016-06-12T17:00:00"/>
    <n v="22.909479166657547"/>
  </r>
  <r>
    <n v="3342"/>
    <x v="3341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"/>
    <x v="6"/>
    <x v="21"/>
    <n v="78.209999999999994"/>
    <x v="3342"/>
    <d v="2015-04-01T04:59:00"/>
    <n v="32.911226851858373"/>
  </r>
  <r>
    <n v="3343"/>
    <x v="3342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"/>
    <x v="6"/>
    <x v="193"/>
    <n v="52.17"/>
    <x v="3343"/>
    <d v="2016-04-13T13:18:00"/>
    <n v="20.637685185181908"/>
  </r>
  <r>
    <n v="3344"/>
    <x v="3343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"/>
    <x v="6"/>
    <x v="7"/>
    <n v="114.13"/>
    <x v="3344"/>
    <d v="2014-08-30T04:48:13"/>
    <n v="30"/>
  </r>
  <r>
    <n v="3345"/>
    <x v="3344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"/>
    <x v="6"/>
    <x v="22"/>
    <n v="50"/>
    <x v="3345"/>
    <d v="2015-04-18T00:37:00"/>
    <n v="58.919583333328774"/>
  </r>
  <r>
    <n v="3346"/>
    <x v="3345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"/>
    <x v="6"/>
    <x v="5"/>
    <n v="91.67"/>
    <x v="3346"/>
    <d v="2015-02-26T00:35:10"/>
    <n v="7"/>
  </r>
  <r>
    <n v="3347"/>
    <x v="3346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"/>
    <x v="6"/>
    <x v="17"/>
    <n v="108.59"/>
    <x v="3347"/>
    <d v="2016-05-08T21:00:00"/>
    <n v="14.323449074072414"/>
  </r>
  <r>
    <n v="3348"/>
    <x v="3265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"/>
    <x v="6"/>
    <x v="8"/>
    <n v="69.819999999999993"/>
    <x v="3348"/>
    <d v="2016-04-30T03:59:00"/>
    <n v="23.607175925928459"/>
  </r>
  <r>
    <n v="3349"/>
    <x v="3347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"/>
    <x v="6"/>
    <x v="42"/>
    <n v="109.57"/>
    <x v="3349"/>
    <d v="2016-06-13T17:00:00"/>
    <n v="21.597546296296059"/>
  </r>
  <r>
    <n v="3350"/>
    <x v="3348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"/>
    <x v="6"/>
    <x v="3"/>
    <n v="71.67"/>
    <x v="3350"/>
    <d v="2015-11-29T23:00:00"/>
    <n v="35.256817129629781"/>
  </r>
  <r>
    <n v="3351"/>
    <x v="3349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"/>
    <x v="6"/>
    <x v="7"/>
    <n v="93.61"/>
    <x v="3351"/>
    <d v="2014-07-23T11:00:00"/>
    <n v="37.0629050925927"/>
  </r>
  <r>
    <n v="3352"/>
    <x v="3350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"/>
    <x v="6"/>
    <x v="29"/>
    <n v="76.8"/>
    <x v="3352"/>
    <d v="2016-07-01T23:00:00"/>
    <n v="56.965532407397404"/>
  </r>
  <r>
    <n v="3353"/>
    <x v="3351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"/>
    <x v="6"/>
    <x v="136"/>
    <n v="35.799999999999997"/>
    <x v="3353"/>
    <d v="2016-05-02T23:00:00"/>
    <n v="13.526041666656965"/>
  </r>
  <r>
    <n v="3354"/>
    <x v="3352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"/>
    <x v="6"/>
    <x v="21"/>
    <n v="55.6"/>
    <x v="3354"/>
    <d v="2015-10-29T04:01:00"/>
    <n v="35.440439814810816"/>
  </r>
  <r>
    <n v="3355"/>
    <x v="335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"/>
    <x v="6"/>
    <x v="9"/>
    <n v="147.33000000000001"/>
    <x v="3355"/>
    <d v="2016-05-10T11:17:00"/>
    <n v="10.850613425929623"/>
  </r>
  <r>
    <n v="3356"/>
    <x v="3354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"/>
    <x v="6"/>
    <x v="7"/>
    <n v="56.33"/>
    <x v="3356"/>
    <d v="2016-07-15T19:34:32"/>
    <n v="30"/>
  </r>
  <r>
    <n v="3357"/>
    <x v="3355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"/>
    <x v="6"/>
    <x v="7"/>
    <n v="96.19"/>
    <x v="3357"/>
    <d v="2014-08-01T10:01:50"/>
    <n v="30"/>
  </r>
  <r>
    <n v="3358"/>
    <x v="3356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"/>
    <x v="6"/>
    <x v="33"/>
    <n v="63.57"/>
    <x v="3358"/>
    <d v="2014-11-19T08:27:59"/>
    <n v="30.041666666671517"/>
  </r>
  <r>
    <n v="3359"/>
    <x v="3357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"/>
    <x v="6"/>
    <x v="6"/>
    <n v="184.78"/>
    <x v="3359"/>
    <d v="2017-02-25T01:22:14"/>
    <n v="45"/>
  </r>
  <r>
    <n v="3360"/>
    <x v="3358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"/>
    <x v="6"/>
    <x v="7"/>
    <n v="126.72"/>
    <x v="3360"/>
    <d v="2016-12-14T15:59:00"/>
    <n v="21.583298611112696"/>
  </r>
  <r>
    <n v="3361"/>
    <x v="3359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"/>
    <x v="6"/>
    <x v="40"/>
    <n v="83.43"/>
    <x v="3361"/>
    <d v="2014-09-01T15:59:00"/>
    <n v="17.640625"/>
  </r>
  <r>
    <n v="3362"/>
    <x v="3360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"/>
    <x v="6"/>
    <x v="147"/>
    <n v="54.5"/>
    <x v="3362"/>
    <d v="2015-03-07T04:55:00"/>
    <n v="14.113229166665406"/>
  </r>
  <r>
    <n v="3363"/>
    <x v="3361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"/>
    <x v="6"/>
    <x v="7"/>
    <n v="302.31"/>
    <x v="3363"/>
    <d v="2014-08-19T16:00:00"/>
    <n v="18.89531249999709"/>
  </r>
  <r>
    <n v="3364"/>
    <x v="3362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"/>
    <x v="6"/>
    <x v="6"/>
    <n v="44.14"/>
    <x v="3364"/>
    <d v="2016-03-15T21:00:00"/>
    <n v="21.897581018522033"/>
  </r>
  <r>
    <n v="3365"/>
    <x v="3363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"/>
    <x v="6"/>
    <x v="3"/>
    <n v="866.67"/>
    <x v="3365"/>
    <d v="2015-12-13T02:26:32"/>
    <n v="30"/>
  </r>
  <r>
    <n v="3366"/>
    <x v="3364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"/>
    <x v="6"/>
    <x v="360"/>
    <n v="61.39"/>
    <x v="3366"/>
    <d v="2015-05-13T01:37:17"/>
    <n v="30"/>
  </r>
  <r>
    <n v="3367"/>
    <x v="3365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"/>
    <x v="6"/>
    <x v="17"/>
    <n v="29.67"/>
    <x v="3367"/>
    <d v="2015-08-01T22:24:54"/>
    <n v="25"/>
  </r>
  <r>
    <n v="3368"/>
    <x v="3366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"/>
    <x v="6"/>
    <x v="2"/>
    <n v="45.48"/>
    <x v="3368"/>
    <d v="2015-01-01T05:00:00"/>
    <n v="36.008576388885558"/>
  </r>
  <r>
    <n v="3369"/>
    <x v="3367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"/>
    <x v="6"/>
    <x v="3"/>
    <n v="96.2"/>
    <x v="3369"/>
    <d v="2017-01-15T00:59:40"/>
    <n v="60"/>
  </r>
  <r>
    <n v="3370"/>
    <x v="3368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"/>
    <x v="6"/>
    <x v="90"/>
    <n v="67.92"/>
    <x v="3370"/>
    <d v="2016-12-17T08:00:00"/>
    <n v="30.999016203699284"/>
  </r>
  <r>
    <n v="3371"/>
    <x v="3369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"/>
    <x v="6"/>
    <x v="86"/>
    <n v="30.78"/>
    <x v="3371"/>
    <d v="2015-12-02T20:59:25"/>
    <n v="28"/>
  </r>
  <r>
    <n v="3372"/>
    <x v="3370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"/>
    <x v="6"/>
    <x v="3"/>
    <n v="38.33"/>
    <x v="3372"/>
    <d v="2014-08-25T04:59:00"/>
    <n v="20.659537037041446"/>
  </r>
  <r>
    <n v="3373"/>
    <x v="3371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"/>
    <x v="6"/>
    <x v="8"/>
    <n v="66.83"/>
    <x v="3373"/>
    <d v="2015-07-18T16:00:00"/>
    <n v="23.812037037045229"/>
  </r>
  <r>
    <n v="3374"/>
    <x v="3372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"/>
    <x v="6"/>
    <x v="13"/>
    <n v="71.73"/>
    <x v="3374"/>
    <d v="2015-10-28T17:33:36"/>
    <n v="30"/>
  </r>
  <r>
    <n v="3375"/>
    <x v="3373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"/>
    <x v="6"/>
    <x v="8"/>
    <n v="176.47"/>
    <x v="3375"/>
    <d v="2014-05-18T14:39:33"/>
    <n v="12"/>
  </r>
  <r>
    <n v="3376"/>
    <x v="3374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"/>
    <x v="6"/>
    <x v="8"/>
    <n v="421.11"/>
    <x v="3376"/>
    <d v="2015-04-25T15:49:54"/>
    <n v="59.958333333328483"/>
  </r>
  <r>
    <n v="3377"/>
    <x v="3375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"/>
    <x v="6"/>
    <x v="7"/>
    <n v="104.99"/>
    <x v="3377"/>
    <d v="2015-03-20T16:56:00"/>
    <n v="29.9729282407352"/>
  </r>
  <r>
    <n v="3378"/>
    <x v="3376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"/>
    <x v="6"/>
    <x v="29"/>
    <n v="28.19"/>
    <x v="3378"/>
    <d v="2014-08-31T13:08:00"/>
    <n v="24.191828703704232"/>
  </r>
  <r>
    <n v="3379"/>
    <x v="3377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"/>
    <x v="6"/>
    <x v="3"/>
    <n v="54.55"/>
    <x v="3379"/>
    <d v="2015-08-26T23:00:00"/>
    <n v="17.444444444437977"/>
  </r>
  <r>
    <n v="3380"/>
    <x v="3378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"/>
    <x v="6"/>
    <x v="3"/>
    <n v="111.89"/>
    <x v="3380"/>
    <d v="2014-11-29T23:52:58"/>
    <n v="35.041666666664241"/>
  </r>
  <r>
    <n v="3381"/>
    <x v="3379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"/>
    <x v="6"/>
    <x v="21"/>
    <n v="85.21"/>
    <x v="3381"/>
    <d v="2015-03-11T03:26:23"/>
    <n v="29.958333333328483"/>
  </r>
  <r>
    <n v="3382"/>
    <x v="3380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"/>
    <x v="6"/>
    <x v="7"/>
    <n v="76.650000000000006"/>
    <x v="3382"/>
    <d v="2016-08-01T22:59:00"/>
    <n v="24.526435185187438"/>
  </r>
  <r>
    <n v="3383"/>
    <x v="3381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"/>
    <x v="6"/>
    <x v="20"/>
    <n v="65.17"/>
    <x v="3383"/>
    <d v="2016-06-23T18:47:00"/>
    <n v="20"/>
  </r>
  <r>
    <n v="3384"/>
    <x v="3382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"/>
    <x v="6"/>
    <x v="8"/>
    <n v="93.76"/>
    <x v="3384"/>
    <d v="2015-11-21T03:00:00"/>
    <n v="37.037407407406135"/>
  </r>
  <r>
    <n v="3385"/>
    <x v="3383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"/>
    <x v="6"/>
    <x v="8"/>
    <n v="133.33000000000001"/>
    <x v="3385"/>
    <d v="2014-12-10T20:49:12"/>
    <n v="30"/>
  </r>
  <r>
    <n v="3386"/>
    <x v="3384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"/>
    <x v="6"/>
    <x v="2"/>
    <n v="51.22"/>
    <x v="3386"/>
    <d v="2014-12-03T15:28:26"/>
    <n v="30"/>
  </r>
  <r>
    <n v="3387"/>
    <x v="3385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"/>
    <x v="6"/>
    <x v="16"/>
    <n v="100.17"/>
    <x v="3387"/>
    <d v="2014-12-14T18:18:08"/>
    <n v="40.000000000007276"/>
  </r>
  <r>
    <n v="3388"/>
    <x v="3386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"/>
    <x v="6"/>
    <x v="3"/>
    <n v="34.6"/>
    <x v="3388"/>
    <d v="2015-06-18T11:04:01"/>
    <n v="30"/>
  </r>
  <r>
    <n v="3389"/>
    <x v="3387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"/>
    <x v="6"/>
    <x v="41"/>
    <n v="184.68"/>
    <x v="3389"/>
    <d v="2016-06-03T13:31:22"/>
    <n v="30"/>
  </r>
  <r>
    <n v="3390"/>
    <x v="3388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"/>
    <x v="6"/>
    <x v="21"/>
    <n v="69.819999999999993"/>
    <x v="3390"/>
    <d v="2014-07-10T18:35:45"/>
    <n v="15"/>
  </r>
  <r>
    <n v="3391"/>
    <x v="3389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"/>
    <x v="6"/>
    <x v="316"/>
    <n v="61.94"/>
    <x v="3391"/>
    <d v="2014-08-08T22:28:00"/>
    <n v="29.390416666668898"/>
  </r>
  <r>
    <n v="3392"/>
    <x v="3390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"/>
    <x v="6"/>
    <x v="8"/>
    <n v="41.67"/>
    <x v="3392"/>
    <d v="2016-05-06T20:17:35"/>
    <n v="50"/>
  </r>
  <r>
    <n v="3393"/>
    <x v="3391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"/>
    <x v="6"/>
    <x v="6"/>
    <n v="36.07"/>
    <x v="3393"/>
    <d v="2014-11-06T00:46:00"/>
    <n v="25.110300925924093"/>
  </r>
  <r>
    <n v="3394"/>
    <x v="3392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"/>
    <x v="6"/>
    <x v="24"/>
    <n v="29"/>
    <x v="3394"/>
    <d v="2014-07-27T14:17:25"/>
    <n v="30"/>
  </r>
  <r>
    <n v="3395"/>
    <x v="3393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"/>
    <x v="6"/>
    <x v="361"/>
    <n v="24.21"/>
    <x v="3395"/>
    <d v="2015-05-30T18:10:00"/>
    <n v="14.044629629628616"/>
  </r>
  <r>
    <n v="3396"/>
    <x v="3394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"/>
    <x v="6"/>
    <x v="3"/>
    <n v="55.89"/>
    <x v="3396"/>
    <d v="2014-06-01T03:59:00"/>
    <n v="26.719340277784795"/>
  </r>
  <r>
    <n v="3397"/>
    <x v="3395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"/>
    <x v="6"/>
    <x v="20"/>
    <n v="11.67"/>
    <x v="3397"/>
    <d v="2016-02-18T22:00:00"/>
    <n v="40.438321759269456"/>
  </r>
  <r>
    <n v="3398"/>
    <x v="3396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"/>
    <x v="6"/>
    <x v="38"/>
    <n v="68.349999999999994"/>
    <x v="3398"/>
    <d v="2014-11-21T17:00:00"/>
    <n v="22.956296296288201"/>
  </r>
  <r>
    <n v="3399"/>
    <x v="3397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"/>
    <x v="6"/>
    <x v="3"/>
    <n v="27.07"/>
    <x v="3399"/>
    <d v="2015-02-21T22:05:25"/>
    <n v="30"/>
  </r>
  <r>
    <n v="3400"/>
    <x v="3398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"/>
    <x v="6"/>
    <x v="8"/>
    <n v="118.13"/>
    <x v="3400"/>
    <d v="2014-08-28T22:53:34"/>
    <n v="45"/>
  </r>
  <r>
    <n v="3401"/>
    <x v="3399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"/>
    <x v="6"/>
    <x v="21"/>
    <n v="44.76"/>
    <x v="3401"/>
    <d v="2015-08-07T17:22:26"/>
    <n v="30"/>
  </r>
  <r>
    <n v="3402"/>
    <x v="3400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"/>
    <x v="6"/>
    <x v="5"/>
    <n v="99.79"/>
    <x v="3402"/>
    <d v="2015-11-12T02:31:00"/>
    <n v="29.486307870371093"/>
  </r>
  <r>
    <n v="3403"/>
    <x v="3401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"/>
    <x v="6"/>
    <x v="8"/>
    <n v="117.65"/>
    <x v="3403"/>
    <d v="2015-06-25T11:05:24"/>
    <n v="30"/>
  </r>
  <r>
    <n v="3404"/>
    <x v="3402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"/>
    <x v="6"/>
    <x v="108"/>
    <n v="203.33"/>
    <x v="3404"/>
    <d v="2015-06-17T12:05:02"/>
    <n v="20"/>
  </r>
  <r>
    <n v="3405"/>
    <x v="3403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"/>
    <x v="6"/>
    <x v="178"/>
    <n v="28.32"/>
    <x v="3405"/>
    <d v="2016-03-01T23:59:00"/>
    <n v="20.982106481475057"/>
  </r>
  <r>
    <n v="3406"/>
    <x v="3404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"/>
    <x v="6"/>
    <x v="8"/>
    <n v="110.23"/>
    <x v="3406"/>
    <d v="2014-07-16T11:49:36"/>
    <n v="45"/>
  </r>
  <r>
    <n v="3407"/>
    <x v="3405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"/>
    <x v="6"/>
    <x v="13"/>
    <n v="31.97"/>
    <x v="3407"/>
    <d v="2014-07-06T10:08:09"/>
    <n v="30"/>
  </r>
  <r>
    <n v="3408"/>
    <x v="3406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"/>
    <x v="6"/>
    <x v="185"/>
    <n v="58.61"/>
    <x v="3408"/>
    <d v="2014-07-18T23:48:24"/>
    <n v="30"/>
  </r>
  <r>
    <n v="3409"/>
    <x v="3407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"/>
    <x v="6"/>
    <x v="39"/>
    <n v="29.43"/>
    <x v="3409"/>
    <d v="2016-07-31T20:58:00"/>
    <n v="38.059282407397404"/>
  </r>
  <r>
    <n v="3410"/>
    <x v="3408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"/>
    <x v="6"/>
    <x v="15"/>
    <n v="81.38"/>
    <x v="3410"/>
    <d v="2016-06-06T07:00:00"/>
    <n v="27.250115740745969"/>
  </r>
  <r>
    <n v="3411"/>
    <x v="3409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"/>
    <x v="6"/>
    <x v="3"/>
    <n v="199.17"/>
    <x v="3411"/>
    <d v="2015-10-08T00:32:52"/>
    <n v="20"/>
  </r>
  <r>
    <n v="3412"/>
    <x v="3410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"/>
    <x v="6"/>
    <x v="8"/>
    <n v="115.38"/>
    <x v="3412"/>
    <d v="2014-09-27T23:01:02"/>
    <n v="30"/>
  </r>
  <r>
    <n v="3413"/>
    <x v="3411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"/>
    <x v="6"/>
    <x v="22"/>
    <n v="46.43"/>
    <x v="3413"/>
    <d v="2015-02-28T04:59:00"/>
    <n v="9.4745601851827814"/>
  </r>
  <r>
    <n v="3414"/>
    <x v="3412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"/>
    <x v="6"/>
    <x v="3"/>
    <n v="70.569999999999993"/>
    <x v="3414"/>
    <d v="2016-12-01T07:59:00"/>
    <n v="29.500173611108039"/>
  </r>
  <r>
    <n v="3415"/>
    <x v="3413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"/>
    <x v="6"/>
    <x v="8"/>
    <n v="22.22"/>
    <x v="3415"/>
    <d v="2016-04-17T23:30:00"/>
    <n v="10.835000000006403"/>
  </r>
  <r>
    <n v="3416"/>
    <x v="3414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"/>
    <x v="6"/>
    <x v="28"/>
    <n v="159.47"/>
    <x v="3416"/>
    <d v="2015-04-23T18:30:00"/>
    <n v="28.358275462960592"/>
  </r>
  <r>
    <n v="3417"/>
    <x v="3415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"/>
    <x v="6"/>
    <x v="8"/>
    <n v="37.78"/>
    <x v="3417"/>
    <d v="2014-10-26T00:43:00"/>
    <n v="43.116111111114151"/>
  </r>
  <r>
    <n v="3418"/>
    <x v="3416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"/>
    <x v="6"/>
    <x v="7"/>
    <n v="72.05"/>
    <x v="3418"/>
    <d v="2014-05-23T20:01:47"/>
    <n v="30"/>
  </r>
  <r>
    <n v="3419"/>
    <x v="3417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"/>
    <x v="6"/>
    <x v="13"/>
    <n v="63.7"/>
    <x v="3419"/>
    <d v="2016-04-06T21:30:00"/>
    <n v="18.074247685181035"/>
  </r>
  <r>
    <n v="3420"/>
    <x v="3418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"/>
    <x v="6"/>
    <x v="178"/>
    <n v="28.41"/>
    <x v="3420"/>
    <d v="2016-02-14T00:00:00"/>
    <n v="8.9096990740727051"/>
  </r>
  <r>
    <n v="3421"/>
    <x v="3419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"/>
    <x v="6"/>
    <x v="7"/>
    <n v="103.21"/>
    <x v="3421"/>
    <d v="2015-03-04T18:59:23"/>
    <n v="30"/>
  </r>
  <r>
    <n v="3422"/>
    <x v="3420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"/>
    <x v="6"/>
    <x v="15"/>
    <n v="71.150000000000006"/>
    <x v="3422"/>
    <d v="2015-12-14T00:00:00"/>
    <n v="28.437777777777228"/>
  </r>
  <r>
    <n v="3423"/>
    <x v="3421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"/>
    <x v="6"/>
    <x v="49"/>
    <n v="35"/>
    <x v="3423"/>
    <d v="2015-04-24T21:52:21"/>
    <n v="30"/>
  </r>
  <r>
    <n v="3424"/>
    <x v="3422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"/>
    <x v="6"/>
    <x v="3"/>
    <n v="81.78"/>
    <x v="3424"/>
    <d v="2015-02-05T06:59:00"/>
    <n v="21.614074074081145"/>
  </r>
  <r>
    <n v="3425"/>
    <x v="3423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"/>
    <x v="6"/>
    <x v="33"/>
    <n v="297.02999999999997"/>
    <x v="3425"/>
    <d v="2014-10-04T14:48:56"/>
    <n v="32"/>
  </r>
  <r>
    <n v="3426"/>
    <x v="3424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"/>
    <x v="6"/>
    <x v="29"/>
    <n v="46.61"/>
    <x v="3426"/>
    <d v="2014-09-21T02:00:00"/>
    <n v="19.026585648149194"/>
  </r>
  <r>
    <n v="3427"/>
    <x v="3425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"/>
    <x v="6"/>
    <x v="8"/>
    <n v="51.72"/>
    <x v="3427"/>
    <d v="2014-07-02T15:29:12"/>
    <n v="30"/>
  </r>
  <r>
    <n v="3428"/>
    <x v="3426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"/>
    <x v="6"/>
    <x v="33"/>
    <n v="40.29"/>
    <x v="3428"/>
    <d v="2015-02-28T17:00:00"/>
    <n v="24.987881944442051"/>
  </r>
  <r>
    <n v="3429"/>
    <x v="3427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"/>
    <x v="6"/>
    <x v="22"/>
    <n v="16.25"/>
    <x v="3429"/>
    <d v="2016-11-02T00:31:01"/>
    <n v="14"/>
  </r>
  <r>
    <n v="3430"/>
    <x v="3428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"/>
    <x v="6"/>
    <x v="15"/>
    <n v="30.15"/>
    <x v="3430"/>
    <d v="2014-07-30T22:41:41"/>
    <n v="30"/>
  </r>
  <r>
    <n v="3431"/>
    <x v="3429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"/>
    <x v="6"/>
    <x v="8"/>
    <n v="95.24"/>
    <x v="3431"/>
    <d v="2014-08-18T17:32:33"/>
    <n v="30"/>
  </r>
  <r>
    <n v="3432"/>
    <x v="3430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"/>
    <x v="6"/>
    <x v="5"/>
    <n v="52.21"/>
    <x v="3432"/>
    <d v="2016-02-05T22:00:00"/>
    <n v="25.335486111114733"/>
  </r>
  <r>
    <n v="3433"/>
    <x v="3431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"/>
    <x v="6"/>
    <x v="8"/>
    <n v="134.15"/>
    <x v="3433"/>
    <d v="2014-06-17T03:00:00"/>
    <n v="31.061863425922638"/>
  </r>
  <r>
    <n v="3434"/>
    <x v="3432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"/>
    <x v="6"/>
    <x v="6"/>
    <n v="62.83"/>
    <x v="3434"/>
    <d v="2014-07-10T09:07:49"/>
    <n v="30"/>
  </r>
  <r>
    <n v="3435"/>
    <x v="3433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"/>
    <x v="6"/>
    <x v="20"/>
    <n v="58.95"/>
    <x v="3435"/>
    <d v="2016-08-07T03:00:00"/>
    <n v="16.508182870369637"/>
  </r>
  <r>
    <n v="3436"/>
    <x v="3434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"/>
    <x v="6"/>
    <x v="6"/>
    <n v="143.11000000000001"/>
    <x v="3436"/>
    <d v="2014-08-21T16:28:00"/>
    <n v="21.144525462965248"/>
  </r>
  <r>
    <n v="3437"/>
    <x v="3435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"/>
    <x v="6"/>
    <x v="7"/>
    <n v="84.17"/>
    <x v="3437"/>
    <d v="2015-08-19T17:03:40"/>
    <n v="30"/>
  </r>
  <r>
    <n v="3438"/>
    <x v="3436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"/>
    <x v="6"/>
    <x v="3"/>
    <n v="186.07"/>
    <x v="3438"/>
    <d v="2015-05-02T21:00:00"/>
    <n v="25.94714120370918"/>
  </r>
  <r>
    <n v="3439"/>
    <x v="3437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"/>
    <x v="6"/>
    <x v="165"/>
    <n v="89.79"/>
    <x v="3439"/>
    <d v="2016-01-19T04:59:00"/>
    <n v="13.296412037037953"/>
  </r>
  <r>
    <n v="3440"/>
    <x v="3438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"/>
    <x v="6"/>
    <x v="2"/>
    <n v="64.16"/>
    <x v="3440"/>
    <d v="2014-07-11T16:15:00"/>
    <n v="22.554074074076198"/>
  </r>
  <r>
    <n v="3441"/>
    <x v="3439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"/>
    <x v="6"/>
    <x v="33"/>
    <n v="59.65"/>
    <x v="3441"/>
    <d v="2015-11-13T20:17:00"/>
    <n v="27.415497685185983"/>
  </r>
  <r>
    <n v="3442"/>
    <x v="3440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"/>
    <x v="6"/>
    <x v="8"/>
    <n v="31.25"/>
    <x v="3442"/>
    <d v="2015-05-30T20:11:12"/>
    <n v="30"/>
  </r>
  <r>
    <n v="3443"/>
    <x v="3441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"/>
    <x v="6"/>
    <x v="362"/>
    <n v="41.22"/>
    <x v="3443"/>
    <d v="2014-09-09T12:35:46"/>
    <n v="30"/>
  </r>
  <r>
    <n v="3444"/>
    <x v="3442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"/>
    <x v="6"/>
    <x v="363"/>
    <n v="43.35"/>
    <x v="3444"/>
    <d v="2016-06-08T13:59:00"/>
    <n v="8.2911342592633446"/>
  </r>
  <r>
    <n v="3445"/>
    <x v="3443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"/>
    <x v="6"/>
    <x v="8"/>
    <n v="64.52"/>
    <x v="3445"/>
    <d v="2015-10-23T12:43:56"/>
    <n v="28"/>
  </r>
  <r>
    <n v="3446"/>
    <x v="3444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"/>
    <x v="6"/>
    <x v="29"/>
    <n v="43.28"/>
    <x v="3446"/>
    <d v="2015-02-05T12:20:00"/>
    <n v="23.681423611109494"/>
  </r>
  <r>
    <n v="3447"/>
    <x v="3445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"/>
    <x v="6"/>
    <x v="29"/>
    <n v="77"/>
    <x v="3447"/>
    <d v="2016-03-18T20:20:12"/>
    <n v="44.958333333328483"/>
  </r>
  <r>
    <n v="3448"/>
    <x v="3446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"/>
    <x v="6"/>
    <x v="5"/>
    <n v="51.22"/>
    <x v="3448"/>
    <d v="2014-12-17T02:51:29"/>
    <n v="30"/>
  </r>
  <r>
    <n v="3449"/>
    <x v="3447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"/>
    <x v="6"/>
    <x v="193"/>
    <n v="68.25"/>
    <x v="3449"/>
    <d v="2016-07-09T04:00:00"/>
    <n v="28.114143518527271"/>
  </r>
  <r>
    <n v="3450"/>
    <x v="3448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"/>
    <x v="6"/>
    <x v="143"/>
    <n v="19.489999999999998"/>
    <x v="3450"/>
    <d v="2015-04-02T15:54:31"/>
    <n v="59.958333333328483"/>
  </r>
  <r>
    <n v="3451"/>
    <x v="3449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"/>
    <x v="6"/>
    <x v="7"/>
    <n v="41.13"/>
    <x v="3451"/>
    <d v="2015-04-21T17:22:07"/>
    <n v="27"/>
  </r>
  <r>
    <n v="3452"/>
    <x v="3450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"/>
    <x v="6"/>
    <x v="42"/>
    <n v="41.41"/>
    <x v="3452"/>
    <d v="2014-07-23T03:59:00"/>
    <n v="22.526782407410792"/>
  </r>
  <r>
    <n v="3453"/>
    <x v="3451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"/>
    <x v="6"/>
    <x v="30"/>
    <n v="27.5"/>
    <x v="3453"/>
    <d v="2016-08-13T23:29:16"/>
    <n v="60"/>
  </r>
  <r>
    <n v="3454"/>
    <x v="3452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"/>
    <x v="6"/>
    <x v="7"/>
    <n v="33.57"/>
    <x v="3454"/>
    <d v="2014-07-31T16:45:59"/>
    <n v="30"/>
  </r>
  <r>
    <n v="3455"/>
    <x v="3453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"/>
    <x v="6"/>
    <x v="7"/>
    <n v="145.87"/>
    <x v="3455"/>
    <d v="2016-10-13T18:00:27"/>
    <n v="30"/>
  </r>
  <r>
    <n v="3456"/>
    <x v="3454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"/>
    <x v="6"/>
    <x v="87"/>
    <n v="358.69"/>
    <x v="3456"/>
    <d v="2014-08-01T06:59:00"/>
    <n v="31.085335648152977"/>
  </r>
  <r>
    <n v="3457"/>
    <x v="3455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"/>
    <x v="6"/>
    <x v="49"/>
    <n v="50.98"/>
    <x v="3457"/>
    <d v="2015-02-12T05:59:00"/>
    <n v="30.542627314811398"/>
  </r>
  <r>
    <n v="3458"/>
    <x v="3456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"/>
    <x v="6"/>
    <x v="39"/>
    <n v="45.04"/>
    <x v="3458"/>
    <d v="2015-02-03T04:27:00"/>
    <n v="26.982835648152104"/>
  </r>
  <r>
    <n v="3459"/>
    <x v="3457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"/>
    <x v="6"/>
    <x v="9"/>
    <n v="17.53"/>
    <x v="3459"/>
    <d v="2016-05-20T11:31:00"/>
    <n v="30"/>
  </r>
  <r>
    <n v="3460"/>
    <x v="3458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"/>
    <x v="6"/>
    <x v="364"/>
    <n v="50"/>
    <x v="3460"/>
    <d v="2014-08-15T12:39:12"/>
    <n v="14"/>
  </r>
  <r>
    <n v="3461"/>
    <x v="3459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"/>
    <x v="6"/>
    <x v="86"/>
    <n v="57.92"/>
    <x v="3461"/>
    <d v="2016-10-29T03:00:00"/>
    <n v="28.492141203707433"/>
  </r>
  <r>
    <n v="3462"/>
    <x v="3460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"/>
    <x v="6"/>
    <x v="180"/>
    <n v="29.71"/>
    <x v="3462"/>
    <d v="2015-07-10T18:00:00"/>
    <n v="15.851527777776937"/>
  </r>
  <r>
    <n v="3463"/>
    <x v="3461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"/>
    <x v="6"/>
    <x v="33"/>
    <n v="90.68"/>
    <x v="3463"/>
    <d v="2016-10-11T03:59:00"/>
    <n v="41.247164351851097"/>
  </r>
  <r>
    <n v="3464"/>
    <x v="3462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"/>
    <x v="6"/>
    <x v="21"/>
    <n v="55.01"/>
    <x v="3464"/>
    <d v="2016-08-23T03:07:17"/>
    <n v="30"/>
  </r>
  <r>
    <n v="3465"/>
    <x v="3463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"/>
    <x v="6"/>
    <x v="33"/>
    <n v="57.22"/>
    <x v="3465"/>
    <d v="2015-08-09T16:00:00"/>
    <n v="25.040833333339833"/>
  </r>
  <r>
    <n v="3466"/>
    <x v="3464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"/>
    <x v="6"/>
    <x v="37"/>
    <n v="72.95"/>
    <x v="3466"/>
    <d v="2016-04-19T23:27:30"/>
    <n v="59.958333333335759"/>
  </r>
  <r>
    <n v="3467"/>
    <x v="3465"/>
    <s v="Venus in Fur, By David Ives."/>
    <n v="3000"/>
    <n v="3030"/>
    <s v="successful"/>
    <s v="US"/>
    <s v="USD"/>
    <n v="1426864032"/>
    <n v="1424275632"/>
    <b v="0"/>
    <n v="47"/>
    <b v="1"/>
    <s v="theater"/>
    <x v="6"/>
    <x v="7"/>
    <n v="64.47"/>
    <x v="3467"/>
    <d v="2015-03-20T15:07:12"/>
    <n v="29.958333333343035"/>
  </r>
  <r>
    <n v="3468"/>
    <x v="3466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"/>
    <x v="6"/>
    <x v="108"/>
    <n v="716.35"/>
    <x v="3468"/>
    <d v="2016-09-21T03:00:00"/>
    <n v="28.359618055561441"/>
  </r>
  <r>
    <n v="3469"/>
    <x v="3467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"/>
    <x v="6"/>
    <x v="40"/>
    <n v="50.4"/>
    <x v="3469"/>
    <d v="2016-04-28T15:24:05"/>
    <n v="30"/>
  </r>
  <r>
    <n v="3470"/>
    <x v="3468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"/>
    <x v="6"/>
    <x v="95"/>
    <n v="41.67"/>
    <x v="3470"/>
    <d v="2016-07-15T21:38:00"/>
    <n v="37.879375000004075"/>
  </r>
  <r>
    <n v="3471"/>
    <x v="3469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"/>
    <x v="6"/>
    <x v="205"/>
    <n v="35.770000000000003"/>
    <x v="3471"/>
    <d v="2014-08-31T20:00:00"/>
    <n v="41.01284722222772"/>
  </r>
  <r>
    <n v="3472"/>
    <x v="3470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"/>
    <x v="6"/>
    <x v="21"/>
    <n v="88.74"/>
    <x v="3472"/>
    <d v="2014-11-06T05:59:00"/>
    <n v="21.078807870369928"/>
  </r>
  <r>
    <n v="3473"/>
    <x v="3471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"/>
    <x v="6"/>
    <x v="8"/>
    <n v="148.47999999999999"/>
    <x v="3473"/>
    <d v="2015-03-20T20:27:00"/>
    <n v="21.017638888886722"/>
  </r>
  <r>
    <n v="3474"/>
    <x v="3472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"/>
    <x v="6"/>
    <x v="7"/>
    <n v="51.79"/>
    <x v="3474"/>
    <d v="2016-07-20T12:02:11"/>
    <n v="30"/>
  </r>
  <r>
    <n v="3475"/>
    <x v="3473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"/>
    <x v="6"/>
    <x v="40"/>
    <n v="20"/>
    <x v="3475"/>
    <d v="2014-11-03T00:00:00"/>
    <n v="27.119166666670935"/>
  </r>
  <r>
    <n v="3476"/>
    <x v="3474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"/>
    <x v="6"/>
    <x v="3"/>
    <n v="52"/>
    <x v="3476"/>
    <d v="2014-10-27T03:00:00"/>
    <n v="17.845023148147448"/>
  </r>
  <r>
    <n v="3477"/>
    <x v="3475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"/>
    <x v="6"/>
    <x v="41"/>
    <n v="53.23"/>
    <x v="3477"/>
    <d v="2015-05-17T03:00:00"/>
    <n v="12.388391203705396"/>
  </r>
  <r>
    <n v="3478"/>
    <x v="3476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"/>
    <x v="6"/>
    <x v="40"/>
    <n v="39.6"/>
    <x v="3478"/>
    <d v="2015-03-16T21:00:00"/>
    <n v="25.958078703697538"/>
  </r>
  <r>
    <n v="3479"/>
    <x v="3477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"/>
    <x v="6"/>
    <x v="30"/>
    <n v="34.25"/>
    <x v="3479"/>
    <d v="2014-06-21T20:31:20"/>
    <n v="30"/>
  </r>
  <r>
    <n v="3480"/>
    <x v="3478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"/>
    <x v="6"/>
    <x v="1"/>
    <n v="164.62"/>
    <x v="3480"/>
    <d v="2015-07-10T21:00:00"/>
    <n v="24.557557870371966"/>
  </r>
  <r>
    <n v="3481"/>
    <x v="3479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"/>
    <x v="6"/>
    <x v="17"/>
    <n v="125.05"/>
    <x v="3481"/>
    <d v="2015-01-02T05:56:28"/>
    <n v="17"/>
  </r>
  <r>
    <n v="3482"/>
    <x v="3480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"/>
    <x v="6"/>
    <x v="178"/>
    <n v="51.88"/>
    <x v="3482"/>
    <d v="2014-07-06T18:31:06"/>
    <n v="30"/>
  </r>
  <r>
    <n v="3483"/>
    <x v="3481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"/>
    <x v="6"/>
    <x v="12"/>
    <n v="40.29"/>
    <x v="3483"/>
    <d v="2014-07-03T16:03:01"/>
    <n v="30"/>
  </r>
  <r>
    <n v="3484"/>
    <x v="3482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"/>
    <x v="6"/>
    <x v="35"/>
    <n v="64.91"/>
    <x v="3484"/>
    <d v="2016-06-15T18:14:59"/>
    <n v="30"/>
  </r>
  <r>
    <n v="3485"/>
    <x v="3483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"/>
    <x v="6"/>
    <x v="7"/>
    <n v="55.33"/>
    <x v="3485"/>
    <d v="2016-02-02T16:38:00"/>
    <n v="30"/>
  </r>
  <r>
    <n v="3486"/>
    <x v="3484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"/>
    <x v="6"/>
    <x v="19"/>
    <n v="83.14"/>
    <x v="3486"/>
    <d v="2015-06-03T06:59:00"/>
    <n v="31.415960648155306"/>
  </r>
  <r>
    <n v="3487"/>
    <x v="3485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"/>
    <x v="6"/>
    <x v="30"/>
    <n v="38.71"/>
    <x v="3487"/>
    <d v="2015-06-24T22:34:12"/>
    <n v="30"/>
  </r>
  <r>
    <n v="3488"/>
    <x v="3486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"/>
    <x v="6"/>
    <x v="10"/>
    <n v="125.38"/>
    <x v="3488"/>
    <d v="2015-04-17T16:00:00"/>
    <n v="23.898611111115315"/>
  </r>
  <r>
    <n v="3489"/>
    <x v="3487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"/>
    <x v="6"/>
    <x v="40"/>
    <n v="78.260000000000005"/>
    <x v="3489"/>
    <d v="2014-05-24T21:00:00"/>
    <n v="30.239224537035625"/>
  </r>
  <r>
    <n v="3490"/>
    <x v="3488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"/>
    <x v="6"/>
    <x v="30"/>
    <n v="47.22"/>
    <x v="3490"/>
    <d v="2016-04-13T19:15:24"/>
    <n v="30"/>
  </r>
  <r>
    <n v="3491"/>
    <x v="3489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"/>
    <x v="6"/>
    <x v="137"/>
    <n v="79.099999999999994"/>
    <x v="3491"/>
    <d v="2015-05-18T05:59:44"/>
    <n v="21"/>
  </r>
  <r>
    <n v="3492"/>
    <x v="3490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"/>
    <x v="6"/>
    <x v="2"/>
    <n v="114.29"/>
    <x v="3492"/>
    <d v="2015-10-26T00:13:17"/>
    <n v="35"/>
  </r>
  <r>
    <n v="3493"/>
    <x v="3491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"/>
    <x v="6"/>
    <x v="8"/>
    <n v="51.72"/>
    <x v="3493"/>
    <d v="2014-08-17T05:11:00"/>
    <n v="19.349814814813726"/>
  </r>
  <r>
    <n v="3494"/>
    <x v="3492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"/>
    <x v="6"/>
    <x v="8"/>
    <n v="30.77"/>
    <x v="3494"/>
    <d v="2016-11-26T06:00:00"/>
    <n v="11.035011574072996"/>
  </r>
  <r>
    <n v="3495"/>
    <x v="3493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"/>
    <x v="6"/>
    <x v="13"/>
    <n v="74.209999999999994"/>
    <x v="3495"/>
    <d v="2014-11-01T17:18:00"/>
    <n v="28.957997685181908"/>
  </r>
  <r>
    <n v="3496"/>
    <x v="3494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"/>
    <x v="6"/>
    <x v="39"/>
    <n v="47.85"/>
    <x v="3496"/>
    <d v="2016-09-11T20:19:26"/>
    <n v="40"/>
  </r>
  <r>
    <n v="3497"/>
    <x v="3495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"/>
    <x v="6"/>
    <x v="15"/>
    <n v="34.409999999999997"/>
    <x v="3497"/>
    <d v="2016-06-02T22:00:00"/>
    <n v="12.174722222232958"/>
  </r>
  <r>
    <n v="3498"/>
    <x v="3496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"/>
    <x v="6"/>
    <x v="21"/>
    <n v="40.24"/>
    <x v="3498"/>
    <d v="2016-05-28T21:44:00"/>
    <n v="59.746944444443216"/>
  </r>
  <r>
    <n v="3499"/>
    <x v="3497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"/>
    <x v="6"/>
    <x v="6"/>
    <n v="60.29"/>
    <x v="3499"/>
    <d v="2015-07-01T06:59:00"/>
    <n v="54.254803240743058"/>
  </r>
  <r>
    <n v="3500"/>
    <x v="3498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"/>
    <x v="6"/>
    <x v="6"/>
    <n v="25.31"/>
    <x v="3500"/>
    <d v="2016-03-07T04:59:00"/>
    <n v="16.288217592598812"/>
  </r>
  <r>
    <n v="3501"/>
    <x v="3499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"/>
    <x v="6"/>
    <x v="7"/>
    <n v="35.950000000000003"/>
    <x v="3501"/>
    <d v="2015-09-11T18:19:55"/>
    <n v="25"/>
  </r>
  <r>
    <n v="3502"/>
    <x v="3500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"/>
    <x v="6"/>
    <x v="2"/>
    <n v="136"/>
    <x v="3502"/>
    <d v="2016-03-16T03:59:00"/>
    <n v="14.326574074075324"/>
  </r>
  <r>
    <n v="3503"/>
    <x v="3501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"/>
    <x v="6"/>
    <x v="29"/>
    <n v="70.760000000000005"/>
    <x v="3503"/>
    <d v="2016-07-24T11:28:48"/>
    <n v="30"/>
  </r>
  <r>
    <n v="3504"/>
    <x v="3502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"/>
    <x v="6"/>
    <x v="8"/>
    <n v="125"/>
    <x v="3504"/>
    <d v="2015-11-19T18:58:11"/>
    <n v="30.041666666664241"/>
  </r>
  <r>
    <n v="3505"/>
    <x v="3503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"/>
    <x v="6"/>
    <x v="3"/>
    <n v="66.510000000000005"/>
    <x v="3505"/>
    <d v="2014-05-13T04:00:00"/>
    <n v="11.230960648143082"/>
  </r>
  <r>
    <n v="3506"/>
    <x v="3504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"/>
    <x v="6"/>
    <x v="21"/>
    <n v="105"/>
    <x v="3506"/>
    <d v="2014-08-23T17:37:20"/>
    <n v="45"/>
  </r>
  <r>
    <n v="3507"/>
    <x v="3505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"/>
    <x v="6"/>
    <x v="3"/>
    <n v="145"/>
    <x v="3507"/>
    <d v="2016-05-31T22:08:57"/>
    <n v="30"/>
  </r>
  <r>
    <n v="3508"/>
    <x v="3506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"/>
    <x v="6"/>
    <x v="144"/>
    <n v="12"/>
    <x v="3508"/>
    <d v="2016-05-10T21:00:00"/>
    <n v="23.145219907411956"/>
  </r>
  <r>
    <n v="3509"/>
    <x v="3507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"/>
    <x v="6"/>
    <x v="6"/>
    <n v="96.67"/>
    <x v="3509"/>
    <d v="2014-11-21T04:55:00"/>
    <n v="13.345300925924676"/>
  </r>
  <r>
    <n v="3510"/>
    <x v="3508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"/>
    <x v="6"/>
    <x v="7"/>
    <n v="60.33"/>
    <x v="3510"/>
    <d v="2014-07-02T14:54:06"/>
    <n v="20"/>
  </r>
  <r>
    <n v="3511"/>
    <x v="3509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"/>
    <x v="6"/>
    <x v="7"/>
    <n v="79.89"/>
    <x v="3511"/>
    <d v="2014-11-07T18:30:00"/>
    <n v="22.89704861111386"/>
  </r>
  <r>
    <n v="3512"/>
    <x v="3510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"/>
    <x v="6"/>
    <x v="8"/>
    <n v="58.82"/>
    <x v="3512"/>
    <d v="2015-04-23T11:53:12"/>
    <n v="59.958333333335759"/>
  </r>
  <r>
    <n v="3513"/>
    <x v="3511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"/>
    <x v="6"/>
    <x v="90"/>
    <n v="75.34"/>
    <x v="3513"/>
    <d v="2014-06-04T04:59:00"/>
    <n v="13.111435185186565"/>
  </r>
  <r>
    <n v="3514"/>
    <x v="3512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"/>
    <x v="6"/>
    <x v="5"/>
    <n v="55"/>
    <x v="3514"/>
    <d v="2015-02-02T04:59:00"/>
    <n v="16.360972222224518"/>
  </r>
  <r>
    <n v="3515"/>
    <x v="3513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"/>
    <x v="6"/>
    <x v="33"/>
    <n v="66.959999999999994"/>
    <x v="3515"/>
    <d v="2015-05-31T18:32:51"/>
    <n v="30"/>
  </r>
  <r>
    <n v="3516"/>
    <x v="3514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"/>
    <x v="6"/>
    <x v="8"/>
    <n v="227.27"/>
    <x v="3516"/>
    <d v="2014-09-08T03:00:00"/>
    <n v="34.114930555559113"/>
  </r>
  <r>
    <n v="3517"/>
    <x v="3515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"/>
    <x v="6"/>
    <x v="8"/>
    <n v="307.69"/>
    <x v="3517"/>
    <d v="2014-07-04T11:00:00"/>
    <n v="29.640810185184819"/>
  </r>
  <r>
    <n v="3518"/>
    <x v="3516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"/>
    <x v="6"/>
    <x v="5"/>
    <n v="50.02"/>
    <x v="3518"/>
    <d v="2014-10-02T14:21:00"/>
    <n v="20.814363425924967"/>
  </r>
  <r>
    <n v="3519"/>
    <x v="3517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"/>
    <x v="6"/>
    <x v="7"/>
    <n v="72.39"/>
    <x v="3519"/>
    <d v="2015-03-04T14:22:30"/>
    <n v="30"/>
  </r>
  <r>
    <n v="3520"/>
    <x v="3518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"/>
    <x v="6"/>
    <x v="7"/>
    <n v="95.95"/>
    <x v="3520"/>
    <d v="2015-09-06T13:47:00"/>
    <n v="25.750092592585133"/>
  </r>
  <r>
    <n v="3521"/>
    <x v="3519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"/>
    <x v="6"/>
    <x v="312"/>
    <n v="45.62"/>
    <x v="3521"/>
    <d v="2014-09-29T08:40:20"/>
    <n v="30"/>
  </r>
  <r>
    <n v="3522"/>
    <x v="3520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"/>
    <x v="6"/>
    <x v="8"/>
    <n v="41.03"/>
    <x v="3522"/>
    <d v="2015-09-15T10:06:00"/>
    <n v="27.630949074082309"/>
  </r>
  <r>
    <n v="3523"/>
    <x v="3521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"/>
    <x v="6"/>
    <x v="35"/>
    <n v="56.83"/>
    <x v="3523"/>
    <d v="2016-09-25T23:00:00"/>
    <n v="57.560787037029513"/>
  </r>
  <r>
    <n v="3524"/>
    <x v="3522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"/>
    <x v="6"/>
    <x v="21"/>
    <n v="137.24"/>
    <x v="3524"/>
    <d v="2014-09-13T04:00:00"/>
    <n v="14.403090277774027"/>
  </r>
  <r>
    <n v="3525"/>
    <x v="3523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"/>
    <x v="6"/>
    <x v="6"/>
    <n v="75.709999999999994"/>
    <x v="3525"/>
    <d v="2015-08-09T16:00:00"/>
    <n v="10.970995370371384"/>
  </r>
  <r>
    <n v="3526"/>
    <x v="3524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"/>
    <x v="6"/>
    <x v="21"/>
    <n v="99"/>
    <x v="3526"/>
    <d v="2016-04-28T05:59:00"/>
    <n v="27.913993055553874"/>
  </r>
  <r>
    <n v="3527"/>
    <x v="3525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"/>
    <x v="6"/>
    <x v="16"/>
    <n v="81.569999999999993"/>
    <x v="3527"/>
    <d v="2015-07-11T03:59:00"/>
    <n v="29.142766203702195"/>
  </r>
  <r>
    <n v="3528"/>
    <x v="3526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"/>
    <x v="6"/>
    <x v="7"/>
    <n v="45.11"/>
    <x v="3528"/>
    <d v="2017-01-18T12:01:58"/>
    <n v="20"/>
  </r>
  <r>
    <n v="3529"/>
    <x v="3527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"/>
    <x v="6"/>
    <x v="88"/>
    <n v="36.67"/>
    <x v="3529"/>
    <d v="2015-07-13T01:00:00"/>
    <n v="20.279884259260143"/>
  </r>
  <r>
    <n v="3530"/>
    <x v="3528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"/>
    <x v="6"/>
    <x v="8"/>
    <n v="125"/>
    <x v="3530"/>
    <d v="2016-04-10T20:00:00"/>
    <n v="28.209988425922347"/>
  </r>
  <r>
    <n v="3531"/>
    <x v="3529"/>
    <s v="A political comedy for a crazy election year"/>
    <n v="1000"/>
    <n v="1280"/>
    <s v="successful"/>
    <s v="US"/>
    <s v="USD"/>
    <n v="1467301334"/>
    <n v="1464709334"/>
    <b v="0"/>
    <n v="26"/>
    <b v="1"/>
    <s v="theater"/>
    <x v="6"/>
    <x v="30"/>
    <n v="49.23"/>
    <x v="3531"/>
    <d v="2016-06-30T15:42:14"/>
    <n v="30"/>
  </r>
  <r>
    <n v="3532"/>
    <x v="3530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"/>
    <x v="6"/>
    <x v="17"/>
    <n v="42.3"/>
    <x v="3532"/>
    <d v="2014-09-18T03:59:00"/>
    <n v="15.56612268518802"/>
  </r>
  <r>
    <n v="3533"/>
    <x v="3531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"/>
    <x v="6"/>
    <x v="9"/>
    <n v="78.88"/>
    <x v="3533"/>
    <d v="2015-11-11T19:16:07"/>
    <n v="30.041666666656965"/>
  </r>
  <r>
    <n v="3534"/>
    <x v="3532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"/>
    <x v="6"/>
    <x v="94"/>
    <n v="38.28"/>
    <x v="3534"/>
    <d v="2015-10-01T15:00:23"/>
    <n v="35"/>
  </r>
  <r>
    <n v="3535"/>
    <x v="3533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"/>
    <x v="6"/>
    <x v="33"/>
    <n v="44.85"/>
    <x v="3535"/>
    <d v="2015-10-02T18:00:00"/>
    <n v="31.109837962969323"/>
  </r>
  <r>
    <n v="3536"/>
    <x v="3534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"/>
    <x v="6"/>
    <x v="42"/>
    <n v="13.53"/>
    <x v="3536"/>
    <d v="2015-12-20T11:59:00"/>
    <n v="29.772164351845277"/>
  </r>
  <r>
    <n v="3537"/>
    <x v="3535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"/>
    <x v="6"/>
    <x v="144"/>
    <n v="43.5"/>
    <x v="3537"/>
    <d v="2014-11-17T07:59:00"/>
    <n v="36.978287037039991"/>
  </r>
  <r>
    <n v="3538"/>
    <x v="3536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"/>
    <x v="6"/>
    <x v="30"/>
    <n v="30.95"/>
    <x v="3538"/>
    <d v="2016-08-17T10:05:40"/>
    <n v="28"/>
  </r>
  <r>
    <n v="3539"/>
    <x v="3537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"/>
    <x v="6"/>
    <x v="28"/>
    <n v="55.23"/>
    <x v="3539"/>
    <d v="2016-09-08T18:08:42"/>
    <n v="21"/>
  </r>
  <r>
    <n v="3540"/>
    <x v="3538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"/>
    <x v="6"/>
    <x v="4"/>
    <n v="46.13"/>
    <x v="3540"/>
    <d v="2016-06-26T00:04:51"/>
    <n v="30"/>
  </r>
  <r>
    <n v="3541"/>
    <x v="3539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"/>
    <x v="6"/>
    <x v="2"/>
    <n v="39.380000000000003"/>
    <x v="3541"/>
    <d v="2015-08-31T17:31:15"/>
    <n v="25"/>
  </r>
  <r>
    <n v="3542"/>
    <x v="3540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"/>
    <x v="6"/>
    <x v="21"/>
    <n v="66.150000000000006"/>
    <x v="3542"/>
    <d v="2014-09-07T14:23:42"/>
    <n v="60"/>
  </r>
  <r>
    <n v="3543"/>
    <x v="3541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"/>
    <x v="6"/>
    <x v="2"/>
    <n v="54.14"/>
    <x v="3543"/>
    <d v="2015-06-25T18:07:39"/>
    <n v="30"/>
  </r>
  <r>
    <n v="3544"/>
    <x v="3542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"/>
    <x v="6"/>
    <x v="8"/>
    <n v="104.17"/>
    <x v="3544"/>
    <d v="2015-03-07T19:57:37"/>
    <n v="30"/>
  </r>
  <r>
    <n v="3545"/>
    <x v="3543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"/>
    <x v="6"/>
    <x v="8"/>
    <n v="31.38"/>
    <x v="3545"/>
    <d v="2015-04-11T19:22:39"/>
    <n v="30"/>
  </r>
  <r>
    <n v="3546"/>
    <x v="3544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"/>
    <x v="6"/>
    <x v="21"/>
    <n v="59.21"/>
    <x v="3546"/>
    <d v="2015-04-01T03:59:00"/>
    <n v="21.505277777781885"/>
  </r>
  <r>
    <n v="3547"/>
    <x v="3545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"/>
    <x v="6"/>
    <x v="35"/>
    <n v="119.18"/>
    <x v="3547"/>
    <d v="2016-05-14T03:59:00"/>
    <n v="24.08725694444729"/>
  </r>
  <r>
    <n v="3548"/>
    <x v="3546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"/>
    <x v="6"/>
    <x v="21"/>
    <n v="164.62"/>
    <x v="3548"/>
    <d v="2016-03-05T01:00:00"/>
    <n v="22.099375000005239"/>
  </r>
  <r>
    <n v="3549"/>
    <x v="3547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"/>
    <x v="6"/>
    <x v="21"/>
    <n v="24.29"/>
    <x v="3549"/>
    <d v="2015-09-04T09:27:53"/>
    <n v="28"/>
  </r>
  <r>
    <n v="3550"/>
    <x v="3548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"/>
    <x v="6"/>
    <x v="2"/>
    <n v="40.94"/>
    <x v="3550"/>
    <d v="2016-05-02T21:26:38"/>
    <n v="30"/>
  </r>
  <r>
    <n v="3551"/>
    <x v="3549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"/>
    <x v="6"/>
    <x v="21"/>
    <n v="61.1"/>
    <x v="3551"/>
    <d v="2014-05-22T22:07:00"/>
    <n v="28.405671296299261"/>
  </r>
  <r>
    <n v="3552"/>
    <x v="3550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"/>
    <x v="6"/>
    <x v="8"/>
    <n v="38.65"/>
    <x v="3552"/>
    <d v="2014-06-28T14:05:24"/>
    <n v="30"/>
  </r>
  <r>
    <n v="3553"/>
    <x v="3551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"/>
    <x v="6"/>
    <x v="6"/>
    <n v="56.2"/>
    <x v="3553"/>
    <d v="2015-08-12T00:00:00"/>
    <n v="31.971296296294895"/>
  </r>
  <r>
    <n v="3554"/>
    <x v="3552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"/>
    <x v="6"/>
    <x v="40"/>
    <n v="107"/>
    <x v="3554"/>
    <d v="2015-02-11T17:00:00"/>
    <n v="30.657881944440305"/>
  </r>
  <r>
    <n v="3555"/>
    <x v="3553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"/>
    <x v="6"/>
    <x v="8"/>
    <n v="171.43"/>
    <x v="3555"/>
    <d v="2016-11-17T11:36:34"/>
    <n v="30.041666666656965"/>
  </r>
  <r>
    <n v="3556"/>
    <x v="3554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"/>
    <x v="6"/>
    <x v="8"/>
    <n v="110.5"/>
    <x v="3556"/>
    <d v="2014-08-17T15:35:24"/>
    <n v="60"/>
  </r>
  <r>
    <n v="3557"/>
    <x v="3555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"/>
    <x v="6"/>
    <x v="8"/>
    <n v="179.28"/>
    <x v="3557"/>
    <d v="2014-05-05T06:38:31"/>
    <n v="34"/>
  </r>
  <r>
    <n v="3558"/>
    <x v="3556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"/>
    <x v="6"/>
    <x v="124"/>
    <n v="22.91"/>
    <x v="3558"/>
    <d v="2015-06-26T21:00:00"/>
    <n v="42.058159722218988"/>
  </r>
  <r>
    <n v="3559"/>
    <x v="3557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"/>
    <x v="6"/>
    <x v="3"/>
    <n v="43.13"/>
    <x v="3559"/>
    <d v="2015-07-31T08:58:00"/>
    <n v="22.277453703703941"/>
  </r>
  <r>
    <n v="3560"/>
    <x v="3558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"/>
    <x v="6"/>
    <x v="29"/>
    <n v="46.89"/>
    <x v="3560"/>
    <d v="2015-05-27T02:45:00"/>
    <n v="35.224930555545143"/>
  </r>
  <r>
    <n v="3561"/>
    <x v="3559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"/>
    <x v="6"/>
    <x v="21"/>
    <n v="47.41"/>
    <x v="3561"/>
    <d v="2015-08-05T18:36:00"/>
    <n v="18.094699074063101"/>
  </r>
  <r>
    <n v="3562"/>
    <x v="3560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"/>
    <x v="6"/>
    <x v="328"/>
    <n v="15.13"/>
    <x v="3562"/>
    <d v="2016-03-13T22:00:00"/>
    <n v="9.1547800925982301"/>
  </r>
  <r>
    <n v="3563"/>
    <x v="3561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"/>
    <x v="6"/>
    <x v="2"/>
    <n v="21.1"/>
    <x v="3563"/>
    <d v="2016-08-01T19:00:00"/>
    <n v="28.119722222225391"/>
  </r>
  <r>
    <n v="3564"/>
    <x v="3562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"/>
    <x v="6"/>
    <x v="7"/>
    <n v="59.12"/>
    <x v="3564"/>
    <d v="2015-10-05T16:00:00"/>
    <n v="46.043414351850515"/>
  </r>
  <r>
    <n v="3565"/>
    <x v="3563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"/>
    <x v="6"/>
    <x v="26"/>
    <n v="97.92"/>
    <x v="3565"/>
    <d v="2014-12-31T17:50:08"/>
    <n v="30"/>
  </r>
  <r>
    <n v="3566"/>
    <x v="3564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"/>
    <x v="6"/>
    <x v="2"/>
    <n v="55.13"/>
    <x v="3566"/>
    <d v="2015-01-23T12:11:23"/>
    <n v="30"/>
  </r>
  <r>
    <n v="3567"/>
    <x v="3565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"/>
    <x v="6"/>
    <x v="15"/>
    <n v="26.54"/>
    <x v="3567"/>
    <d v="2015-06-10T19:27:24"/>
    <n v="30"/>
  </r>
  <r>
    <n v="3568"/>
    <x v="3566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"/>
    <x v="6"/>
    <x v="38"/>
    <n v="58.42"/>
    <x v="3568"/>
    <d v="2014-09-17T17:46:34"/>
    <n v="30"/>
  </r>
  <r>
    <n v="3569"/>
    <x v="3567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"/>
    <x v="6"/>
    <x v="8"/>
    <n v="122.54"/>
    <x v="3569"/>
    <d v="2015-01-08T16:31:36"/>
    <n v="30"/>
  </r>
  <r>
    <n v="3570"/>
    <x v="3568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"/>
    <x v="6"/>
    <x v="35"/>
    <n v="87.96"/>
    <x v="3570"/>
    <d v="2014-12-31T07:00:00"/>
    <n v="27.959687499998836"/>
  </r>
  <r>
    <n v="3571"/>
    <x v="3569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"/>
    <x v="6"/>
    <x v="108"/>
    <n v="73.239999999999995"/>
    <x v="3571"/>
    <d v="2014-10-30T20:36:53"/>
    <n v="30"/>
  </r>
  <r>
    <n v="3572"/>
    <x v="3570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"/>
    <x v="6"/>
    <x v="8"/>
    <n v="55.56"/>
    <x v="3572"/>
    <d v="2015-06-21T13:41:22"/>
    <n v="30"/>
  </r>
  <r>
    <n v="3573"/>
    <x v="3571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"/>
    <x v="6"/>
    <x v="33"/>
    <n v="39.54"/>
    <x v="3573"/>
    <d v="2014-11-08T10:00:46"/>
    <n v="30.041666666664241"/>
  </r>
  <r>
    <n v="3574"/>
    <x v="3572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"/>
    <x v="6"/>
    <x v="6"/>
    <n v="136.78"/>
    <x v="3574"/>
    <d v="2014-11-13T23:37:28"/>
    <n v="30.041666666664241"/>
  </r>
  <r>
    <n v="3575"/>
    <x v="3573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"/>
    <x v="6"/>
    <x v="7"/>
    <n v="99.34"/>
    <x v="3575"/>
    <d v="2016-08-11T03:59:00"/>
    <n v="31.382094907414285"/>
  </r>
  <r>
    <n v="3576"/>
    <x v="3574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"/>
    <x v="6"/>
    <x v="8"/>
    <n v="20"/>
    <x v="3576"/>
    <d v="2016-12-05T14:10:54"/>
    <n v="60.041666666671517"/>
  </r>
  <r>
    <n v="3577"/>
    <x v="3575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"/>
    <x v="6"/>
    <x v="22"/>
    <n v="28.89"/>
    <x v="3577"/>
    <d v="2015-04-26T06:28:00"/>
    <n v="26.482604166667443"/>
  </r>
  <r>
    <n v="3578"/>
    <x v="3576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"/>
    <x v="6"/>
    <x v="8"/>
    <n v="40.549999999999997"/>
    <x v="3578"/>
    <d v="2016-04-30T17:36:17"/>
    <n v="30"/>
  </r>
  <r>
    <n v="3579"/>
    <x v="3577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"/>
    <x v="6"/>
    <x v="8"/>
    <n v="35.71"/>
    <x v="3579"/>
    <d v="2016-03-31T17:17:36"/>
    <n v="29.958333333328483"/>
  </r>
  <r>
    <n v="3580"/>
    <x v="3578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"/>
    <x v="6"/>
    <x v="35"/>
    <n v="37.96"/>
    <x v="3580"/>
    <d v="2015-03-01T04:59:00"/>
    <n v="38.031458333331102"/>
  </r>
  <r>
    <n v="3581"/>
    <x v="3579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"/>
    <x v="6"/>
    <x v="8"/>
    <n v="33.33"/>
    <x v="3581"/>
    <d v="2014-07-30T11:18:30"/>
    <n v="14"/>
  </r>
  <r>
    <n v="3582"/>
    <x v="3580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"/>
    <x v="6"/>
    <x v="315"/>
    <n v="58.57"/>
    <x v="3582"/>
    <d v="2016-04-05T02:18:02"/>
    <n v="14"/>
  </r>
  <r>
    <n v="3583"/>
    <x v="3581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"/>
    <x v="6"/>
    <x v="15"/>
    <n v="135.63"/>
    <x v="3583"/>
    <d v="2016-04-18T09:13:25"/>
    <n v="59.958333333335759"/>
  </r>
  <r>
    <n v="3584"/>
    <x v="3582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"/>
    <x v="6"/>
    <x v="31"/>
    <n v="30.94"/>
    <x v="3584"/>
    <d v="2015-07-13T07:35:44"/>
    <n v="30"/>
  </r>
  <r>
    <n v="3585"/>
    <x v="3583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"/>
    <x v="6"/>
    <x v="17"/>
    <n v="176.09"/>
    <x v="3585"/>
    <d v="2014-12-21T17:11:30"/>
    <n v="30"/>
  </r>
  <r>
    <n v="3586"/>
    <x v="3584"/>
    <s v="See Theatre In A New Light"/>
    <n v="7500"/>
    <n v="8207"/>
    <s v="successful"/>
    <s v="US"/>
    <s v="USD"/>
    <n v="1474649070"/>
    <n v="1469465070"/>
    <b v="0"/>
    <n v="54"/>
    <b v="1"/>
    <s v="theater"/>
    <x v="6"/>
    <x v="15"/>
    <n v="151.97999999999999"/>
    <x v="3586"/>
    <d v="2016-09-23T16:44:30"/>
    <n v="60"/>
  </r>
  <r>
    <n v="3587"/>
    <x v="3585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"/>
    <x v="6"/>
    <x v="37"/>
    <n v="22.61"/>
    <x v="3587"/>
    <d v="2016-06-27T19:00:00"/>
    <n v="45.251689814816928"/>
  </r>
  <r>
    <n v="3588"/>
    <x v="3586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"/>
    <x v="6"/>
    <x v="7"/>
    <n v="18.27"/>
    <x v="3588"/>
    <d v="2015-04-29T23:00:00"/>
    <n v="22.129513888881775"/>
  </r>
  <r>
    <n v="3589"/>
    <x v="3587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"/>
    <x v="6"/>
    <x v="30"/>
    <n v="82.26"/>
    <x v="3589"/>
    <d v="2015-05-26T15:32:27"/>
    <n v="25"/>
  </r>
  <r>
    <n v="3590"/>
    <x v="3588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"/>
    <x v="6"/>
    <x v="8"/>
    <n v="68.53"/>
    <x v="3590"/>
    <d v="2014-10-20T08:00:34"/>
    <n v="30"/>
  </r>
  <r>
    <n v="3591"/>
    <x v="3589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"/>
    <x v="6"/>
    <x v="215"/>
    <n v="68.06"/>
    <x v="3591"/>
    <d v="2015-01-24T04:59:00"/>
    <n v="24.25921296296292"/>
  </r>
  <r>
    <n v="3592"/>
    <x v="3590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"/>
    <x v="6"/>
    <x v="37"/>
    <n v="72.709999999999994"/>
    <x v="3592"/>
    <d v="2015-02-11T04:59:00"/>
    <n v="57.377696759263927"/>
  </r>
  <r>
    <n v="3593"/>
    <x v="3591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"/>
    <x v="6"/>
    <x v="38"/>
    <n v="77.19"/>
    <x v="3593"/>
    <d v="2015-01-05T20:26:00"/>
    <n v="34.95278935184615"/>
  </r>
  <r>
    <n v="3594"/>
    <x v="3592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"/>
    <x v="6"/>
    <x v="9"/>
    <n v="55.97"/>
    <x v="3594"/>
    <d v="2016-09-04T01:36:22"/>
    <n v="25"/>
  </r>
  <r>
    <n v="3595"/>
    <x v="3593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"/>
    <x v="6"/>
    <x v="17"/>
    <n v="49.69"/>
    <x v="3595"/>
    <d v="2015-03-13T06:59:00"/>
    <n v="26.282604166670353"/>
  </r>
  <r>
    <n v="3596"/>
    <x v="3594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"/>
    <x v="6"/>
    <x v="29"/>
    <n v="79"/>
    <x v="3596"/>
    <d v="2014-08-26T17:09:42"/>
    <n v="21"/>
  </r>
  <r>
    <n v="3597"/>
    <x v="3595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"/>
    <x v="6"/>
    <x v="33"/>
    <n v="77.73"/>
    <x v="3597"/>
    <d v="2016-03-03T05:59:00"/>
    <n v="14.663773148145992"/>
  </r>
  <r>
    <n v="3598"/>
    <x v="3596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"/>
    <x v="6"/>
    <x v="5"/>
    <n v="40.78"/>
    <x v="3598"/>
    <d v="2014-09-03T04:59:00"/>
    <n v="18.408773148148612"/>
  </r>
  <r>
    <n v="3599"/>
    <x v="3597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"/>
    <x v="6"/>
    <x v="180"/>
    <n v="59.41"/>
    <x v="3599"/>
    <d v="2015-08-30T00:00:00"/>
    <n v="25.205127314809943"/>
  </r>
  <r>
    <n v="3600"/>
    <x v="3598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"/>
    <x v="6"/>
    <x v="22"/>
    <n v="3.25"/>
    <x v="3600"/>
    <d v="2016-10-13T20:22:44"/>
    <n v="28"/>
  </r>
  <r>
    <n v="3601"/>
    <x v="3599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"/>
    <x v="6"/>
    <x v="3"/>
    <n v="39.380000000000003"/>
    <x v="3601"/>
    <d v="2015-01-16T23:58:02"/>
    <n v="30"/>
  </r>
  <r>
    <n v="3602"/>
    <x v="3600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"/>
    <x v="6"/>
    <x v="8"/>
    <n v="81.67"/>
    <x v="3602"/>
    <d v="2016-05-17T21:27:59"/>
    <n v="60"/>
  </r>
  <r>
    <n v="3603"/>
    <x v="3601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"/>
    <x v="6"/>
    <x v="193"/>
    <n v="44.91"/>
    <x v="3603"/>
    <d v="2015-11-05T21:44:40"/>
    <n v="30.041666666671517"/>
  </r>
  <r>
    <n v="3604"/>
    <x v="3602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"/>
    <x v="6"/>
    <x v="40"/>
    <n v="49.06"/>
    <x v="3604"/>
    <d v="2016-04-29T06:59:00"/>
    <n v="6.2752777777786832"/>
  </r>
  <r>
    <n v="3605"/>
    <x v="3603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"/>
    <x v="6"/>
    <x v="361"/>
    <n v="30.67"/>
    <x v="3605"/>
    <d v="2016-02-13T19:02:06"/>
    <n v="30"/>
  </r>
  <r>
    <n v="3606"/>
    <x v="3604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"/>
    <x v="6"/>
    <x v="22"/>
    <n v="61.06"/>
    <x v="3606"/>
    <d v="2016-08-14T14:30:57"/>
    <n v="30"/>
  </r>
  <r>
    <n v="3607"/>
    <x v="3605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"/>
    <x v="6"/>
    <x v="2"/>
    <n v="29"/>
    <x v="3607"/>
    <d v="2015-12-15T00:00:00"/>
    <n v="14.036087962958845"/>
  </r>
  <r>
    <n v="3608"/>
    <x v="3606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"/>
    <x v="6"/>
    <x v="8"/>
    <n v="29.63"/>
    <x v="3608"/>
    <d v="2016-06-17T14:00:00"/>
    <n v="31.873958333322662"/>
  </r>
  <r>
    <n v="3609"/>
    <x v="3607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"/>
    <x v="6"/>
    <x v="42"/>
    <n v="143.1"/>
    <x v="3609"/>
    <d v="2016-03-30T22:48:05"/>
    <n v="29.958333333343035"/>
  </r>
  <r>
    <n v="3610"/>
    <x v="3608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"/>
    <x v="6"/>
    <x v="184"/>
    <n v="52.35"/>
    <x v="3610"/>
    <d v="2015-08-17T10:22:16"/>
    <n v="30"/>
  </r>
  <r>
    <n v="3611"/>
    <x v="3609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"/>
    <x v="6"/>
    <x v="104"/>
    <n v="66.67"/>
    <x v="3611"/>
    <d v="2015-04-08T08:53:21"/>
    <n v="30"/>
  </r>
  <r>
    <n v="3612"/>
    <x v="3610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"/>
    <x v="6"/>
    <x v="124"/>
    <n v="126.67"/>
    <x v="3612"/>
    <d v="2014-06-09T17:26:51"/>
    <n v="10"/>
  </r>
  <r>
    <n v="3613"/>
    <x v="3611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"/>
    <x v="6"/>
    <x v="8"/>
    <n v="62.5"/>
    <x v="3613"/>
    <d v="2014-06-28T14:09:34"/>
    <n v="30"/>
  </r>
  <r>
    <n v="3614"/>
    <x v="3438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"/>
    <x v="6"/>
    <x v="7"/>
    <n v="35.49"/>
    <x v="3614"/>
    <d v="2015-06-19T01:00:16"/>
    <n v="30"/>
  </r>
  <r>
    <n v="3615"/>
    <x v="3612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"/>
    <x v="6"/>
    <x v="13"/>
    <n v="37.08"/>
    <x v="3615"/>
    <d v="2015-12-10T14:14:56"/>
    <n v="30"/>
  </r>
  <r>
    <n v="3616"/>
    <x v="3613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"/>
    <x v="6"/>
    <x v="105"/>
    <n v="69.33"/>
    <x v="3616"/>
    <d v="2015-03-19T21:47:44"/>
    <n v="29.958333333335759"/>
  </r>
  <r>
    <n v="3617"/>
    <x v="3614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"/>
    <x v="6"/>
    <x v="17"/>
    <n v="17.25"/>
    <x v="3617"/>
    <d v="2017-02-28T00:00:00"/>
    <n v="14.38971064814541"/>
  </r>
  <r>
    <n v="3618"/>
    <x v="3615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"/>
    <x v="6"/>
    <x v="7"/>
    <n v="36.07"/>
    <x v="3618"/>
    <d v="2015-06-03T15:04:10"/>
    <n v="30"/>
  </r>
  <r>
    <n v="3619"/>
    <x v="3616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"/>
    <x v="6"/>
    <x v="40"/>
    <n v="66.47"/>
    <x v="3619"/>
    <d v="2016-11-19T22:00:00"/>
    <n v="32.784421296295477"/>
  </r>
  <r>
    <n v="3620"/>
    <x v="3617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"/>
    <x v="6"/>
    <x v="2"/>
    <n v="56.07"/>
    <x v="3620"/>
    <d v="2015-03-05T04:00:00"/>
    <n v="30.228460648155306"/>
  </r>
  <r>
    <n v="3621"/>
    <x v="3618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"/>
    <x v="6"/>
    <x v="5"/>
    <n v="47.03"/>
    <x v="3621"/>
    <d v="2016-09-30T21:00:00"/>
    <n v="23.93930555555562"/>
  </r>
  <r>
    <n v="3622"/>
    <x v="3619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"/>
    <x v="6"/>
    <x v="8"/>
    <n v="47.67"/>
    <x v="3622"/>
    <d v="2014-09-28T03:23:00"/>
    <n v="32.91908564815094"/>
  </r>
  <r>
    <n v="3623"/>
    <x v="3620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"/>
    <x v="6"/>
    <x v="28"/>
    <n v="88.24"/>
    <x v="3623"/>
    <d v="2014-07-26T07:00:00"/>
    <n v="17.554745370369346"/>
  </r>
  <r>
    <n v="3624"/>
    <x v="3621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"/>
    <x v="6"/>
    <x v="2"/>
    <n v="80.72"/>
    <x v="3624"/>
    <d v="2016-08-23T18:34:50"/>
    <n v="60"/>
  </r>
  <r>
    <n v="3625"/>
    <x v="3622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"/>
    <x v="6"/>
    <x v="33"/>
    <n v="39.49"/>
    <x v="3625"/>
    <d v="2015-07-02T15:39:37"/>
    <n v="30"/>
  </r>
  <r>
    <n v="3626"/>
    <x v="3623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"/>
    <x v="6"/>
    <x v="21"/>
    <n v="84.85"/>
    <x v="3626"/>
    <d v="2014-08-16T16:00:57"/>
    <n v="21"/>
  </r>
  <r>
    <n v="3627"/>
    <x v="3624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"/>
    <x v="6"/>
    <x v="8"/>
    <n v="68.97"/>
    <x v="3627"/>
    <d v="2016-05-21T03:59:00"/>
    <n v="50.424224537040573"/>
  </r>
  <r>
    <n v="3628"/>
    <x v="3625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"/>
    <x v="40"/>
    <x v="50"/>
    <n v="0"/>
    <x v="3628"/>
    <d v="2015-12-13T20:59:56"/>
    <n v="60.041666666671517"/>
  </r>
  <r>
    <n v="3629"/>
    <x v="3626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"/>
    <x v="40"/>
    <x v="50"/>
    <n v="1"/>
    <x v="3629"/>
    <d v="2016-05-05T17:00:00"/>
    <n v="58.613842592589208"/>
  </r>
  <r>
    <n v="3630"/>
    <x v="3627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"/>
    <x v="40"/>
    <x v="50"/>
    <n v="1"/>
    <x v="3630"/>
    <d v="2014-11-29T21:19:50"/>
    <n v="30.041666666671517"/>
  </r>
  <r>
    <n v="3631"/>
    <x v="3628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"/>
    <x v="40"/>
    <x v="76"/>
    <n v="147.88"/>
    <x v="3631"/>
    <d v="2014-09-23T03:59:00"/>
    <n v="24.412534722228884"/>
  </r>
  <r>
    <n v="3632"/>
    <x v="3629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"/>
    <x v="40"/>
    <x v="68"/>
    <n v="100"/>
    <x v="3632"/>
    <d v="2014-11-23T22:29:09"/>
    <n v="20"/>
  </r>
  <r>
    <n v="3633"/>
    <x v="3630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"/>
    <x v="40"/>
    <x v="131"/>
    <n v="56.84"/>
    <x v="3633"/>
    <d v="2016-11-19T01:00:00"/>
    <n v="43.418206018526689"/>
  </r>
  <r>
    <n v="3634"/>
    <x v="3631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"/>
    <x v="40"/>
    <x v="65"/>
    <n v="176.94"/>
    <x v="3634"/>
    <d v="2017-01-14T03:59:00"/>
    <n v="47.999606481484079"/>
  </r>
  <r>
    <n v="3635"/>
    <x v="3632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"/>
    <x v="40"/>
    <x v="71"/>
    <n v="127.6"/>
    <x v="3635"/>
    <d v="2016-04-20T21:11:16"/>
    <n v="30"/>
  </r>
  <r>
    <n v="3636"/>
    <x v="3633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"/>
    <x v="40"/>
    <x v="50"/>
    <n v="0"/>
    <x v="3636"/>
    <d v="2015-09-14T16:40:29"/>
    <n v="35"/>
  </r>
  <r>
    <n v="3637"/>
    <x v="3634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"/>
    <x v="40"/>
    <x v="134"/>
    <n v="66.14"/>
    <x v="3637"/>
    <d v="2015-01-01T16:48:55"/>
    <n v="30"/>
  </r>
  <r>
    <n v="3638"/>
    <x v="3635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"/>
    <x v="40"/>
    <x v="113"/>
    <n v="108"/>
    <x v="3638"/>
    <d v="2015-04-19T15:08:52"/>
    <n v="59.958333333328483"/>
  </r>
  <r>
    <n v="3639"/>
    <x v="3636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"/>
    <x v="40"/>
    <x v="50"/>
    <n v="1"/>
    <x v="3639"/>
    <d v="2016-10-07T15:11:00"/>
    <n v="59.955486111110076"/>
  </r>
  <r>
    <n v="3640"/>
    <x v="3637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"/>
    <x v="40"/>
    <x v="52"/>
    <n v="18.329999999999998"/>
    <x v="3640"/>
    <d v="2015-05-10T18:45:30"/>
    <n v="30"/>
  </r>
  <r>
    <n v="3641"/>
    <x v="3638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"/>
    <x v="40"/>
    <x v="50"/>
    <n v="0"/>
    <x v="3641"/>
    <d v="2014-10-05T05:00:00"/>
    <n v="17.581261574072414"/>
  </r>
  <r>
    <n v="3642"/>
    <x v="3639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"/>
    <x v="40"/>
    <x v="53"/>
    <n v="7.5"/>
    <x v="3642"/>
    <d v="2015-11-30T17:00:00"/>
    <n v="40.892048611101927"/>
  </r>
  <r>
    <n v="3643"/>
    <x v="3640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"/>
    <x v="40"/>
    <x v="50"/>
    <n v="0"/>
    <x v="3643"/>
    <d v="2015-11-17T04:27:19"/>
    <n v="40.041666666664241"/>
  </r>
  <r>
    <n v="3644"/>
    <x v="3641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"/>
    <x v="40"/>
    <x v="63"/>
    <n v="68.42"/>
    <x v="3644"/>
    <d v="2016-03-08T04:59:00"/>
    <n v="27.965891203704814"/>
  </r>
  <r>
    <n v="3645"/>
    <x v="3642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"/>
    <x v="40"/>
    <x v="50"/>
    <n v="1"/>
    <x v="3645"/>
    <d v="2016-11-22T00:17:18"/>
    <n v="30.041666666671517"/>
  </r>
  <r>
    <n v="3646"/>
    <x v="3643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"/>
    <x v="40"/>
    <x v="62"/>
    <n v="60.13"/>
    <x v="3646"/>
    <d v="2015-06-16T23:30:00"/>
    <n v="31.557847222225973"/>
  </r>
  <r>
    <n v="3647"/>
    <x v="3644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"/>
    <x v="40"/>
    <x v="52"/>
    <n v="15"/>
    <x v="3647"/>
    <d v="2016-09-30T17:58:47"/>
    <n v="45"/>
  </r>
  <r>
    <n v="3648"/>
    <x v="3645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"/>
    <x v="6"/>
    <x v="8"/>
    <n v="550.04"/>
    <x v="3648"/>
    <d v="2014-10-05T07:00:45"/>
    <n v="30"/>
  </r>
  <r>
    <n v="3649"/>
    <x v="3646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"/>
    <x v="6"/>
    <x v="3"/>
    <n v="97.5"/>
    <x v="3649"/>
    <d v="2014-06-16T17:06:34"/>
    <n v="26"/>
  </r>
  <r>
    <n v="3650"/>
    <x v="3647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"/>
    <x v="6"/>
    <x v="8"/>
    <n v="29.41"/>
    <x v="3650"/>
    <d v="2016-02-02T11:29:44"/>
    <n v="21"/>
  </r>
  <r>
    <n v="3651"/>
    <x v="3648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"/>
    <x v="6"/>
    <x v="3"/>
    <n v="57.78"/>
    <x v="3651"/>
    <d v="2014-08-10T15:59:00"/>
    <n v="33.01965277778072"/>
  </r>
  <r>
    <n v="3652"/>
    <x v="2866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"/>
    <x v="6"/>
    <x v="365"/>
    <n v="44.24"/>
    <x v="3652"/>
    <d v="2016-08-25T03:59:00"/>
    <n v="10.521273148151522"/>
  </r>
  <r>
    <n v="3653"/>
    <x v="3649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"/>
    <x v="6"/>
    <x v="7"/>
    <n v="60.91"/>
    <x v="3653"/>
    <d v="2015-08-05T08:43:27"/>
    <n v="30"/>
  </r>
  <r>
    <n v="3654"/>
    <x v="3650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"/>
    <x v="6"/>
    <x v="107"/>
    <n v="68.84"/>
    <x v="3654"/>
    <d v="2016-04-03T17:00:00"/>
    <n v="23.291828703702777"/>
  </r>
  <r>
    <n v="3655"/>
    <x v="3651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"/>
    <x v="6"/>
    <x v="31"/>
    <n v="73.58"/>
    <x v="3655"/>
    <d v="2015-07-18T06:59:00"/>
    <n v="29.487754629633855"/>
  </r>
  <r>
    <n v="3656"/>
    <x v="3652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"/>
    <x v="6"/>
    <x v="6"/>
    <n v="115.02"/>
    <x v="3656"/>
    <d v="2017-02-01T22:59:00"/>
    <n v="30.047499999993306"/>
  </r>
  <r>
    <n v="3657"/>
    <x v="3653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"/>
    <x v="6"/>
    <x v="38"/>
    <n v="110.75"/>
    <x v="3657"/>
    <d v="2016-06-01T21:42:00"/>
    <n v="23.274317129624251"/>
  </r>
  <r>
    <n v="3658"/>
    <x v="3654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"/>
    <x v="6"/>
    <x v="7"/>
    <n v="75.5"/>
    <x v="3658"/>
    <d v="2014-07-02T03:59:00"/>
    <n v="46.30740740741021"/>
  </r>
  <r>
    <n v="3659"/>
    <x v="3655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"/>
    <x v="6"/>
    <x v="21"/>
    <n v="235.46"/>
    <x v="3659"/>
    <d v="2015-03-19T14:39:00"/>
    <n v="27.33321759258979"/>
  </r>
  <r>
    <n v="3660"/>
    <x v="3656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"/>
    <x v="6"/>
    <x v="8"/>
    <n v="11.36"/>
    <x v="3660"/>
    <d v="2014-12-23T21:08:45"/>
    <n v="25"/>
  </r>
  <r>
    <n v="3661"/>
    <x v="3657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"/>
    <x v="6"/>
    <x v="38"/>
    <n v="92.5"/>
    <x v="3661"/>
    <d v="2016-04-10T04:00:00"/>
    <n v="22.270000000004075"/>
  </r>
  <r>
    <n v="3662"/>
    <x v="3658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"/>
    <x v="6"/>
    <x v="7"/>
    <n v="202.85"/>
    <x v="3662"/>
    <d v="2015-03-31T04:16:54"/>
    <n v="29.958333333328483"/>
  </r>
  <r>
    <n v="3663"/>
    <x v="3659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"/>
    <x v="6"/>
    <x v="3"/>
    <n v="26"/>
    <x v="3663"/>
    <d v="2016-12-21T11:50:30"/>
    <n v="60.041666666671517"/>
  </r>
  <r>
    <n v="3664"/>
    <x v="3660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"/>
    <x v="6"/>
    <x v="15"/>
    <n v="46.05"/>
    <x v="3664"/>
    <d v="2016-06-16T05:58:09"/>
    <n v="14"/>
  </r>
  <r>
    <n v="3665"/>
    <x v="3661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"/>
    <x v="6"/>
    <x v="41"/>
    <n v="51"/>
    <x v="3665"/>
    <d v="2015-10-28T19:54:00"/>
    <n v="11.021041666666861"/>
  </r>
  <r>
    <n v="3666"/>
    <x v="3662"/>
    <s v="Artistic Internship @ Ojai Playwrights Conference"/>
    <n v="1200"/>
    <n v="1200"/>
    <s v="successful"/>
    <s v="US"/>
    <s v="USD"/>
    <n v="1406185200"/>
    <n v="1404337382"/>
    <b v="0"/>
    <n v="38"/>
    <b v="1"/>
    <s v="theater"/>
    <x v="6"/>
    <x v="8"/>
    <n v="31.58"/>
    <x v="3666"/>
    <d v="2014-07-24T07:00:00"/>
    <n v="21.386782407404098"/>
  </r>
  <r>
    <n v="3667"/>
    <x v="3663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"/>
    <x v="6"/>
    <x v="33"/>
    <n v="53.36"/>
    <x v="3667"/>
    <d v="2015-07-18T23:16:59"/>
    <n v="30"/>
  </r>
  <r>
    <n v="3668"/>
    <x v="3664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"/>
    <x v="6"/>
    <x v="3"/>
    <n v="36.96"/>
    <x v="3668"/>
    <d v="2015-07-23T18:33:00"/>
    <n v="23.216759259259561"/>
  </r>
  <r>
    <n v="3669"/>
    <x v="3665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"/>
    <x v="6"/>
    <x v="178"/>
    <n v="81.290000000000006"/>
    <x v="3669"/>
    <d v="2015-06-11T16:12:17"/>
    <n v="30"/>
  </r>
  <r>
    <n v="3670"/>
    <x v="3666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"/>
    <x v="6"/>
    <x v="5"/>
    <n v="20.079999999999998"/>
    <x v="3670"/>
    <d v="2015-05-31T23:00:00"/>
    <n v="13.444317129629781"/>
  </r>
  <r>
    <n v="3671"/>
    <x v="3667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"/>
    <x v="6"/>
    <x v="7"/>
    <n v="88.25"/>
    <x v="3671"/>
    <d v="2014-07-21T03:59:00"/>
    <n v="20.537881944444962"/>
  </r>
  <r>
    <n v="3672"/>
    <x v="3668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"/>
    <x v="6"/>
    <x v="21"/>
    <n v="53.44"/>
    <x v="3672"/>
    <d v="2014-09-26T22:43:04"/>
    <n v="30"/>
  </r>
  <r>
    <n v="3673"/>
    <x v="3669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"/>
    <x v="6"/>
    <x v="35"/>
    <n v="39.869999999999997"/>
    <x v="3673"/>
    <d v="2014-11-05T12:52:00"/>
    <n v="34.241006944444962"/>
  </r>
  <r>
    <n v="3674"/>
    <x v="3670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"/>
    <x v="6"/>
    <x v="8"/>
    <n v="145.16"/>
    <x v="3674"/>
    <d v="2016-09-03T20:57:09"/>
    <n v="60"/>
  </r>
  <r>
    <n v="3675"/>
    <x v="3671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"/>
    <x v="6"/>
    <x v="49"/>
    <n v="23.33"/>
    <x v="3675"/>
    <d v="2016-05-15T23:00:00"/>
    <n v="12.361319444440596"/>
  </r>
  <r>
    <n v="3676"/>
    <x v="3672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"/>
    <x v="6"/>
    <x v="32"/>
    <n v="64.38"/>
    <x v="3676"/>
    <d v="2014-09-12T19:34:44"/>
    <n v="18"/>
  </r>
  <r>
    <n v="3677"/>
    <x v="3673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"/>
    <x v="6"/>
    <x v="33"/>
    <n v="62.05"/>
    <x v="3677"/>
    <d v="2014-07-03T03:59:00"/>
    <n v="20.591689814820711"/>
  </r>
  <r>
    <n v="3678"/>
    <x v="3674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"/>
    <x v="6"/>
    <x v="33"/>
    <n v="66.13"/>
    <x v="3678"/>
    <d v="2015-05-31T12:44:58"/>
    <n v="35"/>
  </r>
  <r>
    <n v="3679"/>
    <x v="3675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"/>
    <x v="6"/>
    <x v="5"/>
    <n v="73.400000000000006"/>
    <x v="3679"/>
    <d v="2014-07-01T04:59:00"/>
    <n v="34.446284722223936"/>
  </r>
  <r>
    <n v="3680"/>
    <x v="3676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"/>
    <x v="6"/>
    <x v="40"/>
    <n v="99.5"/>
    <x v="3680"/>
    <d v="2016-10-05T10:53:54"/>
    <n v="21"/>
  </r>
  <r>
    <n v="3681"/>
    <x v="3677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"/>
    <x v="6"/>
    <x v="20"/>
    <n v="62.17"/>
    <x v="3681"/>
    <d v="2016-01-15T15:38:10"/>
    <n v="10"/>
  </r>
  <r>
    <n v="3682"/>
    <x v="3678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"/>
    <x v="6"/>
    <x v="86"/>
    <n v="62.33"/>
    <x v="3682"/>
    <d v="2014-06-16T06:59:00"/>
    <n v="33.605578703703941"/>
  </r>
  <r>
    <n v="3683"/>
    <x v="3679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"/>
    <x v="6"/>
    <x v="38"/>
    <n v="58.79"/>
    <x v="3683"/>
    <d v="2016-10-20T02:48:16"/>
    <n v="30"/>
  </r>
  <r>
    <n v="3684"/>
    <x v="3680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"/>
    <x v="6"/>
    <x v="86"/>
    <n v="45.35"/>
    <x v="3684"/>
    <d v="2015-09-02T04:19:46"/>
    <n v="30"/>
  </r>
  <r>
    <n v="3685"/>
    <x v="3681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"/>
    <x v="6"/>
    <x v="6"/>
    <n v="41.94"/>
    <x v="3685"/>
    <d v="2014-05-19T21:00:00"/>
    <n v="25.281724537038826"/>
  </r>
  <r>
    <n v="3686"/>
    <x v="3682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"/>
    <x v="6"/>
    <x v="7"/>
    <n v="59.17"/>
    <x v="3686"/>
    <d v="2015-08-29T03:59:00"/>
    <n v="14.503240740741603"/>
  </r>
  <r>
    <n v="3687"/>
    <x v="3683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"/>
    <x v="6"/>
    <x v="8"/>
    <n v="200.49"/>
    <x v="3687"/>
    <d v="2014-06-27T05:14:15"/>
    <n v="30"/>
  </r>
  <r>
    <n v="3688"/>
    <x v="368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"/>
    <x v="6"/>
    <x v="15"/>
    <n v="83.97"/>
    <x v="3688"/>
    <d v="2014-08-08T18:53:24"/>
    <n v="30"/>
  </r>
  <r>
    <n v="3689"/>
    <x v="3685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"/>
    <x v="6"/>
    <x v="90"/>
    <n v="57.26"/>
    <x v="3689"/>
    <d v="2015-06-21T22:25:00"/>
    <n v="29.107187500005239"/>
  </r>
  <r>
    <n v="3690"/>
    <x v="3686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"/>
    <x v="6"/>
    <x v="28"/>
    <n v="58.06"/>
    <x v="3690"/>
    <d v="2014-11-27T15:21:23"/>
    <n v="30.041666666664241"/>
  </r>
  <r>
    <n v="3691"/>
    <x v="3687"/>
    <s v="World Premiere of last play written by Amiri Baraka"/>
    <n v="40000"/>
    <n v="51184"/>
    <s v="successful"/>
    <s v="US"/>
    <s v="USD"/>
    <n v="1425272340"/>
    <n v="1421426929"/>
    <b v="0"/>
    <n v="274"/>
    <b v="1"/>
    <s v="theater"/>
    <x v="6"/>
    <x v="30"/>
    <n v="186.8"/>
    <x v="3691"/>
    <d v="2015-03-02T04:59:00"/>
    <n v="44.507071759260725"/>
  </r>
  <r>
    <n v="3692"/>
    <x v="3688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"/>
    <x v="6"/>
    <x v="9"/>
    <n v="74.12"/>
    <x v="3692"/>
    <d v="2014-09-19T00:00:00"/>
    <n v="9.0349652777804295"/>
  </r>
  <r>
    <n v="3693"/>
    <x v="3689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"/>
    <x v="6"/>
    <x v="32"/>
    <n v="30.71"/>
    <x v="3693"/>
    <d v="2015-11-30T22:30:00"/>
    <n v="29.746192129634437"/>
  </r>
  <r>
    <n v="3694"/>
    <x v="3690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"/>
    <x v="6"/>
    <x v="13"/>
    <n v="62.67"/>
    <x v="3694"/>
    <d v="2016-06-06T02:00:00"/>
    <n v="36.949456018512137"/>
  </r>
  <r>
    <n v="3695"/>
    <x v="3691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"/>
    <x v="6"/>
    <x v="8"/>
    <n v="121.36"/>
    <x v="3695"/>
    <d v="2015-01-11T20:53:30"/>
    <n v="20"/>
  </r>
  <r>
    <n v="3696"/>
    <x v="3692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"/>
    <x v="6"/>
    <x v="19"/>
    <n v="39.74"/>
    <x v="3696"/>
    <d v="2015-02-13T14:48:36"/>
    <n v="60"/>
  </r>
  <r>
    <n v="3697"/>
    <x v="3693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"/>
    <x v="6"/>
    <x v="29"/>
    <n v="72"/>
    <x v="3697"/>
    <d v="2016-05-10T11:10:48"/>
    <n v="21"/>
  </r>
  <r>
    <n v="3698"/>
    <x v="3694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"/>
    <x v="6"/>
    <x v="38"/>
    <n v="40.630000000000003"/>
    <x v="3698"/>
    <d v="2016-03-02T19:21:27"/>
    <n v="30"/>
  </r>
  <r>
    <n v="3699"/>
    <x v="3695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"/>
    <x v="6"/>
    <x v="7"/>
    <n v="63"/>
    <x v="3699"/>
    <d v="2014-10-15T14:26:56"/>
    <n v="30"/>
  </r>
  <r>
    <n v="3700"/>
    <x v="3696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"/>
    <x v="6"/>
    <x v="10"/>
    <n v="33.67"/>
    <x v="3700"/>
    <d v="2014-09-30T16:00:00"/>
    <n v="30.081018518518249"/>
  </r>
  <r>
    <n v="3701"/>
    <x v="3697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"/>
    <x v="6"/>
    <x v="8"/>
    <n v="38.590000000000003"/>
    <x v="3701"/>
    <d v="2015-06-04T12:59:53"/>
    <n v="30"/>
  </r>
  <r>
    <n v="3702"/>
    <x v="3698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"/>
    <x v="6"/>
    <x v="15"/>
    <n v="155.94999999999999"/>
    <x v="3702"/>
    <d v="2016-07-10T22:59:00"/>
    <n v="37.419629629628616"/>
  </r>
  <r>
    <n v="3703"/>
    <x v="3699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"/>
    <x v="6"/>
    <x v="4"/>
    <n v="43.2"/>
    <x v="3703"/>
    <d v="2016-08-13T06:59:00"/>
    <n v="38.786481481482042"/>
  </r>
  <r>
    <n v="3704"/>
    <x v="3700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"/>
    <x v="6"/>
    <x v="104"/>
    <n v="15.15"/>
    <x v="3704"/>
    <d v="2016-05-31T16:33:14"/>
    <n v="60"/>
  </r>
  <r>
    <n v="3705"/>
    <x v="3701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"/>
    <x v="6"/>
    <x v="33"/>
    <n v="83.57"/>
    <x v="3705"/>
    <d v="2014-06-23T18:00:00"/>
    <n v="21.207013888888469"/>
  </r>
  <r>
    <n v="3706"/>
    <x v="3702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"/>
    <x v="6"/>
    <x v="10"/>
    <n v="140"/>
    <x v="3706"/>
    <d v="2014-09-12T21:55:49"/>
    <n v="15"/>
  </r>
  <r>
    <n v="3707"/>
    <x v="3703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"/>
    <x v="6"/>
    <x v="362"/>
    <n v="80.87"/>
    <x v="3707"/>
    <d v="2016-07-22T05:26:00"/>
    <n v="21.178032407406135"/>
  </r>
  <r>
    <n v="3708"/>
    <x v="3704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"/>
    <x v="6"/>
    <x v="126"/>
    <n v="53.85"/>
    <x v="3708"/>
    <d v="2014-07-04T03:24:46"/>
    <n v="14"/>
  </r>
  <r>
    <n v="3709"/>
    <x v="3705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"/>
    <x v="6"/>
    <x v="29"/>
    <n v="30.93"/>
    <x v="3709"/>
    <d v="2014-06-25T16:59:06"/>
    <n v="30"/>
  </r>
  <r>
    <n v="3710"/>
    <x v="3706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"/>
    <x v="6"/>
    <x v="48"/>
    <n v="67.959999999999994"/>
    <x v="3710"/>
    <d v="2015-04-03T13:49:48"/>
    <n v="25"/>
  </r>
  <r>
    <n v="3711"/>
    <x v="3707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"/>
    <x v="6"/>
    <x v="35"/>
    <n v="27.14"/>
    <x v="3711"/>
    <d v="2014-06-15T16:00:00"/>
    <n v="25.942442129628034"/>
  </r>
  <r>
    <n v="3712"/>
    <x v="3708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"/>
    <x v="6"/>
    <x v="224"/>
    <n v="110.87"/>
    <x v="3712"/>
    <d v="2015-05-31T06:59:00"/>
    <n v="21.118900462963211"/>
  </r>
  <r>
    <n v="3713"/>
    <x v="3709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"/>
    <x v="6"/>
    <x v="21"/>
    <n v="106.84"/>
    <x v="3713"/>
    <d v="2016-06-04T17:42:46"/>
    <n v="20"/>
  </r>
  <r>
    <n v="3714"/>
    <x v="3710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"/>
    <x v="6"/>
    <x v="21"/>
    <n v="105.52"/>
    <x v="3714"/>
    <d v="2015-05-26T03:59:00"/>
    <n v="31.609641203700448"/>
  </r>
  <r>
    <n v="3715"/>
    <x v="3711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"/>
    <x v="6"/>
    <x v="33"/>
    <n v="132.96"/>
    <x v="3715"/>
    <d v="2015-03-31T12:52:00"/>
    <n v="57.540520833339542"/>
  </r>
  <r>
    <n v="3716"/>
    <x v="3712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"/>
    <x v="6"/>
    <x v="94"/>
    <n v="51.92"/>
    <x v="3716"/>
    <d v="2016-01-21T21:18:29"/>
    <n v="30"/>
  </r>
  <r>
    <n v="3717"/>
    <x v="3713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"/>
    <x v="6"/>
    <x v="7"/>
    <n v="310"/>
    <x v="3717"/>
    <d v="2015-05-09T20:47:29"/>
    <n v="31"/>
  </r>
  <r>
    <n v="3718"/>
    <x v="3714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"/>
    <x v="6"/>
    <x v="366"/>
    <n v="26.02"/>
    <x v="3718"/>
    <d v="2015-02-27T17:11:15"/>
    <n v="30"/>
  </r>
  <r>
    <n v="3719"/>
    <x v="3715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"/>
    <x v="6"/>
    <x v="367"/>
    <n v="105"/>
    <x v="3719"/>
    <d v="2015-06-22T17:31:06"/>
    <n v="30"/>
  </r>
  <r>
    <n v="3720"/>
    <x v="3716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"/>
    <x v="6"/>
    <x v="2"/>
    <n v="86.23"/>
    <x v="3720"/>
    <d v="2015-07-02T23:50:06"/>
    <n v="22"/>
  </r>
  <r>
    <n v="3721"/>
    <x v="3717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"/>
    <x v="6"/>
    <x v="7"/>
    <n v="114.55"/>
    <x v="3721"/>
    <d v="2014-11-05T23:28:04"/>
    <n v="21.041666666664241"/>
  </r>
  <r>
    <n v="3722"/>
    <x v="3718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"/>
    <x v="6"/>
    <x v="38"/>
    <n v="47.66"/>
    <x v="3722"/>
    <d v="2016-02-11T22:59:00"/>
    <n v="30.285798611112114"/>
  </r>
  <r>
    <n v="3723"/>
    <x v="3719"/>
    <s v="Saltmine Theatre Company present Beauty and the Beast:"/>
    <n v="4500"/>
    <n v="4592"/>
    <s v="successful"/>
    <s v="GB"/>
    <s v="GBP"/>
    <n v="1417374262"/>
    <n v="1414778662"/>
    <b v="0"/>
    <n v="63"/>
    <b v="1"/>
    <s v="theater"/>
    <x v="6"/>
    <x v="21"/>
    <n v="72.89"/>
    <x v="3723"/>
    <d v="2014-11-30T19:04:22"/>
    <n v="30.041666666664241"/>
  </r>
  <r>
    <n v="3724"/>
    <x v="3720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"/>
    <x v="6"/>
    <x v="33"/>
    <n v="49.55"/>
    <x v="3724"/>
    <d v="2016-05-04T23:00:00"/>
    <n v="29.466898148137261"/>
  </r>
  <r>
    <n v="3725"/>
    <x v="3721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"/>
    <x v="6"/>
    <x v="37"/>
    <n v="25.4"/>
    <x v="3725"/>
    <d v="2016-02-18T21:30:00"/>
    <n v="16.950613425920892"/>
  </r>
  <r>
    <n v="3726"/>
    <x v="3722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"/>
    <x v="6"/>
    <x v="368"/>
    <n v="62.59"/>
    <x v="3726"/>
    <d v="2016-04-29T21:00:00"/>
    <n v="27.734131944438559"/>
  </r>
  <r>
    <n v="3727"/>
    <x v="3723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"/>
    <x v="6"/>
    <x v="7"/>
    <n v="61.06"/>
    <x v="3727"/>
    <d v="2016-10-20T04:55:00"/>
    <n v="30.856550925920601"/>
  </r>
  <r>
    <n v="3728"/>
    <x v="3724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"/>
    <x v="6"/>
    <x v="114"/>
    <n v="60.06"/>
    <x v="3728"/>
    <d v="2015-08-19T04:06:16"/>
    <n v="30"/>
  </r>
  <r>
    <n v="3729"/>
    <x v="3725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"/>
    <x v="6"/>
    <x v="113"/>
    <n v="72.400000000000006"/>
    <x v="3729"/>
    <d v="2015-03-23T03:55:12"/>
    <n v="44.958333333328483"/>
  </r>
  <r>
    <n v="3730"/>
    <x v="3726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"/>
    <x v="6"/>
    <x v="54"/>
    <n v="100"/>
    <x v="3730"/>
    <d v="2015-08-17T16:15:59"/>
    <n v="30"/>
  </r>
  <r>
    <n v="3731"/>
    <x v="3727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"/>
    <x v="6"/>
    <x v="57"/>
    <n v="51.67"/>
    <x v="3731"/>
    <d v="2015-01-10T03:23:00"/>
    <n v="30.388125000004948"/>
  </r>
  <r>
    <n v="3732"/>
    <x v="3728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"/>
    <x v="6"/>
    <x v="77"/>
    <n v="32.75"/>
    <x v="3732"/>
    <d v="2015-01-24T12:00:00"/>
    <n v="59.822534722217824"/>
  </r>
  <r>
    <n v="3733"/>
    <x v="3729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"/>
    <x v="6"/>
    <x v="50"/>
    <n v="0"/>
    <x v="3733"/>
    <d v="2015-04-18T22:30:00"/>
    <n v="9.9131018518528435"/>
  </r>
  <r>
    <n v="3734"/>
    <x v="3730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"/>
    <x v="6"/>
    <x v="58"/>
    <n v="61"/>
    <x v="3734"/>
    <d v="2015-05-25T21:38:16"/>
    <n v="60"/>
  </r>
  <r>
    <n v="3735"/>
    <x v="3731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"/>
    <x v="6"/>
    <x v="55"/>
    <n v="10"/>
    <x v="3735"/>
    <d v="2015-05-28T16:38:09"/>
    <n v="30"/>
  </r>
  <r>
    <n v="3736"/>
    <x v="3732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"/>
    <x v="6"/>
    <x v="60"/>
    <n v="10"/>
    <x v="3736"/>
    <d v="2015-03-23T18:00:00"/>
    <n v="38.038275462968159"/>
  </r>
  <r>
    <n v="3737"/>
    <x v="3476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"/>
    <x v="6"/>
    <x v="70"/>
    <n v="37.5"/>
    <x v="3737"/>
    <d v="2015-11-12T06:59:00"/>
    <n v="22.599965277782758"/>
  </r>
  <r>
    <n v="3738"/>
    <x v="3733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"/>
    <x v="6"/>
    <x v="82"/>
    <n v="45"/>
    <x v="3738"/>
    <d v="2014-07-15T22:00:00"/>
    <n v="21.97795138888614"/>
  </r>
  <r>
    <n v="3739"/>
    <x v="3734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"/>
    <x v="6"/>
    <x v="68"/>
    <n v="100.63"/>
    <x v="3739"/>
    <d v="2016-07-17T10:47:48"/>
    <n v="20"/>
  </r>
  <r>
    <n v="3740"/>
    <x v="3735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"/>
    <x v="6"/>
    <x v="82"/>
    <n v="25.57"/>
    <x v="3740"/>
    <d v="2014-08-12T01:53:58"/>
    <n v="29.98938657407416"/>
  </r>
  <r>
    <n v="3741"/>
    <x v="3736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"/>
    <x v="6"/>
    <x v="50"/>
    <n v="0"/>
    <x v="3741"/>
    <d v="2015-12-17T22:05:50"/>
    <n v="30"/>
  </r>
  <r>
    <n v="3742"/>
    <x v="3737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"/>
    <x v="6"/>
    <x v="53"/>
    <n v="25"/>
    <x v="3742"/>
    <d v="2014-09-06T05:09:04"/>
    <n v="30"/>
  </r>
  <r>
    <n v="3743"/>
    <x v="3738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"/>
    <x v="6"/>
    <x v="50"/>
    <n v="0"/>
    <x v="3743"/>
    <d v="2014-07-03T17:02:44"/>
    <n v="30"/>
  </r>
  <r>
    <n v="3744"/>
    <x v="3739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"/>
    <x v="6"/>
    <x v="50"/>
    <n v="0"/>
    <x v="3744"/>
    <d v="2014-07-05T03:59:00"/>
    <n v="31.351712962961756"/>
  </r>
  <r>
    <n v="3745"/>
    <x v="3740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"/>
    <x v="6"/>
    <x v="54"/>
    <n v="10"/>
    <x v="3745"/>
    <d v="2014-08-10T16:45:02"/>
    <n v="30"/>
  </r>
  <r>
    <n v="3746"/>
    <x v="3741"/>
    <s v="Generational curses CAN be broken...right?"/>
    <n v="8500"/>
    <n v="202"/>
    <s v="failed"/>
    <s v="US"/>
    <s v="USD"/>
    <n v="1475918439"/>
    <n v="1473326439"/>
    <b v="0"/>
    <n v="1"/>
    <b v="0"/>
    <s v="theater"/>
    <x v="6"/>
    <x v="53"/>
    <n v="202"/>
    <x v="3746"/>
    <d v="2016-10-08T09:20:39"/>
    <n v="30"/>
  </r>
  <r>
    <n v="3747"/>
    <x v="3742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"/>
    <x v="6"/>
    <x v="60"/>
    <n v="25"/>
    <x v="3747"/>
    <d v="2015-07-05T22:59:00"/>
    <n v="26.657916666670644"/>
  </r>
  <r>
    <n v="3748"/>
    <x v="3743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"/>
    <x v="40"/>
    <x v="3"/>
    <n v="99.54"/>
    <x v="3748"/>
    <d v="2016-02-16T05:59:00"/>
    <n v="20.542870370365563"/>
  </r>
  <r>
    <n v="3749"/>
    <x v="3744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"/>
    <x v="40"/>
    <x v="2"/>
    <n v="75"/>
    <x v="3749"/>
    <d v="2016-04-29T03:59:00"/>
    <n v="31.038796296299552"/>
  </r>
  <r>
    <n v="3750"/>
    <x v="3745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"/>
    <x v="40"/>
    <x v="8"/>
    <n v="215.25"/>
    <x v="3750"/>
    <d v="2015-02-10T07:59:00"/>
    <n v="28.35106481481489"/>
  </r>
  <r>
    <n v="3751"/>
    <x v="374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"/>
    <x v="40"/>
    <x v="18"/>
    <n v="120.55"/>
    <x v="3751"/>
    <d v="2016-04-02T23:51:13"/>
    <n v="59.958333333328483"/>
  </r>
  <r>
    <n v="3752"/>
    <x v="3747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"/>
    <x v="40"/>
    <x v="40"/>
    <n v="37.67"/>
    <x v="3752"/>
    <d v="2016-10-16T21:00:00"/>
    <n v="40.072511574078817"/>
  </r>
  <r>
    <n v="3753"/>
    <x v="3748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"/>
    <x v="40"/>
    <x v="33"/>
    <n v="172.23"/>
    <x v="3753"/>
    <d v="2015-06-03T00:00:00"/>
    <n v="29.175925925927004"/>
  </r>
  <r>
    <n v="3754"/>
    <x v="3749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"/>
    <x v="40"/>
    <x v="28"/>
    <n v="111.11"/>
    <x v="3754"/>
    <d v="2014-07-26T04:59:00"/>
    <n v="37.326423611113569"/>
  </r>
  <r>
    <n v="3755"/>
    <x v="3750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"/>
    <x v="40"/>
    <x v="22"/>
    <n v="25.46"/>
    <x v="3755"/>
    <d v="2016-04-15T20:48:27"/>
    <n v="30"/>
  </r>
  <r>
    <n v="3756"/>
    <x v="3751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"/>
    <x v="40"/>
    <x v="7"/>
    <n v="267.64999999999998"/>
    <x v="3756"/>
    <d v="2014-06-11T19:33:18"/>
    <n v="30"/>
  </r>
  <r>
    <n v="3757"/>
    <x v="3752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"/>
    <x v="40"/>
    <x v="15"/>
    <n v="75.959999999999994"/>
    <x v="3757"/>
    <d v="2014-12-01T20:25:15"/>
    <n v="20"/>
  </r>
  <r>
    <n v="3758"/>
    <x v="3753"/>
    <s v="LUIGI'S LADIES: an original one-woman musical comedy"/>
    <n v="1500"/>
    <n v="1535"/>
    <s v="successful"/>
    <s v="US"/>
    <s v="USD"/>
    <n v="1400475600"/>
    <n v="1397819938"/>
    <b v="0"/>
    <n v="26"/>
    <b v="1"/>
    <s v="theater"/>
    <x v="40"/>
    <x v="21"/>
    <n v="59.04"/>
    <x v="3758"/>
    <d v="2014-05-19T05:00:00"/>
    <n v="30.736828703709762"/>
  </r>
  <r>
    <n v="3759"/>
    <x v="3754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"/>
    <x v="40"/>
    <x v="5"/>
    <n v="50.11"/>
    <x v="3759"/>
    <d v="2015-08-26T02:35:53"/>
    <n v="60"/>
  </r>
  <r>
    <n v="3760"/>
    <x v="3755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"/>
    <x v="40"/>
    <x v="7"/>
    <n v="55.5"/>
    <x v="3760"/>
    <d v="2014-05-05T12:36:26"/>
    <n v="25"/>
  </r>
  <r>
    <n v="3761"/>
    <x v="3756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"/>
    <x v="40"/>
    <x v="8"/>
    <n v="166.67"/>
    <x v="3761"/>
    <d v="2015-08-10T23:00:00"/>
    <n v="53.491469907399733"/>
  </r>
  <r>
    <n v="3762"/>
    <x v="3757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"/>
    <x v="40"/>
    <x v="6"/>
    <n v="47.43"/>
    <x v="3762"/>
    <d v="2015-08-02T19:31:29"/>
    <n v="25"/>
  </r>
  <r>
    <n v="3763"/>
    <x v="3758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"/>
    <x v="40"/>
    <x v="8"/>
    <n v="64.94"/>
    <x v="3763"/>
    <d v="2015-04-01T17:00:26"/>
    <n v="29.958333333335759"/>
  </r>
  <r>
    <n v="3764"/>
    <x v="3759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"/>
    <x v="40"/>
    <x v="8"/>
    <n v="55.56"/>
    <x v="3764"/>
    <d v="2016-05-29T00:36:00"/>
    <n v="19.182037037026021"/>
  </r>
  <r>
    <n v="3765"/>
    <x v="3760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"/>
    <x v="40"/>
    <x v="40"/>
    <n v="74.22"/>
    <x v="3765"/>
    <d v="2014-07-30T18:38:02"/>
    <n v="30"/>
  </r>
  <r>
    <n v="3766"/>
    <x v="3761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"/>
    <x v="40"/>
    <x v="33"/>
    <n v="106.93"/>
    <x v="3766"/>
    <d v="2014-07-03T04:00:45"/>
    <n v="35"/>
  </r>
  <r>
    <n v="3767"/>
    <x v="3762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"/>
    <x v="40"/>
    <x v="16"/>
    <n v="41.7"/>
    <x v="3767"/>
    <d v="2015-03-01T04:59:00"/>
    <n v="14.18799768518511"/>
  </r>
  <r>
    <n v="3768"/>
    <x v="3763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"/>
    <x v="40"/>
    <x v="29"/>
    <n v="74.239999999999995"/>
    <x v="3768"/>
    <d v="2014-06-12T17:28:10"/>
    <n v="30"/>
  </r>
  <r>
    <n v="3769"/>
    <x v="3764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"/>
    <x v="40"/>
    <x v="8"/>
    <n v="73.33"/>
    <x v="3769"/>
    <d v="2016-04-15T14:21:19"/>
    <n v="30"/>
  </r>
  <r>
    <n v="3770"/>
    <x v="3765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"/>
    <x v="40"/>
    <x v="8"/>
    <n v="100"/>
    <x v="3770"/>
    <d v="2015-06-13T22:20:10"/>
    <n v="30"/>
  </r>
  <r>
    <n v="3771"/>
    <x v="3766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"/>
    <x v="40"/>
    <x v="91"/>
    <n v="38.42"/>
    <x v="3771"/>
    <d v="2016-05-18T00:00:00"/>
    <n v="14.14291666666395"/>
  </r>
  <r>
    <n v="3772"/>
    <x v="3767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"/>
    <x v="40"/>
    <x v="5"/>
    <n v="166.97"/>
    <x v="3772"/>
    <d v="2016-11-29T06:00:00"/>
    <n v="20.633032407407882"/>
  </r>
  <r>
    <n v="3773"/>
    <x v="3768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"/>
    <x v="40"/>
    <x v="29"/>
    <n v="94.91"/>
    <x v="3773"/>
    <d v="2016-11-15T02:08:00"/>
    <n v="33.083715277782176"/>
  </r>
  <r>
    <n v="3774"/>
    <x v="3769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"/>
    <x v="40"/>
    <x v="8"/>
    <n v="100"/>
    <x v="3774"/>
    <d v="2015-04-09T19:00:55"/>
    <n v="16"/>
  </r>
  <r>
    <n v="3775"/>
    <x v="3770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"/>
    <x v="40"/>
    <x v="8"/>
    <n v="143.21"/>
    <x v="3775"/>
    <d v="2015-04-09T04:00:00"/>
    <n v="27.224039351858664"/>
  </r>
  <r>
    <n v="3776"/>
    <x v="3771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"/>
    <x v="40"/>
    <x v="13"/>
    <n v="90.82"/>
    <x v="3776"/>
    <d v="2014-08-01T01:00:00"/>
    <n v="37.673865740740439"/>
  </r>
  <r>
    <n v="3777"/>
    <x v="3772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"/>
    <x v="40"/>
    <x v="1"/>
    <n v="48.54"/>
    <x v="3777"/>
    <d v="2014-09-27T04:00:00"/>
    <n v="22.055312499993306"/>
  </r>
  <r>
    <n v="3778"/>
    <x v="3773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"/>
    <x v="40"/>
    <x v="2"/>
    <n v="70.03"/>
    <x v="3778"/>
    <d v="2015-02-14T19:39:40"/>
    <n v="60"/>
  </r>
  <r>
    <n v="3779"/>
    <x v="3774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"/>
    <x v="40"/>
    <x v="3"/>
    <n v="135.63"/>
    <x v="3779"/>
    <d v="2016-03-26T16:39:00"/>
    <n v="29.958333333343035"/>
  </r>
  <r>
    <n v="3780"/>
    <x v="3775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"/>
    <x v="40"/>
    <x v="28"/>
    <n v="100"/>
    <x v="3780"/>
    <d v="2015-07-13T20:06:00"/>
    <n v="32.617766203693463"/>
  </r>
  <r>
    <n v="3781"/>
    <x v="3776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"/>
    <x v="40"/>
    <x v="5"/>
    <n v="94.9"/>
    <x v="3781"/>
    <d v="2014-09-08T21:11:25"/>
    <n v="25"/>
  </r>
  <r>
    <n v="3782"/>
    <x v="3777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"/>
    <x v="40"/>
    <x v="21"/>
    <n v="75.37"/>
    <x v="3782"/>
    <d v="2016-07-24T23:00:00"/>
    <n v="29.096099537026021"/>
  </r>
  <r>
    <n v="3783"/>
    <x v="3778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"/>
    <x v="40"/>
    <x v="32"/>
    <n v="64.459999999999994"/>
    <x v="3783"/>
    <d v="2016-03-15T16:00:00"/>
    <n v="24.526388888894871"/>
  </r>
  <r>
    <n v="3784"/>
    <x v="3779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"/>
    <x v="40"/>
    <x v="41"/>
    <n v="115"/>
    <x v="3784"/>
    <d v="2016-07-10T23:32:12"/>
    <n v="30"/>
  </r>
  <r>
    <n v="3785"/>
    <x v="3780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"/>
    <x v="40"/>
    <x v="298"/>
    <n v="100.5"/>
    <x v="3785"/>
    <d v="2016-08-02T10:03:00"/>
    <n v="35.780219907406718"/>
  </r>
  <r>
    <n v="3786"/>
    <x v="3781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"/>
    <x v="40"/>
    <x v="38"/>
    <n v="93.77"/>
    <x v="3786"/>
    <d v="2016-05-27T00:54:35"/>
    <n v="30"/>
  </r>
  <r>
    <n v="3787"/>
    <x v="3782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"/>
    <x v="40"/>
    <x v="8"/>
    <n v="35.1"/>
    <x v="3787"/>
    <d v="2015-07-11T03:59:00"/>
    <n v="28.631180555559695"/>
  </r>
  <r>
    <n v="3788"/>
    <x v="3783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"/>
    <x v="40"/>
    <x v="60"/>
    <n v="500"/>
    <x v="3788"/>
    <d v="2015-12-23T16:18:00"/>
    <n v="27.983344907406718"/>
  </r>
  <r>
    <n v="3789"/>
    <x v="3784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"/>
    <x v="40"/>
    <x v="56"/>
    <n v="29"/>
    <x v="3789"/>
    <d v="2015-06-15T19:10:18"/>
    <n v="32"/>
  </r>
  <r>
    <n v="3790"/>
    <x v="3785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"/>
    <x v="40"/>
    <x v="50"/>
    <n v="0"/>
    <x v="3790"/>
    <d v="2016-11-22T17:00:23"/>
    <n v="30.041666666664241"/>
  </r>
  <r>
    <n v="3791"/>
    <x v="3786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"/>
    <x v="40"/>
    <x v="50"/>
    <n v="0"/>
    <x v="3791"/>
    <d v="2014-07-06T16:36:32"/>
    <n v="60"/>
  </r>
  <r>
    <n v="3792"/>
    <x v="3787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"/>
    <x v="40"/>
    <x v="50"/>
    <n v="17.5"/>
    <x v="3792"/>
    <d v="2015-07-15T10:43:42"/>
    <n v="30"/>
  </r>
  <r>
    <n v="3793"/>
    <x v="3788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"/>
    <x v="40"/>
    <x v="64"/>
    <n v="174"/>
    <x v="3793"/>
    <d v="2014-12-16T22:32:09"/>
    <n v="21"/>
  </r>
  <r>
    <n v="3794"/>
    <x v="3789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"/>
    <x v="40"/>
    <x v="60"/>
    <n v="50"/>
    <x v="3794"/>
    <d v="2015-06-07T13:55:54"/>
    <n v="30"/>
  </r>
  <r>
    <n v="3795"/>
    <x v="3790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"/>
    <x v="40"/>
    <x v="53"/>
    <n v="5"/>
    <x v="3795"/>
    <d v="2015-08-28T22:30:00"/>
    <n v="43.501273148147448"/>
  </r>
  <r>
    <n v="3796"/>
    <x v="3791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"/>
    <x v="40"/>
    <x v="50"/>
    <n v="1"/>
    <x v="3796"/>
    <d v="2017-01-14T00:42:36"/>
    <n v="60"/>
  </r>
  <r>
    <n v="3797"/>
    <x v="3792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"/>
    <x v="40"/>
    <x v="369"/>
    <n v="145.41"/>
    <x v="3797"/>
    <d v="2015-04-20T21:09:25"/>
    <n v="30"/>
  </r>
  <r>
    <n v="3798"/>
    <x v="3793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"/>
    <x v="40"/>
    <x v="60"/>
    <n v="205"/>
    <x v="3798"/>
    <d v="2014-08-10T17:20:48"/>
    <n v="30"/>
  </r>
  <r>
    <n v="3799"/>
    <x v="3794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"/>
    <x v="40"/>
    <x v="65"/>
    <n v="100.5"/>
    <x v="3799"/>
    <d v="2016-03-11T22:20:43"/>
    <n v="30"/>
  </r>
  <r>
    <n v="3800"/>
    <x v="3795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"/>
    <x v="40"/>
    <x v="65"/>
    <n v="55.06"/>
    <x v="3800"/>
    <d v="2015-01-11T04:59:00"/>
    <n v="32.4705671296324"/>
  </r>
  <r>
    <n v="3801"/>
    <x v="3796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"/>
    <x v="40"/>
    <x v="114"/>
    <n v="47.33"/>
    <x v="3801"/>
    <d v="2015-01-02T16:13:36"/>
    <n v="31"/>
  </r>
  <r>
    <n v="3802"/>
    <x v="3797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"/>
    <x v="40"/>
    <x v="50"/>
    <n v="0"/>
    <x v="3802"/>
    <d v="2015-10-22T03:01:46"/>
    <n v="30"/>
  </r>
  <r>
    <n v="3803"/>
    <x v="3798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"/>
    <x v="40"/>
    <x v="68"/>
    <n v="58.95"/>
    <x v="3803"/>
    <d v="2016-03-04T23:19:28"/>
    <n v="30"/>
  </r>
  <r>
    <n v="3804"/>
    <x v="3799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"/>
    <x v="40"/>
    <x v="50"/>
    <n v="0"/>
    <x v="3804"/>
    <d v="2016-07-31T07:00:00"/>
    <n v="55.282129629631527"/>
  </r>
  <r>
    <n v="3805"/>
    <x v="3800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"/>
    <x v="40"/>
    <x v="50"/>
    <n v="1.5"/>
    <x v="3805"/>
    <d v="2014-09-27T21:17:20"/>
    <n v="60"/>
  </r>
  <r>
    <n v="3806"/>
    <x v="3801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"/>
    <x v="40"/>
    <x v="50"/>
    <n v="5"/>
    <x v="3806"/>
    <d v="2014-06-29T06:13:01"/>
    <n v="20"/>
  </r>
  <r>
    <n v="3807"/>
    <x v="3802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"/>
    <x v="40"/>
    <x v="75"/>
    <n v="50.56"/>
    <x v="3807"/>
    <d v="2015-04-03T21:48:59"/>
    <n v="7"/>
  </r>
  <r>
    <n v="3808"/>
    <x v="3803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"/>
    <x v="6"/>
    <x v="8"/>
    <n v="41.67"/>
    <x v="3808"/>
    <d v="2015-04-25T09:53:39"/>
    <n v="59.958333333328483"/>
  </r>
  <r>
    <n v="3809"/>
    <x v="3804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"/>
    <x v="6"/>
    <x v="7"/>
    <n v="53.29"/>
    <x v="3809"/>
    <d v="2014-07-30T23:00:00"/>
    <n v="50.431631944447872"/>
  </r>
  <r>
    <n v="3810"/>
    <x v="3805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"/>
    <x v="6"/>
    <x v="108"/>
    <n v="70.23"/>
    <x v="3810"/>
    <d v="2015-03-21T19:22:38"/>
    <n v="29.958333333328483"/>
  </r>
  <r>
    <n v="3811"/>
    <x v="3806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"/>
    <x v="6"/>
    <x v="370"/>
    <n v="43.42"/>
    <x v="3811"/>
    <d v="2016-05-31T11:00:00"/>
    <n v="33.83133101851854"/>
  </r>
  <r>
    <n v="3812"/>
    <x v="3807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"/>
    <x v="6"/>
    <x v="5"/>
    <n v="199.18"/>
    <x v="3812"/>
    <d v="2015-06-01T03:59:00"/>
    <n v="46.414722222223645"/>
  </r>
  <r>
    <n v="3813"/>
    <x v="3808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"/>
    <x v="6"/>
    <x v="7"/>
    <n v="78.52"/>
    <x v="3813"/>
    <d v="2016-06-14T21:43:00"/>
    <n v="38.629155092588917"/>
  </r>
  <r>
    <n v="3814"/>
    <x v="3809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"/>
    <x v="6"/>
    <x v="49"/>
    <n v="61.82"/>
    <x v="3814"/>
    <d v="2015-04-01T03:59:00"/>
    <n v="36.261898148150067"/>
  </r>
  <r>
    <n v="3815"/>
    <x v="3810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"/>
    <x v="6"/>
    <x v="8"/>
    <n v="50"/>
    <x v="3815"/>
    <d v="2015-08-20T23:00:00"/>
    <n v="29.698414351849351"/>
  </r>
  <r>
    <n v="3816"/>
    <x v="3811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"/>
    <x v="6"/>
    <x v="17"/>
    <n v="48.34"/>
    <x v="3816"/>
    <d v="2014-07-17T16:33:43"/>
    <n v="30"/>
  </r>
  <r>
    <n v="3817"/>
    <x v="3812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"/>
    <x v="6"/>
    <x v="13"/>
    <n v="107.25"/>
    <x v="3817"/>
    <d v="2015-10-24T03:59:00"/>
    <n v="16.469027777784504"/>
  </r>
  <r>
    <n v="3818"/>
    <x v="3813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"/>
    <x v="6"/>
    <x v="371"/>
    <n v="57"/>
    <x v="3818"/>
    <d v="2015-03-12T19:13:02"/>
    <n v="29.958333333328483"/>
  </r>
  <r>
    <n v="3819"/>
    <x v="3814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"/>
    <x v="6"/>
    <x v="6"/>
    <n v="40.92"/>
    <x v="3819"/>
    <d v="2015-07-17T21:02:00"/>
    <n v="18.666851851856336"/>
  </r>
  <r>
    <n v="3820"/>
    <x v="3815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"/>
    <x v="6"/>
    <x v="1"/>
    <n v="21.5"/>
    <x v="3820"/>
    <d v="2015-07-05T15:38:37"/>
    <n v="30"/>
  </r>
  <r>
    <n v="3821"/>
    <x v="38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"/>
    <x v="6"/>
    <x v="2"/>
    <n v="79.540000000000006"/>
    <x v="3821"/>
    <d v="2016-01-04T04:20:07"/>
    <n v="32"/>
  </r>
  <r>
    <n v="3822"/>
    <x v="3817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"/>
    <x v="6"/>
    <x v="5"/>
    <n v="72.38"/>
    <x v="3822"/>
    <d v="2016-01-19T22:59:00"/>
    <n v="59.119479166671226"/>
  </r>
  <r>
    <n v="3823"/>
    <x v="3818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"/>
    <x v="6"/>
    <x v="6"/>
    <n v="64.63"/>
    <x v="3823"/>
    <d v="2015-07-20T03:59:00"/>
    <n v="34.255740740743931"/>
  </r>
  <r>
    <n v="3824"/>
    <x v="3819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"/>
    <x v="6"/>
    <x v="29"/>
    <n v="38.57"/>
    <x v="3824"/>
    <d v="2016-08-01T13:41:00"/>
    <n v="11.943946759260143"/>
  </r>
  <r>
    <n v="3825"/>
    <x v="3820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"/>
    <x v="6"/>
    <x v="2"/>
    <n v="107.57"/>
    <x v="3825"/>
    <d v="2015-06-17T01:40:14"/>
    <n v="21"/>
  </r>
  <r>
    <n v="3826"/>
    <x v="3821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"/>
    <x v="6"/>
    <x v="17"/>
    <n v="27.5"/>
    <x v="3826"/>
    <d v="2015-05-07T10:09:54"/>
    <n v="30"/>
  </r>
  <r>
    <n v="3827"/>
    <x v="3822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"/>
    <x v="6"/>
    <x v="42"/>
    <n v="70.459999999999994"/>
    <x v="3827"/>
    <d v="2015-03-27T00:00:00"/>
    <n v="55.071747685185983"/>
  </r>
  <r>
    <n v="3828"/>
    <x v="3823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"/>
    <x v="6"/>
    <x v="8"/>
    <n v="178.57"/>
    <x v="3828"/>
    <d v="2014-12-31T13:39:47"/>
    <n v="60.041666666664241"/>
  </r>
  <r>
    <n v="3829"/>
    <x v="3824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"/>
    <x v="6"/>
    <x v="8"/>
    <n v="62.63"/>
    <x v="3829"/>
    <d v="2016-08-31T20:46:11"/>
    <n v="20"/>
  </r>
  <r>
    <n v="3830"/>
    <x v="3825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"/>
    <x v="6"/>
    <x v="372"/>
    <n v="75"/>
    <x v="3830"/>
    <d v="2016-05-27T17:46:51"/>
    <n v="14"/>
  </r>
  <r>
    <n v="3831"/>
    <x v="3826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"/>
    <x v="6"/>
    <x v="6"/>
    <n v="58.9"/>
    <x v="3831"/>
    <d v="2014-11-05T21:22:25"/>
    <n v="21.041666666664241"/>
  </r>
  <r>
    <n v="3832"/>
    <x v="3827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"/>
    <x v="6"/>
    <x v="2"/>
    <n v="139.56"/>
    <x v="3832"/>
    <d v="2016-02-20T02:45:35"/>
    <n v="45"/>
  </r>
  <r>
    <n v="3833"/>
    <x v="3828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"/>
    <x v="6"/>
    <x v="16"/>
    <n v="70"/>
    <x v="3833"/>
    <d v="2014-12-01T19:09:00"/>
    <n v="10.925555555557366"/>
  </r>
  <r>
    <n v="3834"/>
    <x v="3829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"/>
    <x v="6"/>
    <x v="15"/>
    <n v="57.39"/>
    <x v="3834"/>
    <d v="2015-06-18T10:41:07"/>
    <n v="30"/>
  </r>
  <r>
    <n v="3835"/>
    <x v="3830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"/>
    <x v="6"/>
    <x v="12"/>
    <n v="40"/>
    <x v="3835"/>
    <d v="2016-04-21T22:36:48"/>
    <n v="21"/>
  </r>
  <r>
    <n v="3836"/>
    <x v="3831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"/>
    <x v="6"/>
    <x v="40"/>
    <n v="64.290000000000006"/>
    <x v="3836"/>
    <d v="2016-08-03T04:09:00"/>
    <n v="31.24638888888876"/>
  </r>
  <r>
    <n v="3837"/>
    <x v="3832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"/>
    <x v="6"/>
    <x v="21"/>
    <n v="120.12"/>
    <x v="3837"/>
    <d v="2015-07-03T18:22:38"/>
    <n v="36"/>
  </r>
  <r>
    <n v="3838"/>
    <x v="3833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"/>
    <x v="6"/>
    <x v="7"/>
    <n v="1008.24"/>
    <x v="3838"/>
    <d v="2015-05-22T17:03:29"/>
    <n v="30"/>
  </r>
  <r>
    <n v="3839"/>
    <x v="3834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"/>
    <x v="6"/>
    <x v="7"/>
    <n v="63.28"/>
    <x v="3839"/>
    <d v="2015-07-30T03:25:24"/>
    <n v="60"/>
  </r>
  <r>
    <n v="3840"/>
    <x v="3835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"/>
    <x v="6"/>
    <x v="373"/>
    <n v="21.67"/>
    <x v="3840"/>
    <d v="2016-03-28T15:50:29"/>
    <n v="24.958333333328483"/>
  </r>
  <r>
    <n v="3841"/>
    <x v="3836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"/>
    <x v="6"/>
    <x v="114"/>
    <n v="25.65"/>
    <x v="3841"/>
    <d v="2014-07-20T18:51:27"/>
    <n v="60"/>
  </r>
  <r>
    <n v="3842"/>
    <x v="3837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"/>
    <x v="6"/>
    <x v="66"/>
    <n v="47.7"/>
    <x v="3842"/>
    <d v="2014-05-11T11:50:52"/>
    <n v="30"/>
  </r>
  <r>
    <n v="3843"/>
    <x v="3838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"/>
    <x v="6"/>
    <x v="70"/>
    <n v="56.05"/>
    <x v="3843"/>
    <d v="2014-06-01T01:44:24"/>
    <n v="25"/>
  </r>
  <r>
    <n v="3844"/>
    <x v="3839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"/>
    <x v="6"/>
    <x v="139"/>
    <n v="81.319999999999993"/>
    <x v="3844"/>
    <d v="2014-06-03T06:59:00"/>
    <n v="26.67368055555562"/>
  </r>
  <r>
    <n v="3845"/>
    <x v="3840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"/>
    <x v="6"/>
    <x v="53"/>
    <n v="70.17"/>
    <x v="3845"/>
    <d v="2015-10-01T15:02:54"/>
    <n v="30"/>
  </r>
  <r>
    <n v="3846"/>
    <x v="3841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"/>
    <x v="6"/>
    <x v="56"/>
    <n v="23.63"/>
    <x v="3846"/>
    <d v="2014-10-04T06:59:00"/>
    <n v="31.06942129629897"/>
  </r>
  <r>
    <n v="3847"/>
    <x v="3842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"/>
    <x v="6"/>
    <x v="63"/>
    <n v="188.56"/>
    <x v="3847"/>
    <d v="2015-07-19T05:23:11"/>
    <n v="45"/>
  </r>
  <r>
    <n v="3848"/>
    <x v="3843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"/>
    <x v="6"/>
    <x v="63"/>
    <n v="49.51"/>
    <x v="3848"/>
    <d v="2015-10-18T19:36:29"/>
    <n v="30"/>
  </r>
  <r>
    <n v="3849"/>
    <x v="3844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"/>
    <x v="6"/>
    <x v="113"/>
    <n v="75.459999999999994"/>
    <x v="3849"/>
    <d v="2015-06-11T18:24:44"/>
    <n v="30"/>
  </r>
  <r>
    <n v="3850"/>
    <x v="384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"/>
    <x v="6"/>
    <x v="65"/>
    <n v="9.5"/>
    <x v="3850"/>
    <d v="2015-01-01T02:59:03"/>
    <n v="30"/>
  </r>
  <r>
    <n v="3851"/>
    <x v="3846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"/>
    <x v="6"/>
    <x v="122"/>
    <n v="35.5"/>
    <x v="3851"/>
    <d v="2015-07-17T10:32:59"/>
    <n v="30"/>
  </r>
  <r>
    <n v="3852"/>
    <x v="3847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"/>
    <x v="6"/>
    <x v="50"/>
    <n v="10"/>
    <x v="3852"/>
    <d v="2015-03-27T03:34:36"/>
    <n v="24.958333333328483"/>
  </r>
  <r>
    <n v="3853"/>
    <x v="3848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"/>
    <x v="6"/>
    <x v="50"/>
    <n v="13"/>
    <x v="3853"/>
    <d v="2014-09-01T20:09:38"/>
    <n v="35"/>
  </r>
  <r>
    <n v="3854"/>
    <x v="3849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"/>
    <x v="6"/>
    <x v="63"/>
    <n v="89.4"/>
    <x v="3854"/>
    <d v="2015-05-09T21:14:18"/>
    <n v="30"/>
  </r>
  <r>
    <n v="3855"/>
    <x v="3850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"/>
    <x v="6"/>
    <x v="56"/>
    <n v="25"/>
    <x v="3855"/>
    <d v="2015-03-26T22:17:51"/>
    <n v="29.958333333328483"/>
  </r>
  <r>
    <n v="3856"/>
    <x v="3851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"/>
    <x v="6"/>
    <x v="50"/>
    <n v="1"/>
    <x v="3856"/>
    <d v="2015-03-08T16:50:03"/>
    <n v="29.958333333335759"/>
  </r>
  <r>
    <n v="3857"/>
    <x v="3852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"/>
    <x v="6"/>
    <x v="62"/>
    <n v="65"/>
    <x v="3857"/>
    <d v="2014-08-01T17:12:00"/>
    <n v="22.979513888887595"/>
  </r>
  <r>
    <n v="3858"/>
    <x v="3853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"/>
    <x v="6"/>
    <x v="53"/>
    <n v="10"/>
    <x v="3858"/>
    <d v="2015-05-22T21:00:00"/>
    <n v="18.443935185183364"/>
  </r>
  <r>
    <n v="3859"/>
    <x v="3854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"/>
    <x v="6"/>
    <x v="50"/>
    <n v="1"/>
    <x v="3859"/>
    <d v="2014-06-25T21:00:00"/>
    <n v="25.981400462958845"/>
  </r>
  <r>
    <n v="3860"/>
    <x v="3855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"/>
    <x v="6"/>
    <x v="82"/>
    <n v="81.540000000000006"/>
    <x v="3860"/>
    <d v="2014-08-12T15:51:50"/>
    <n v="30"/>
  </r>
  <r>
    <n v="3861"/>
    <x v="3856"/>
    <s v="THE COMING OF THE LORD!"/>
    <n v="2000"/>
    <n v="100"/>
    <s v="failed"/>
    <s v="US"/>
    <s v="USD"/>
    <n v="1415828820"/>
    <n v="1412258977"/>
    <b v="0"/>
    <n v="1"/>
    <b v="0"/>
    <s v="theater"/>
    <x v="6"/>
    <x v="62"/>
    <n v="100"/>
    <x v="3861"/>
    <d v="2014-11-12T21:47:00"/>
    <n v="41.317627314820129"/>
  </r>
  <r>
    <n v="3862"/>
    <x v="3857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"/>
    <x v="6"/>
    <x v="50"/>
    <n v="1"/>
    <x v="3862"/>
    <d v="2016-09-12T16:59:00"/>
    <n v="14.446574074077944"/>
  </r>
  <r>
    <n v="3863"/>
    <x v="3858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"/>
    <x v="6"/>
    <x v="50"/>
    <n v="0"/>
    <x v="3863"/>
    <d v="2015-11-05T16:11:45"/>
    <n v="60.041666666664241"/>
  </r>
  <r>
    <n v="3864"/>
    <x v="3859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"/>
    <x v="6"/>
    <x v="60"/>
    <n v="20"/>
    <x v="3864"/>
    <d v="2015-11-17T22:24:14"/>
    <n v="30.041666666656965"/>
  </r>
  <r>
    <n v="3865"/>
    <x v="3860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"/>
    <x v="6"/>
    <x v="117"/>
    <n v="46.43"/>
    <x v="3865"/>
    <d v="2014-08-30T05:30:00"/>
    <n v="39.577569444438268"/>
  </r>
  <r>
    <n v="3866"/>
    <x v="3861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"/>
    <x v="6"/>
    <x v="60"/>
    <n v="5.5"/>
    <x v="3866"/>
    <d v="2016-03-23T03:29:00"/>
    <n v="49.198136574072123"/>
  </r>
  <r>
    <n v="3867"/>
    <x v="3862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"/>
    <x v="6"/>
    <x v="55"/>
    <n v="50.2"/>
    <x v="3867"/>
    <d v="2016-06-18T19:32:19"/>
    <n v="30"/>
  </r>
  <r>
    <n v="3868"/>
    <x v="3863"/>
    <s v="New collection of music by Scott Evan Davis!"/>
    <n v="5000"/>
    <n v="10"/>
    <s v="canceled"/>
    <s v="GB"/>
    <s v="GBP"/>
    <n v="1410191405"/>
    <n v="1408031405"/>
    <b v="0"/>
    <n v="1"/>
    <b v="0"/>
    <s v="theater"/>
    <x v="40"/>
    <x v="50"/>
    <n v="10"/>
    <x v="3868"/>
    <d v="2014-09-08T15:50:05"/>
    <n v="25"/>
  </r>
  <r>
    <n v="3869"/>
    <x v="3864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"/>
    <x v="40"/>
    <x v="56"/>
    <n v="30.13"/>
    <x v="3869"/>
    <d v="2015-03-14T03:11:00"/>
    <n v="29.408194444440596"/>
  </r>
  <r>
    <n v="3870"/>
    <x v="3865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"/>
    <x v="40"/>
    <x v="77"/>
    <n v="150"/>
    <x v="3870"/>
    <d v="2014-07-03T04:07:58"/>
    <n v="30"/>
  </r>
  <r>
    <n v="3871"/>
    <x v="3866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"/>
    <x v="40"/>
    <x v="56"/>
    <n v="13.33"/>
    <x v="3871"/>
    <d v="2017-03-29T17:44:10"/>
    <n v="59.958333333343035"/>
  </r>
  <r>
    <n v="3872"/>
    <x v="3867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"/>
    <x v="40"/>
    <x v="50"/>
    <n v="0"/>
    <x v="3872"/>
    <d v="2015-08-14T03:29:56"/>
    <n v="50"/>
  </r>
  <r>
    <n v="3873"/>
    <x v="3868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"/>
    <x v="40"/>
    <x v="50"/>
    <n v="0"/>
    <x v="3873"/>
    <d v="2015-10-08T16:42:15"/>
    <n v="30"/>
  </r>
  <r>
    <n v="3874"/>
    <x v="3869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"/>
    <x v="40"/>
    <x v="50"/>
    <n v="0"/>
    <x v="3874"/>
    <d v="2015-01-24T01:00:00"/>
    <n v="21.025208333339833"/>
  </r>
  <r>
    <n v="3875"/>
    <x v="3870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"/>
    <x v="40"/>
    <x v="50"/>
    <n v="0"/>
    <x v="3875"/>
    <d v="2016-09-03T10:00:00"/>
    <n v="1.0698495370452292"/>
  </r>
  <r>
    <n v="3876"/>
    <x v="3871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"/>
    <x v="40"/>
    <x v="226"/>
    <n v="44.76"/>
    <x v="3876"/>
    <d v="2016-02-02T14:58:48"/>
    <n v="30"/>
  </r>
  <r>
    <n v="3877"/>
    <x v="3872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"/>
    <x v="40"/>
    <x v="62"/>
    <n v="88.64"/>
    <x v="3877"/>
    <d v="2016-12-08T16:15:52"/>
    <n v="30"/>
  </r>
  <r>
    <n v="3878"/>
    <x v="3873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"/>
    <x v="40"/>
    <x v="50"/>
    <n v="10"/>
    <x v="3878"/>
    <d v="2015-06-30T03:59:00"/>
    <n v="30.347152777780138"/>
  </r>
  <r>
    <n v="3879"/>
    <x v="3874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"/>
    <x v="40"/>
    <x v="50"/>
    <n v="0"/>
    <x v="3879"/>
    <d v="2015-01-25T20:39:56"/>
    <n v="30"/>
  </r>
  <r>
    <n v="3880"/>
    <x v="3875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"/>
    <x v="40"/>
    <x v="55"/>
    <n v="57.65"/>
    <x v="3880"/>
    <d v="2014-07-30T23:00:00"/>
    <n v="35.143287037040864"/>
  </r>
  <r>
    <n v="3881"/>
    <x v="3876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"/>
    <x v="40"/>
    <x v="62"/>
    <n v="25"/>
    <x v="3881"/>
    <d v="2017-02-20T00:26:39"/>
    <n v="30"/>
  </r>
  <r>
    <n v="3882"/>
    <x v="3877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"/>
    <x v="40"/>
    <x v="50"/>
    <n v="0"/>
    <x v="3882"/>
    <d v="2016-01-31T23:03:00"/>
    <n v="26.9769675925927"/>
  </r>
  <r>
    <n v="3883"/>
    <x v="3878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"/>
    <x v="40"/>
    <x v="50"/>
    <n v="0"/>
    <x v="3883"/>
    <d v="2014-09-02T14:27:49"/>
    <n v="30"/>
  </r>
  <r>
    <n v="3884"/>
    <x v="3879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"/>
    <x v="40"/>
    <x v="50"/>
    <n v="0"/>
    <x v="3884"/>
    <d v="2015-03-27T17:59:52"/>
    <n v="24.958333333335759"/>
  </r>
  <r>
    <n v="3885"/>
    <x v="3880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"/>
    <x v="40"/>
    <x v="50"/>
    <n v="0"/>
    <x v="3885"/>
    <d v="2016-05-09T22:49:51"/>
    <n v="30"/>
  </r>
  <r>
    <n v="3886"/>
    <x v="3881"/>
    <n v="1"/>
    <n v="10000"/>
    <n v="0"/>
    <s v="canceled"/>
    <s v="AU"/>
    <s v="AUD"/>
    <n v="1418275702"/>
    <n v="1415683702"/>
    <b v="0"/>
    <n v="0"/>
    <b v="0"/>
    <s v="theater"/>
    <x v="40"/>
    <x v="50"/>
    <n v="0"/>
    <x v="3886"/>
    <d v="2014-12-11T05:28:22"/>
    <n v="30"/>
  </r>
  <r>
    <n v="3887"/>
    <x v="3882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"/>
    <x v="40"/>
    <x v="53"/>
    <n v="17.5"/>
    <x v="3887"/>
    <d v="2015-05-01T22:00:00"/>
    <n v="46.058692129634437"/>
  </r>
  <r>
    <n v="3888"/>
    <x v="3883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"/>
    <x v="6"/>
    <x v="117"/>
    <n v="38.71"/>
    <x v="3888"/>
    <d v="2017-02-26T13:05:58"/>
    <n v="30"/>
  </r>
  <r>
    <n v="3889"/>
    <x v="3884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"/>
    <x v="6"/>
    <x v="60"/>
    <n v="13.11"/>
    <x v="3889"/>
    <d v="2015-01-04T23:26:00"/>
    <n v="31.971412037033588"/>
  </r>
  <r>
    <n v="3890"/>
    <x v="3885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"/>
    <x v="6"/>
    <x v="123"/>
    <n v="315.5"/>
    <x v="3890"/>
    <d v="2015-08-15T18:12:24"/>
    <n v="60"/>
  </r>
  <r>
    <n v="3891"/>
    <x v="3886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"/>
    <x v="6"/>
    <x v="69"/>
    <n v="37.14"/>
    <x v="3891"/>
    <d v="2015-03-23T04:59:00"/>
    <n v="30.075185185189184"/>
  </r>
  <r>
    <n v="3892"/>
    <x v="3887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"/>
    <x v="6"/>
    <x v="50"/>
    <n v="0"/>
    <x v="3892"/>
    <d v="2014-08-24T07:00:00"/>
    <n v="7.6393865740683395"/>
  </r>
  <r>
    <n v="3893"/>
    <x v="3888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"/>
    <x v="6"/>
    <x v="66"/>
    <n v="128.27000000000001"/>
    <x v="3893"/>
    <d v="2014-07-01T06:00:00"/>
    <n v="41.592129629629198"/>
  </r>
  <r>
    <n v="3894"/>
    <x v="3889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"/>
    <x v="6"/>
    <x v="56"/>
    <n v="47.27"/>
    <x v="3894"/>
    <d v="2016-12-06T04:59:00"/>
    <n v="30.249166666668316"/>
  </r>
  <r>
    <n v="3895"/>
    <x v="3890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"/>
    <x v="6"/>
    <x v="62"/>
    <n v="50"/>
    <x v="3895"/>
    <d v="2015-02-28T06:00:18"/>
    <n v="31"/>
  </r>
  <r>
    <n v="3896"/>
    <x v="3891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"/>
    <x v="6"/>
    <x v="57"/>
    <n v="42.5"/>
    <x v="3896"/>
    <d v="2014-06-17T04:36:18"/>
    <n v="14"/>
  </r>
  <r>
    <n v="3897"/>
    <x v="3892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"/>
    <x v="6"/>
    <x v="82"/>
    <n v="44"/>
    <x v="3897"/>
    <d v="2015-01-08T20:58:03"/>
    <n v="30"/>
  </r>
  <r>
    <n v="3898"/>
    <x v="3893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"/>
    <x v="6"/>
    <x v="69"/>
    <n v="50.88"/>
    <x v="3898"/>
    <d v="2015-08-17T16:00:00"/>
    <n v="40.184375000004366"/>
  </r>
  <r>
    <n v="3899"/>
    <x v="3894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"/>
    <x v="6"/>
    <x v="60"/>
    <n v="62.5"/>
    <x v="3899"/>
    <d v="2014-08-12T18:36:01"/>
    <n v="20"/>
  </r>
  <r>
    <n v="3900"/>
    <x v="3895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"/>
    <x v="6"/>
    <x v="62"/>
    <n v="27"/>
    <x v="3900"/>
    <d v="2015-06-11T02:13:11"/>
    <n v="30"/>
  </r>
  <r>
    <n v="3901"/>
    <x v="3896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"/>
    <x v="6"/>
    <x v="60"/>
    <n v="25"/>
    <x v="3901"/>
    <d v="2015-12-19T19:49:59"/>
    <n v="40"/>
  </r>
  <r>
    <n v="3902"/>
    <x v="3897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"/>
    <x v="6"/>
    <x v="190"/>
    <n v="47.26"/>
    <x v="3902"/>
    <d v="2016-11-14T12:14:02"/>
    <n v="25.041666666664241"/>
  </r>
  <r>
    <n v="3903"/>
    <x v="3898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"/>
    <x v="6"/>
    <x v="50"/>
    <n v="0"/>
    <x v="3903"/>
    <d v="2015-08-14T19:38:00"/>
    <n v="44.806886574078817"/>
  </r>
  <r>
    <n v="3904"/>
    <x v="3899"/>
    <s v="A play that will cover 4000 years of black history."/>
    <n v="10000"/>
    <n v="3"/>
    <s v="failed"/>
    <s v="US"/>
    <s v="USD"/>
    <n v="1429074240"/>
    <n v="1427866200"/>
    <b v="0"/>
    <n v="2"/>
    <b v="0"/>
    <s v="theater"/>
    <x v="6"/>
    <x v="50"/>
    <n v="1.5"/>
    <x v="3904"/>
    <d v="2015-04-15T05:04:00"/>
    <n v="13.981944444443798"/>
  </r>
  <r>
    <n v="3905"/>
    <x v="3900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"/>
    <x v="6"/>
    <x v="81"/>
    <n v="24.71"/>
    <x v="3905"/>
    <d v="2015-06-11T23:00:00"/>
    <n v="42.334456018514175"/>
  </r>
  <r>
    <n v="3906"/>
    <x v="3901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"/>
    <x v="6"/>
    <x v="356"/>
    <n v="63.13"/>
    <x v="3906"/>
    <d v="2015-06-26T13:25:00"/>
    <n v="37.641284722223645"/>
  </r>
  <r>
    <n v="3907"/>
    <x v="3902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"/>
    <x v="6"/>
    <x v="77"/>
    <n v="38.25"/>
    <x v="3907"/>
    <d v="2014-10-26T20:08:00"/>
    <n v="32.019374999996217"/>
  </r>
  <r>
    <n v="3908"/>
    <x v="3903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"/>
    <x v="6"/>
    <x v="114"/>
    <n v="16.25"/>
    <x v="3908"/>
    <d v="2014-07-29T03:14:56"/>
    <n v="15"/>
  </r>
  <r>
    <n v="3909"/>
    <x v="3904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"/>
    <x v="6"/>
    <x v="50"/>
    <n v="33.75"/>
    <x v="3909"/>
    <d v="2014-09-11T08:37:22"/>
    <n v="30"/>
  </r>
  <r>
    <n v="3910"/>
    <x v="3905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"/>
    <x v="6"/>
    <x v="56"/>
    <n v="61.67"/>
    <x v="3910"/>
    <d v="2015-09-07T18:09:57"/>
    <n v="30"/>
  </r>
  <r>
    <n v="3911"/>
    <x v="3906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"/>
    <x v="6"/>
    <x v="121"/>
    <n v="83.14"/>
    <x v="3911"/>
    <d v="2014-11-26T20:29:37"/>
    <n v="30.041666666664241"/>
  </r>
  <r>
    <n v="3912"/>
    <x v="3907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"/>
    <x v="6"/>
    <x v="50"/>
    <n v="1"/>
    <x v="3912"/>
    <d v="2015-04-25T04:35:00"/>
    <n v="59.920949074075907"/>
  </r>
  <r>
    <n v="3913"/>
    <x v="3908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"/>
    <x v="6"/>
    <x v="54"/>
    <n v="142.86000000000001"/>
    <x v="3913"/>
    <d v="2015-11-30T06:04:09"/>
    <n v="30.041666666664241"/>
  </r>
  <r>
    <n v="3914"/>
    <x v="3909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"/>
    <x v="6"/>
    <x v="71"/>
    <n v="33.67"/>
    <x v="3914"/>
    <d v="2015-05-10T22:59:00"/>
    <n v="20.138703703705687"/>
  </r>
  <r>
    <n v="3915"/>
    <x v="3910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"/>
    <x v="6"/>
    <x v="50"/>
    <n v="5"/>
    <x v="3915"/>
    <d v="2016-06-01T23:38:29"/>
    <n v="30"/>
  </r>
  <r>
    <n v="3916"/>
    <x v="3911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"/>
    <x v="6"/>
    <x v="50"/>
    <n v="0"/>
    <x v="3916"/>
    <d v="2016-06-03T11:19:12"/>
    <n v="30"/>
  </r>
  <r>
    <n v="3917"/>
    <x v="3912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"/>
    <x v="6"/>
    <x v="50"/>
    <n v="10"/>
    <x v="3917"/>
    <d v="2014-09-11T12:39:21"/>
    <n v="30"/>
  </r>
  <r>
    <n v="3918"/>
    <x v="3913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"/>
    <x v="6"/>
    <x v="50"/>
    <n v="40"/>
    <x v="3918"/>
    <d v="2014-08-04T16:00:00"/>
    <n v="12.002048611109785"/>
  </r>
  <r>
    <n v="3919"/>
    <x v="3914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"/>
    <x v="6"/>
    <x v="53"/>
    <n v="30"/>
    <x v="3919"/>
    <d v="2016-01-18T00:00:00"/>
    <n v="28.315127314810525"/>
  </r>
  <r>
    <n v="3920"/>
    <x v="3915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"/>
    <x v="6"/>
    <x v="62"/>
    <n v="45"/>
    <x v="3920"/>
    <d v="2016-11-13T10:17:40"/>
    <n v="30.041666666671517"/>
  </r>
  <r>
    <n v="3921"/>
    <x v="3916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"/>
    <x v="6"/>
    <x v="50"/>
    <n v="0"/>
    <x v="3921"/>
    <d v="2014-10-26T18:00:00"/>
    <n v="12.207696759258397"/>
  </r>
  <r>
    <n v="3922"/>
    <x v="3917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"/>
    <x v="6"/>
    <x v="59"/>
    <n v="10.17"/>
    <x v="3922"/>
    <d v="2015-03-02T23:00:00"/>
    <n v="45.189699074064265"/>
  </r>
  <r>
    <n v="3923"/>
    <x v="3918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"/>
    <x v="6"/>
    <x v="81"/>
    <n v="81.41"/>
    <x v="3923"/>
    <d v="2015-04-09T23:31:11"/>
    <n v="28"/>
  </r>
  <r>
    <n v="3924"/>
    <x v="3919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"/>
    <x v="6"/>
    <x v="77"/>
    <n v="57.25"/>
    <x v="3924"/>
    <d v="2014-06-26T23:02:02"/>
    <n v="30"/>
  </r>
  <r>
    <n v="3925"/>
    <x v="3920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"/>
    <x v="6"/>
    <x v="54"/>
    <n v="5"/>
    <x v="3925"/>
    <d v="2014-07-30T20:53:59"/>
    <n v="30"/>
  </r>
  <r>
    <n v="3926"/>
    <x v="3921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"/>
    <x v="6"/>
    <x v="50"/>
    <n v="15"/>
    <x v="3926"/>
    <d v="2014-12-27T02:02:28"/>
    <n v="30"/>
  </r>
  <r>
    <n v="3927"/>
    <x v="3922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"/>
    <x v="6"/>
    <x v="60"/>
    <n v="12.5"/>
    <x v="3927"/>
    <d v="2014-08-09T06:25:04"/>
    <n v="30"/>
  </r>
  <r>
    <n v="3928"/>
    <x v="3923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"/>
    <x v="6"/>
    <x v="55"/>
    <n v="93"/>
    <x v="3928"/>
    <d v="2015-10-16T04:59:00"/>
    <n v="27.524456018516503"/>
  </r>
  <r>
    <n v="3929"/>
    <x v="3924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"/>
    <x v="6"/>
    <x v="53"/>
    <n v="32.36"/>
    <x v="3929"/>
    <d v="2016-09-18T19:51:05"/>
    <n v="30"/>
  </r>
  <r>
    <n v="3930"/>
    <x v="3925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"/>
    <x v="6"/>
    <x v="50"/>
    <n v="0"/>
    <x v="3930"/>
    <d v="2016-04-01T06:00:00"/>
    <n v="27.911250000004657"/>
  </r>
  <r>
    <n v="3931"/>
    <x v="3926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"/>
    <x v="6"/>
    <x v="50"/>
    <n v="0"/>
    <x v="3931"/>
    <d v="2015-09-06T03:38:27"/>
    <n v="25"/>
  </r>
  <r>
    <n v="3932"/>
    <x v="3927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"/>
    <x v="6"/>
    <x v="50"/>
    <n v="1"/>
    <x v="3932"/>
    <d v="2016-03-16T03:02:44"/>
    <n v="29.958333333335759"/>
  </r>
  <r>
    <n v="3933"/>
    <x v="3928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"/>
    <x v="6"/>
    <x v="63"/>
    <n v="91.83"/>
    <x v="3933"/>
    <d v="2016-07-17T00:43:00"/>
    <n v="29.061550925922347"/>
  </r>
  <r>
    <n v="3934"/>
    <x v="3929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"/>
    <x v="6"/>
    <x v="57"/>
    <n v="45.83"/>
    <x v="3934"/>
    <d v="2015-10-01T13:00:00"/>
    <n v="44.86991898148699"/>
  </r>
  <r>
    <n v="3935"/>
    <x v="3930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"/>
    <x v="6"/>
    <x v="156"/>
    <n v="57.17"/>
    <x v="3935"/>
    <d v="2015-10-04T15:45:46"/>
    <n v="60"/>
  </r>
  <r>
    <n v="3936"/>
    <x v="3931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"/>
    <x v="6"/>
    <x v="50"/>
    <n v="0"/>
    <x v="3936"/>
    <d v="2016-12-01T07:18:40"/>
    <n v="30.041666666664241"/>
  </r>
  <r>
    <n v="3937"/>
    <x v="3932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"/>
    <x v="6"/>
    <x v="374"/>
    <n v="248.5"/>
    <x v="3937"/>
    <d v="2016-07-11T15:09:20"/>
    <n v="28"/>
  </r>
  <r>
    <n v="3938"/>
    <x v="393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"/>
    <x v="6"/>
    <x v="81"/>
    <n v="79.400000000000006"/>
    <x v="3938"/>
    <d v="2015-06-27T21:44:14"/>
    <n v="31"/>
  </r>
  <r>
    <n v="3939"/>
    <x v="3934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"/>
    <x v="6"/>
    <x v="50"/>
    <n v="5"/>
    <x v="3939"/>
    <d v="2014-10-07T04:30:00"/>
    <n v="3.7872800925906631"/>
  </r>
  <r>
    <n v="3940"/>
    <x v="3935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"/>
    <x v="6"/>
    <x v="50"/>
    <n v="5.5"/>
    <x v="3940"/>
    <d v="2015-01-02T11:49:11"/>
    <n v="45"/>
  </r>
  <r>
    <n v="3941"/>
    <x v="3936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"/>
    <x v="6"/>
    <x v="60"/>
    <n v="25"/>
    <x v="3941"/>
    <d v="2014-11-25T01:00:00"/>
    <n v="27.454432870377786"/>
  </r>
  <r>
    <n v="3942"/>
    <x v="3937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"/>
    <x v="6"/>
    <x v="50"/>
    <n v="0"/>
    <x v="3942"/>
    <d v="2015-06-16T21:41:54"/>
    <n v="60"/>
  </r>
  <r>
    <n v="3943"/>
    <x v="3938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"/>
    <x v="6"/>
    <x v="71"/>
    <n v="137.08000000000001"/>
    <x v="3943"/>
    <d v="2015-11-02T16:50:00"/>
    <n v="30.922824074077653"/>
  </r>
  <r>
    <n v="3944"/>
    <x v="3939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"/>
    <x v="6"/>
    <x v="50"/>
    <n v="0"/>
    <x v="3944"/>
    <d v="2015-08-27T15:54:35"/>
    <n v="30"/>
  </r>
  <r>
    <n v="3945"/>
    <x v="3940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"/>
    <x v="6"/>
    <x v="50"/>
    <n v="5"/>
    <x v="3945"/>
    <d v="2015-05-15T19:14:28"/>
    <n v="30"/>
  </r>
  <r>
    <n v="3946"/>
    <x v="3941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"/>
    <x v="6"/>
    <x v="56"/>
    <n v="39"/>
    <x v="3946"/>
    <d v="2015-02-28T08:00:00"/>
    <n v="31.499745370369055"/>
  </r>
  <r>
    <n v="3947"/>
    <x v="3942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"/>
    <x v="6"/>
    <x v="56"/>
    <n v="50.5"/>
    <x v="3947"/>
    <d v="2016-10-02T03:25:44"/>
    <n v="30"/>
  </r>
  <r>
    <n v="3948"/>
    <x v="3943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"/>
    <x v="6"/>
    <x v="50"/>
    <n v="0"/>
    <x v="3948"/>
    <d v="2014-09-07T07:48:43"/>
    <n v="60"/>
  </r>
  <r>
    <n v="3949"/>
    <x v="3944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"/>
    <x v="6"/>
    <x v="63"/>
    <n v="49.28"/>
    <x v="3949"/>
    <d v="2015-02-11T02:53:41"/>
    <n v="30"/>
  </r>
  <r>
    <n v="3950"/>
    <x v="3945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"/>
    <x v="6"/>
    <x v="60"/>
    <n v="25"/>
    <x v="3950"/>
    <d v="2016-04-08T18:35:00"/>
    <n v="29.071990740740148"/>
  </r>
  <r>
    <n v="3951"/>
    <x v="3946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"/>
    <x v="6"/>
    <x v="50"/>
    <n v="1"/>
    <x v="3951"/>
    <d v="2016-05-03T18:49:02"/>
    <n v="59.958333333328483"/>
  </r>
  <r>
    <n v="3952"/>
    <x v="3947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"/>
    <x v="6"/>
    <x v="50"/>
    <n v="25"/>
    <x v="3952"/>
    <d v="2015-10-26T18:58:10"/>
    <n v="60"/>
  </r>
  <r>
    <n v="3953"/>
    <x v="3948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"/>
    <x v="6"/>
    <x v="50"/>
    <n v="0"/>
    <x v="3953"/>
    <d v="2016-07-29T23:29:00"/>
    <n v="30.930023148146574"/>
  </r>
  <r>
    <n v="3954"/>
    <x v="3949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"/>
    <x v="6"/>
    <x v="50"/>
    <n v="0"/>
    <x v="3954"/>
    <d v="2014-07-14T15:37:44"/>
    <n v="60"/>
  </r>
  <r>
    <n v="3955"/>
    <x v="3950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"/>
    <x v="6"/>
    <x v="148"/>
    <n v="53.13"/>
    <x v="3955"/>
    <d v="2015-11-28T21:22:21"/>
    <n v="30.041666666664241"/>
  </r>
  <r>
    <n v="3956"/>
    <x v="3951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"/>
    <x v="6"/>
    <x v="50"/>
    <n v="0"/>
    <x v="3956"/>
    <d v="2016-04-25T00:20:00"/>
    <n v="27.081863425926713"/>
  </r>
  <r>
    <n v="3957"/>
    <x v="3952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"/>
    <x v="6"/>
    <x v="50"/>
    <n v="7"/>
    <x v="3957"/>
    <d v="2016-07-08T23:25:54"/>
    <n v="46"/>
  </r>
  <r>
    <n v="3958"/>
    <x v="3953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"/>
    <x v="6"/>
    <x v="188"/>
    <n v="40.06"/>
    <x v="3958"/>
    <d v="2014-08-02T14:00:00"/>
    <n v="36.632962962961756"/>
  </r>
  <r>
    <n v="3959"/>
    <x v="3954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"/>
    <x v="6"/>
    <x v="148"/>
    <n v="24.33"/>
    <x v="3959"/>
    <d v="2014-09-28T18:55:56"/>
    <n v="30"/>
  </r>
  <r>
    <n v="3960"/>
    <x v="3955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"/>
    <x v="6"/>
    <x v="53"/>
    <n v="11.25"/>
    <x v="3960"/>
    <d v="2016-01-03T20:17:36"/>
    <n v="30"/>
  </r>
  <r>
    <n v="3961"/>
    <x v="3956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"/>
    <x v="6"/>
    <x v="50"/>
    <n v="10.5"/>
    <x v="3961"/>
    <d v="2014-05-08T21:23:30"/>
    <n v="22"/>
  </r>
  <r>
    <n v="3962"/>
    <x v="3957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"/>
    <x v="6"/>
    <x v="56"/>
    <n v="15"/>
    <x v="3962"/>
    <d v="2015-11-28T14:54:54"/>
    <n v="25"/>
  </r>
  <r>
    <n v="3963"/>
    <x v="3958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"/>
    <x v="6"/>
    <x v="50"/>
    <n v="0"/>
    <x v="3963"/>
    <d v="2015-11-18T04:41:57"/>
    <n v="30.041666666664241"/>
  </r>
  <r>
    <n v="3964"/>
    <x v="3959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"/>
    <x v="6"/>
    <x v="52"/>
    <n v="42"/>
    <x v="3964"/>
    <d v="2015-04-19T16:19:46"/>
    <n v="59.958333333328483"/>
  </r>
  <r>
    <n v="3965"/>
    <x v="3960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"/>
    <x v="6"/>
    <x v="51"/>
    <n v="71.25"/>
    <x v="3965"/>
    <d v="2016-04-14T04:39:40"/>
    <n v="59.958333333328483"/>
  </r>
  <r>
    <n v="3966"/>
    <x v="3961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"/>
    <x v="6"/>
    <x v="60"/>
    <n v="22.5"/>
    <x v="3966"/>
    <d v="2014-07-24T02:59:00"/>
    <n v="42.41275462962949"/>
  </r>
  <r>
    <n v="3967"/>
    <x v="3962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"/>
    <x v="6"/>
    <x v="148"/>
    <n v="41"/>
    <x v="3967"/>
    <d v="2017-03-06T06:58:27"/>
    <n v="30"/>
  </r>
  <r>
    <n v="3968"/>
    <x v="3963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"/>
    <x v="6"/>
    <x v="57"/>
    <n v="47.91"/>
    <x v="3968"/>
    <d v="2016-05-22T19:34:33"/>
    <n v="60"/>
  </r>
  <r>
    <n v="3969"/>
    <x v="3964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"/>
    <x v="6"/>
    <x v="113"/>
    <n v="35.17"/>
    <x v="3969"/>
    <d v="2016-08-29T03:55:00"/>
    <n v="9.3084953703728388"/>
  </r>
  <r>
    <n v="3970"/>
    <x v="3965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"/>
    <x v="6"/>
    <x v="50"/>
    <n v="5.5"/>
    <x v="3970"/>
    <d v="2016-04-17T20:43:31"/>
    <n v="30"/>
  </r>
  <r>
    <n v="3971"/>
    <x v="3966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"/>
    <x v="6"/>
    <x v="60"/>
    <n v="22.67"/>
    <x v="3971"/>
    <d v="2014-07-21T12:52:06"/>
    <n v="30"/>
  </r>
  <r>
    <n v="3972"/>
    <x v="3967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"/>
    <x v="6"/>
    <x v="70"/>
    <n v="26.38"/>
    <x v="3972"/>
    <d v="2015-02-06T01:37:14"/>
    <n v="60"/>
  </r>
  <r>
    <n v="3973"/>
    <x v="3968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"/>
    <x v="6"/>
    <x v="375"/>
    <n v="105.54"/>
    <x v="3973"/>
    <d v="2016-05-09T04:00:00"/>
    <n v="29.482523148151813"/>
  </r>
  <r>
    <n v="3974"/>
    <x v="3969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"/>
    <x v="6"/>
    <x v="188"/>
    <n v="29.09"/>
    <x v="3974"/>
    <d v="2016-06-02T13:07:28"/>
    <n v="30"/>
  </r>
  <r>
    <n v="3975"/>
    <x v="3970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"/>
    <x v="6"/>
    <x v="50"/>
    <n v="0"/>
    <x v="3975"/>
    <d v="2016-07-13T20:48:18"/>
    <n v="30"/>
  </r>
  <r>
    <n v="3976"/>
    <x v="3971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"/>
    <x v="6"/>
    <x v="216"/>
    <n v="62"/>
    <x v="3976"/>
    <d v="2014-08-01T07:00:00"/>
    <n v="21.433321759257524"/>
  </r>
  <r>
    <n v="3977"/>
    <x v="3972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"/>
    <x v="6"/>
    <x v="60"/>
    <n v="217.5"/>
    <x v="3977"/>
    <d v="2016-07-22T18:55:32"/>
    <n v="30"/>
  </r>
  <r>
    <n v="3978"/>
    <x v="3973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"/>
    <x v="6"/>
    <x v="57"/>
    <n v="26.75"/>
    <x v="3978"/>
    <d v="2015-01-31T15:25:53"/>
    <n v="60"/>
  </r>
  <r>
    <n v="3979"/>
    <x v="3974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"/>
    <x v="6"/>
    <x v="53"/>
    <n v="18.329999999999998"/>
    <x v="3979"/>
    <d v="2015-03-29T20:00:00"/>
    <n v="22.929895833323826"/>
  </r>
  <r>
    <n v="3980"/>
    <x v="3975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"/>
    <x v="6"/>
    <x v="82"/>
    <n v="64.290000000000006"/>
    <x v="3980"/>
    <d v="2014-07-05T14:22:27"/>
    <n v="30"/>
  </r>
  <r>
    <n v="3981"/>
    <x v="3357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"/>
    <x v="6"/>
    <x v="65"/>
    <n v="175"/>
    <x v="3981"/>
    <d v="2016-07-17T04:19:09"/>
    <n v="60"/>
  </r>
  <r>
    <n v="3982"/>
    <x v="3976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"/>
    <x v="6"/>
    <x v="68"/>
    <n v="34"/>
    <x v="3982"/>
    <d v="2015-07-07T19:26:20"/>
    <n v="60"/>
  </r>
  <r>
    <n v="3983"/>
    <x v="3977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"/>
    <x v="6"/>
    <x v="131"/>
    <n v="84.28"/>
    <x v="3983"/>
    <d v="2014-05-20T06:59:00"/>
    <n v="31.421111111114442"/>
  </r>
  <r>
    <n v="3984"/>
    <x v="3978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"/>
    <x v="6"/>
    <x v="52"/>
    <n v="9.5"/>
    <x v="3984"/>
    <d v="2014-11-08T00:00:00"/>
    <n v="30.03652777778188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"/>
    <x v="6"/>
    <x v="188"/>
    <n v="33.74"/>
    <x v="3985"/>
    <d v="2016-02-20T21:05:00"/>
    <n v="21.171064814814599"/>
  </r>
  <r>
    <n v="3986"/>
    <x v="3980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"/>
    <x v="6"/>
    <x v="54"/>
    <n v="37.54"/>
    <x v="3986"/>
    <d v="2016-05-06T13:04:00"/>
    <n v="28.995902777780429"/>
  </r>
  <r>
    <n v="3987"/>
    <x v="3981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"/>
    <x v="6"/>
    <x v="151"/>
    <n v="11.62"/>
    <x v="3987"/>
    <d v="2014-05-16T22:11:30"/>
    <n v="10"/>
  </r>
  <r>
    <n v="3988"/>
    <x v="3982"/>
    <s v="An evening of of stories based both in myth and truth."/>
    <n v="1500"/>
    <n v="32"/>
    <s v="failed"/>
    <s v="US"/>
    <s v="USD"/>
    <n v="1440813413"/>
    <n v="1439517413"/>
    <b v="0"/>
    <n v="4"/>
    <b v="0"/>
    <s v="theater"/>
    <x v="6"/>
    <x v="53"/>
    <n v="8"/>
    <x v="3988"/>
    <d v="2015-08-29T01:56:53"/>
    <n v="15"/>
  </r>
  <r>
    <n v="3989"/>
    <x v="3983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"/>
    <x v="6"/>
    <x v="50"/>
    <n v="0"/>
    <x v="3989"/>
    <d v="2015-11-08T18:59:41"/>
    <n v="30.041666666671517"/>
  </r>
  <r>
    <n v="3990"/>
    <x v="3984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"/>
    <x v="6"/>
    <x v="65"/>
    <n v="23"/>
    <x v="3990"/>
    <d v="2016-03-02T16:08:13"/>
    <n v="30"/>
  </r>
  <r>
    <n v="3991"/>
    <x v="3985"/>
    <s v="North Texas first actor-driven theatre company needs your help"/>
    <n v="500"/>
    <n v="100"/>
    <s v="failed"/>
    <s v="US"/>
    <s v="USD"/>
    <n v="1433086082"/>
    <n v="1430494082"/>
    <b v="0"/>
    <n v="1"/>
    <b v="0"/>
    <s v="theater"/>
    <x v="6"/>
    <x v="68"/>
    <n v="100"/>
    <x v="3991"/>
    <d v="2015-05-31T15:28:02"/>
    <n v="30"/>
  </r>
  <r>
    <n v="3992"/>
    <x v="3986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"/>
    <x v="6"/>
    <x v="62"/>
    <n v="60.11"/>
    <x v="3992"/>
    <d v="2015-12-11T23:34:19"/>
    <n v="60.041666666671517"/>
  </r>
  <r>
    <n v="3993"/>
    <x v="3987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"/>
    <x v="6"/>
    <x v="50"/>
    <n v="3"/>
    <x v="3993"/>
    <d v="2015-05-13T20:45:12"/>
    <n v="30"/>
  </r>
  <r>
    <n v="3994"/>
    <x v="3988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"/>
    <x v="6"/>
    <x v="50"/>
    <n v="5"/>
    <x v="3994"/>
    <d v="2014-07-19T09:21:30"/>
    <n v="30"/>
  </r>
  <r>
    <n v="3995"/>
    <x v="3989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"/>
    <x v="6"/>
    <x v="131"/>
    <n v="17.5"/>
    <x v="3995"/>
    <d v="2015-02-14T11:27:00"/>
    <n v="29.793321759258106"/>
  </r>
  <r>
    <n v="3996"/>
    <x v="3990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"/>
    <x v="6"/>
    <x v="123"/>
    <n v="29.24"/>
    <x v="3996"/>
    <d v="2014-11-20T16:04:00"/>
    <n v="13.402500000003783"/>
  </r>
  <r>
    <n v="3997"/>
    <x v="3991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"/>
    <x v="6"/>
    <x v="50"/>
    <n v="0"/>
    <x v="3997"/>
    <d v="2015-04-05T08:23:41"/>
    <n v="29.958333333343035"/>
  </r>
  <r>
    <n v="3998"/>
    <x v="3992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"/>
    <x v="6"/>
    <x v="219"/>
    <n v="59.58"/>
    <x v="3998"/>
    <d v="2015-03-28T22:07:06"/>
    <n v="29.958333333335759"/>
  </r>
  <r>
    <n v="3999"/>
    <x v="3993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"/>
    <x v="6"/>
    <x v="123"/>
    <n v="82.57"/>
    <x v="3999"/>
    <d v="2014-08-31T19:51:49"/>
    <n v="39.998969907406718"/>
  </r>
  <r>
    <n v="4000"/>
    <x v="3994"/>
    <s v="An Enticing Trip into the World of Assisted Dying"/>
    <n v="8000"/>
    <n v="10"/>
    <s v="failed"/>
    <s v="US"/>
    <s v="USD"/>
    <n v="1462631358"/>
    <n v="1457450958"/>
    <b v="0"/>
    <n v="1"/>
    <b v="0"/>
    <s v="theater"/>
    <x v="6"/>
    <x v="50"/>
    <n v="10"/>
    <x v="4000"/>
    <d v="2016-05-07T14:29:18"/>
    <n v="59.958333333335759"/>
  </r>
  <r>
    <n v="4001"/>
    <x v="3995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"/>
    <x v="6"/>
    <x v="151"/>
    <n v="32.36"/>
    <x v="4001"/>
    <d v="2017-03-01T19:00:00"/>
    <n v="19.827453703706851"/>
  </r>
  <r>
    <n v="4002"/>
    <x v="3996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"/>
    <x v="6"/>
    <x v="53"/>
    <n v="5.75"/>
    <x v="4002"/>
    <d v="2014-09-27T01:02:41"/>
    <n v="30"/>
  </r>
  <r>
    <n v="4003"/>
    <x v="3997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"/>
    <x v="6"/>
    <x v="54"/>
    <n v="100.5"/>
    <x v="4003"/>
    <d v="2015-02-15T14:05:47"/>
    <n v="30"/>
  </r>
  <r>
    <n v="4004"/>
    <x v="3998"/>
    <s v="Help Launch The Queen Into South Florida!"/>
    <n v="500"/>
    <n v="1"/>
    <s v="failed"/>
    <s v="US"/>
    <s v="USD"/>
    <n v="1412740457"/>
    <n v="1410148457"/>
    <b v="0"/>
    <n v="1"/>
    <b v="0"/>
    <s v="theater"/>
    <x v="6"/>
    <x v="50"/>
    <n v="1"/>
    <x v="4004"/>
    <d v="2014-10-08T03:54:17"/>
    <n v="30"/>
  </r>
  <r>
    <n v="4005"/>
    <x v="3999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"/>
    <x v="6"/>
    <x v="60"/>
    <n v="20"/>
    <x v="4005"/>
    <d v="2014-10-20T19:23:05"/>
    <n v="60"/>
  </r>
  <r>
    <n v="4006"/>
    <x v="4000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"/>
    <x v="6"/>
    <x v="50"/>
    <n v="2"/>
    <x v="4006"/>
    <d v="2016-02-16T18:33:07"/>
    <n v="25"/>
  </r>
  <r>
    <n v="4007"/>
    <x v="3988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"/>
    <x v="6"/>
    <x v="50"/>
    <n v="5"/>
    <x v="4007"/>
    <d v="2014-08-26T16:28:00"/>
    <n v="28.913182870375749"/>
  </r>
  <r>
    <n v="4008"/>
    <x v="4001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"/>
    <x v="6"/>
    <x v="52"/>
    <n v="15"/>
    <x v="4008"/>
    <d v="2015-07-22T23:08:27"/>
    <n v="30"/>
  </r>
  <r>
    <n v="4009"/>
    <x v="4002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"/>
    <x v="6"/>
    <x v="65"/>
    <n v="25"/>
    <x v="4009"/>
    <d v="2014-09-09T16:49:20"/>
    <n v="40"/>
  </r>
  <r>
    <n v="4010"/>
    <x v="4003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"/>
    <x v="6"/>
    <x v="148"/>
    <n v="45.84"/>
    <x v="4010"/>
    <d v="2014-10-26T18:29:26"/>
    <n v="17"/>
  </r>
  <r>
    <n v="4011"/>
    <x v="4004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"/>
    <x v="6"/>
    <x v="59"/>
    <n v="4.75"/>
    <x v="4011"/>
    <d v="2015-01-28T13:04:38"/>
    <n v="30"/>
  </r>
  <r>
    <n v="4012"/>
    <x v="4005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"/>
    <x v="6"/>
    <x v="50"/>
    <n v="0"/>
    <x v="4012"/>
    <d v="2015-05-02T13:04:09"/>
    <n v="30"/>
  </r>
  <r>
    <n v="4013"/>
    <x v="4006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"/>
    <x v="6"/>
    <x v="60"/>
    <n v="13"/>
    <x v="4013"/>
    <d v="2015-02-16T07:13:43"/>
    <n v="30"/>
  </r>
  <r>
    <n v="4014"/>
    <x v="4007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"/>
    <x v="6"/>
    <x v="50"/>
    <n v="0"/>
    <x v="4014"/>
    <d v="2016-03-05T05:54:29"/>
    <n v="15"/>
  </r>
  <r>
    <n v="4015"/>
    <x v="4008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"/>
    <x v="6"/>
    <x v="50"/>
    <n v="1"/>
    <x v="4015"/>
    <d v="2015-07-19T18:44:23"/>
    <n v="30"/>
  </r>
  <r>
    <n v="4016"/>
    <x v="4009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"/>
    <x v="6"/>
    <x v="51"/>
    <n v="10"/>
    <x v="4016"/>
    <d v="2014-09-17T20:56:40"/>
    <n v="30"/>
  </r>
  <r>
    <n v="4017"/>
    <x v="4010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"/>
    <x v="6"/>
    <x v="60"/>
    <n v="52.5"/>
    <x v="4017"/>
    <d v="2014-09-04T16:07:54"/>
    <n v="30"/>
  </r>
  <r>
    <n v="4018"/>
    <x v="4011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"/>
    <x v="6"/>
    <x v="114"/>
    <n v="32.5"/>
    <x v="4018"/>
    <d v="2016-10-07T21:51:48"/>
    <n v="30"/>
  </r>
  <r>
    <n v="4019"/>
    <x v="4012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"/>
    <x v="6"/>
    <x v="60"/>
    <n v="7.25"/>
    <x v="4019"/>
    <d v="2016-04-15T16:28:00"/>
    <n v="58.010231481472147"/>
  </r>
  <r>
    <n v="4020"/>
    <x v="4013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"/>
    <x v="6"/>
    <x v="123"/>
    <n v="33.33"/>
    <x v="4020"/>
    <d v="2015-03-24T03:34:59"/>
    <n v="29.958333333328483"/>
  </r>
  <r>
    <n v="4021"/>
    <x v="4014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"/>
    <x v="6"/>
    <x v="60"/>
    <n v="62.5"/>
    <x v="4021"/>
    <d v="2014-10-26T21:52:38"/>
    <n v="60"/>
  </r>
  <r>
    <n v="4022"/>
    <x v="4015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"/>
    <x v="6"/>
    <x v="140"/>
    <n v="63.56"/>
    <x v="4022"/>
    <d v="2015-02-01T02:54:00"/>
    <n v="45.536724537043483"/>
  </r>
  <r>
    <n v="4023"/>
    <x v="4016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"/>
    <x v="6"/>
    <x v="50"/>
    <n v="0"/>
    <x v="4023"/>
    <d v="2016-03-24T22:59:23"/>
    <n v="44.958333333343035"/>
  </r>
  <r>
    <n v="4024"/>
    <x v="4017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"/>
    <x v="6"/>
    <x v="60"/>
    <n v="10"/>
    <x v="4024"/>
    <d v="2015-08-31T16:04:57"/>
    <n v="30"/>
  </r>
  <r>
    <n v="4025"/>
    <x v="4018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"/>
    <x v="6"/>
    <x v="62"/>
    <n v="62.5"/>
    <x v="4025"/>
    <d v="2015-07-26T05:42:16"/>
    <n v="60"/>
  </r>
  <r>
    <n v="4026"/>
    <x v="4019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"/>
    <x v="6"/>
    <x v="50"/>
    <n v="0"/>
    <x v="4026"/>
    <d v="2015-12-04T16:43:59"/>
    <n v="60.041666666664241"/>
  </r>
  <r>
    <n v="4027"/>
    <x v="4020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"/>
    <x v="6"/>
    <x v="113"/>
    <n v="30.71"/>
    <x v="4027"/>
    <d v="2017-02-23T01:00:00"/>
    <n v="20.070821759261889"/>
  </r>
  <r>
    <n v="4028"/>
    <x v="4021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"/>
    <x v="6"/>
    <x v="58"/>
    <n v="51"/>
    <x v="4028"/>
    <d v="2014-06-05T22:31:40"/>
    <n v="30"/>
  </r>
  <r>
    <n v="4029"/>
    <x v="4022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"/>
    <x v="6"/>
    <x v="50"/>
    <n v="0"/>
    <x v="4029"/>
    <d v="2015-12-14T00:36:10"/>
    <n v="30"/>
  </r>
  <r>
    <n v="4030"/>
    <x v="4023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"/>
    <x v="6"/>
    <x v="63"/>
    <n v="66.67"/>
    <x v="4030"/>
    <d v="2016-02-03T18:49:00"/>
    <n v="29.128946759257815"/>
  </r>
  <r>
    <n v="4031"/>
    <x v="4024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"/>
    <x v="6"/>
    <x v="50"/>
    <n v="0"/>
    <x v="4031"/>
    <d v="2014-12-18T15:02:44"/>
    <n v="50.041666666664241"/>
  </r>
  <r>
    <n v="4032"/>
    <x v="4025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"/>
    <x v="6"/>
    <x v="113"/>
    <n v="59"/>
    <x v="4032"/>
    <d v="2015-12-15T20:25:16"/>
    <n v="60.041666666664241"/>
  </r>
  <r>
    <n v="4033"/>
    <x v="4026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"/>
    <x v="6"/>
    <x v="73"/>
    <n v="65.34"/>
    <x v="4033"/>
    <d v="2016-10-02T09:00:00"/>
    <n v="31.106203703704523"/>
  </r>
  <r>
    <n v="4034"/>
    <x v="4027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"/>
    <x v="6"/>
    <x v="60"/>
    <n v="100"/>
    <x v="4034"/>
    <d v="2015-04-03T21:44:10"/>
    <n v="29.958333333328483"/>
  </r>
  <r>
    <n v="4035"/>
    <x v="4028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"/>
    <x v="6"/>
    <x v="121"/>
    <n v="147.4"/>
    <x v="4035"/>
    <d v="2014-10-21T21:11:27"/>
    <n v="30"/>
  </r>
  <r>
    <n v="4036"/>
    <x v="4029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"/>
    <x v="6"/>
    <x v="153"/>
    <n v="166.06"/>
    <x v="4036"/>
    <d v="2014-07-01T22:30:00"/>
    <n v="17.00041666666948"/>
  </r>
  <r>
    <n v="4037"/>
    <x v="4030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"/>
    <x v="6"/>
    <x v="57"/>
    <n v="40"/>
    <x v="4037"/>
    <d v="2016-05-24T14:25:00"/>
    <n v="17.52991898147593"/>
  </r>
  <r>
    <n v="4038"/>
    <x v="4031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"/>
    <x v="6"/>
    <x v="81"/>
    <n v="75.25"/>
    <x v="4038"/>
    <d v="2014-10-17T19:10:10"/>
    <n v="60"/>
  </r>
  <r>
    <n v="4039"/>
    <x v="4032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"/>
    <x v="6"/>
    <x v="64"/>
    <n v="60"/>
    <x v="4039"/>
    <d v="2015-12-01T05:59:00"/>
    <n v="33.578391203700448"/>
  </r>
  <r>
    <n v="4040"/>
    <x v="4033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"/>
    <x v="6"/>
    <x v="134"/>
    <n v="1250"/>
    <x v="4040"/>
    <d v="2015-07-18T03:00:00"/>
    <n v="58.893472222218406"/>
  </r>
  <r>
    <n v="4041"/>
    <x v="4034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"/>
    <x v="6"/>
    <x v="50"/>
    <n v="10.5"/>
    <x v="4041"/>
    <d v="2016-09-06T11:22:34"/>
    <n v="60"/>
  </r>
  <r>
    <n v="4042"/>
    <x v="4035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"/>
    <x v="6"/>
    <x v="50"/>
    <n v="7"/>
    <x v="4042"/>
    <d v="2015-01-20T19:16:00"/>
    <n v="29.718703703700157"/>
  </r>
  <r>
    <n v="4043"/>
    <x v="4036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"/>
    <x v="6"/>
    <x v="50"/>
    <n v="0"/>
    <x v="4043"/>
    <d v="2014-11-20T22:58:45"/>
    <n v="15"/>
  </r>
  <r>
    <n v="4044"/>
    <x v="4037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"/>
    <x v="6"/>
    <x v="151"/>
    <n v="56.25"/>
    <x v="4044"/>
    <d v="2015-04-10T05:00:00"/>
    <n v="29.98863425925083"/>
  </r>
  <r>
    <n v="4045"/>
    <x v="4038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"/>
    <x v="6"/>
    <x v="50"/>
    <n v="1"/>
    <x v="4045"/>
    <d v="2014-08-21T04:49:49"/>
    <n v="30"/>
  </r>
  <r>
    <n v="4046"/>
    <x v="4039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"/>
    <x v="6"/>
    <x v="59"/>
    <n v="38.33"/>
    <x v="4046"/>
    <d v="2014-10-22T15:36:50"/>
    <n v="30"/>
  </r>
  <r>
    <n v="4047"/>
    <x v="4040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"/>
    <x v="6"/>
    <x v="53"/>
    <n v="27.5"/>
    <x v="4047"/>
    <d v="2015-01-11T01:00:00"/>
    <n v="24.01917824074917"/>
  </r>
  <r>
    <n v="4048"/>
    <x v="4041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"/>
    <x v="6"/>
    <x v="82"/>
    <n v="32.979999999999997"/>
    <x v="4048"/>
    <d v="2016-04-11T11:13:07"/>
    <n v="34.958333333335759"/>
  </r>
  <r>
    <n v="4049"/>
    <x v="4042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"/>
    <x v="6"/>
    <x v="50"/>
    <n v="16"/>
    <x v="4049"/>
    <d v="2015-07-14T23:00:15"/>
    <n v="30"/>
  </r>
  <r>
    <n v="4050"/>
    <x v="4043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"/>
    <x v="6"/>
    <x v="50"/>
    <n v="1"/>
    <x v="4050"/>
    <d v="2014-10-23T15:16:31"/>
    <n v="30"/>
  </r>
  <r>
    <n v="4051"/>
    <x v="4044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"/>
    <x v="6"/>
    <x v="50"/>
    <n v="0"/>
    <x v="4051"/>
    <d v="2014-05-09T06:53:00"/>
    <n v="6.4766550925924093"/>
  </r>
  <r>
    <n v="4052"/>
    <x v="4045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"/>
    <x v="6"/>
    <x v="151"/>
    <n v="86.62"/>
    <x v="4052"/>
    <d v="2014-10-13T21:05:16"/>
    <n v="60"/>
  </r>
  <r>
    <n v="4053"/>
    <x v="4046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"/>
    <x v="6"/>
    <x v="66"/>
    <n v="55"/>
    <x v="4053"/>
    <d v="2014-11-15T20:00:00"/>
    <n v="30.143194444441178"/>
  </r>
  <r>
    <n v="4054"/>
    <x v="4047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"/>
    <x v="6"/>
    <x v="50"/>
    <n v="0"/>
    <x v="4054"/>
    <d v="2016-10-01T04:00:00"/>
    <n v="30.325405092597066"/>
  </r>
  <r>
    <n v="4055"/>
    <x v="4048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"/>
    <x v="6"/>
    <x v="82"/>
    <n v="41.95"/>
    <x v="4055"/>
    <d v="2014-06-19T15:33:51"/>
    <n v="30"/>
  </r>
  <r>
    <n v="4056"/>
    <x v="4049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"/>
    <x v="6"/>
    <x v="226"/>
    <n v="88.33"/>
    <x v="4056"/>
    <d v="2016-07-03T19:59:00"/>
    <n v="19.899317129624251"/>
  </r>
  <r>
    <n v="4057"/>
    <x v="4050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"/>
    <x v="6"/>
    <x v="66"/>
    <n v="129.16999999999999"/>
    <x v="4057"/>
    <d v="2015-11-25T23:00:00"/>
    <n v="22.989814814805868"/>
  </r>
  <r>
    <n v="4058"/>
    <x v="4051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"/>
    <x v="6"/>
    <x v="56"/>
    <n v="23.75"/>
    <x v="4058"/>
    <d v="2016-04-01T03:59:00"/>
    <n v="15.105277777780429"/>
  </r>
  <r>
    <n v="4059"/>
    <x v="4052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"/>
    <x v="6"/>
    <x v="56"/>
    <n v="35.71"/>
    <x v="4059"/>
    <d v="2014-09-16T03:00:00"/>
    <n v="31.484351851853717"/>
  </r>
  <r>
    <n v="4060"/>
    <x v="4053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"/>
    <x v="6"/>
    <x v="56"/>
    <n v="57"/>
    <x v="4060"/>
    <d v="2014-06-23T16:00:00"/>
    <n v="33.971574074072123"/>
  </r>
  <r>
    <n v="4061"/>
    <x v="4054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"/>
    <x v="6"/>
    <x v="50"/>
    <n v="0"/>
    <x v="4061"/>
    <d v="2016-04-21T02:23:43"/>
    <n v="59.958333333328483"/>
  </r>
  <r>
    <n v="4062"/>
    <x v="4055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"/>
    <x v="6"/>
    <x v="53"/>
    <n v="163.33000000000001"/>
    <x v="4062"/>
    <d v="2016-07-02T17:44:28"/>
    <n v="30"/>
  </r>
  <r>
    <n v="4063"/>
    <x v="4056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"/>
    <x v="6"/>
    <x v="60"/>
    <n v="15"/>
    <x v="4063"/>
    <d v="2014-06-27T16:21:24"/>
    <n v="30"/>
  </r>
  <r>
    <n v="4064"/>
    <x v="4057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"/>
    <x v="6"/>
    <x v="118"/>
    <n v="64.17"/>
    <x v="4064"/>
    <d v="2015-04-29T14:07:06"/>
    <n v="30"/>
  </r>
  <r>
    <n v="4065"/>
    <x v="4058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"/>
    <x v="6"/>
    <x v="60"/>
    <n v="6.75"/>
    <x v="4065"/>
    <d v="2014-08-12T22:50:11"/>
    <n v="30"/>
  </r>
  <r>
    <n v="4066"/>
    <x v="4059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"/>
    <x v="6"/>
    <x v="50"/>
    <n v="25"/>
    <x v="4066"/>
    <d v="2016-05-19T00:56:28"/>
    <n v="30"/>
  </r>
  <r>
    <n v="4067"/>
    <x v="4060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"/>
    <x v="6"/>
    <x v="220"/>
    <n v="179.12"/>
    <x v="4067"/>
    <d v="2015-09-28T02:49:10"/>
    <n v="40"/>
  </r>
  <r>
    <n v="4068"/>
    <x v="4061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"/>
    <x v="6"/>
    <x v="60"/>
    <n v="34.950000000000003"/>
    <x v="4068"/>
    <d v="2017-01-13T23:05:00"/>
    <n v="29.998206018521159"/>
  </r>
  <r>
    <n v="4069"/>
    <x v="4062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"/>
    <x v="6"/>
    <x v="122"/>
    <n v="33.08"/>
    <x v="4069"/>
    <d v="2015-02-28T12:00:00"/>
    <n v="40.838472222225391"/>
  </r>
  <r>
    <n v="4070"/>
    <x v="4063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"/>
    <x v="6"/>
    <x v="123"/>
    <n v="27.5"/>
    <x v="4070"/>
    <d v="2015-03-01T03:00:00"/>
    <n v="32.458101851851097"/>
  </r>
  <r>
    <n v="4071"/>
    <x v="4064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"/>
    <x v="6"/>
    <x v="50"/>
    <n v="0"/>
    <x v="4071"/>
    <d v="2016-12-26T19:18:51"/>
    <n v="30"/>
  </r>
  <r>
    <n v="4072"/>
    <x v="4065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"/>
    <x v="6"/>
    <x v="50"/>
    <n v="2"/>
    <x v="4072"/>
    <d v="2014-08-21T18:35:11"/>
    <n v="60"/>
  </r>
  <r>
    <n v="4073"/>
    <x v="4066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"/>
    <x v="6"/>
    <x v="60"/>
    <n v="18.5"/>
    <x v="4073"/>
    <d v="2015-05-09T04:00:00"/>
    <n v="54.821458333331975"/>
  </r>
  <r>
    <n v="4074"/>
    <x v="4067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"/>
    <x v="6"/>
    <x v="117"/>
    <n v="35"/>
    <x v="4074"/>
    <d v="2015-11-05T14:16:15"/>
    <n v="30.041666666664241"/>
  </r>
  <r>
    <n v="4075"/>
    <x v="4068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"/>
    <x v="6"/>
    <x v="129"/>
    <n v="44.31"/>
    <x v="4075"/>
    <d v="2014-06-30T17:28:00"/>
    <n v="41.681840277778974"/>
  </r>
  <r>
    <n v="4076"/>
    <x v="4069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"/>
    <x v="6"/>
    <x v="50"/>
    <n v="0"/>
    <x v="4076"/>
    <d v="2014-10-21T19:51:00"/>
    <n v="28.031377314808196"/>
  </r>
  <r>
    <n v="4077"/>
    <x v="4070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"/>
    <x v="6"/>
    <x v="114"/>
    <n v="222.5"/>
    <x v="4077"/>
    <d v="2016-12-21T17:03:14"/>
    <n v="30"/>
  </r>
  <r>
    <n v="4078"/>
    <x v="4071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"/>
    <x v="6"/>
    <x v="50"/>
    <n v="0"/>
    <x v="4078"/>
    <d v="2017-01-27T18:54:02"/>
    <n v="30"/>
  </r>
  <r>
    <n v="4079"/>
    <x v="4072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"/>
    <x v="6"/>
    <x v="50"/>
    <n v="5"/>
    <x v="4079"/>
    <d v="2016-06-19T22:32:01"/>
    <n v="30"/>
  </r>
  <r>
    <n v="4080"/>
    <x v="4073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"/>
    <x v="6"/>
    <x v="50"/>
    <n v="0"/>
    <x v="4080"/>
    <d v="2016-06-14T18:54:00"/>
    <n v="24.089398148149485"/>
  </r>
  <r>
    <n v="4081"/>
    <x v="4074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"/>
    <x v="6"/>
    <x v="63"/>
    <n v="29.17"/>
    <x v="4081"/>
    <d v="2015-03-08T12:57:05"/>
    <n v="29.958333333343035"/>
  </r>
  <r>
    <n v="4082"/>
    <x v="4075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"/>
    <x v="6"/>
    <x v="53"/>
    <n v="1.5"/>
    <x v="4082"/>
    <d v="2015-11-14T23:00:00"/>
    <n v="15.769062499995925"/>
  </r>
  <r>
    <n v="4083"/>
    <x v="4076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"/>
    <x v="6"/>
    <x v="66"/>
    <n v="126.5"/>
    <x v="4083"/>
    <d v="2016-01-14T18:16:56"/>
    <n v="30"/>
  </r>
  <r>
    <n v="4084"/>
    <x v="4077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"/>
    <x v="6"/>
    <x v="50"/>
    <n v="10"/>
    <x v="4084"/>
    <d v="2016-10-09T10:28:26"/>
    <n v="30"/>
  </r>
  <r>
    <n v="4085"/>
    <x v="4078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"/>
    <x v="6"/>
    <x v="50"/>
    <n v="10"/>
    <x v="4085"/>
    <d v="2015-03-24T03:59:00"/>
    <n v="28.5620949074073"/>
  </r>
  <r>
    <n v="4086"/>
    <x v="4079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"/>
    <x v="6"/>
    <x v="62"/>
    <n v="9.4"/>
    <x v="4086"/>
    <d v="2015-11-21T04:00:00"/>
    <n v="24.225706018522033"/>
  </r>
  <r>
    <n v="4087"/>
    <x v="4080"/>
    <s v="Comedy Stage Play"/>
    <n v="9600"/>
    <n v="0"/>
    <s v="failed"/>
    <s v="US"/>
    <s v="USD"/>
    <n v="1468777786"/>
    <n v="1466185786"/>
    <b v="0"/>
    <n v="0"/>
    <b v="0"/>
    <s v="theater"/>
    <x v="6"/>
    <x v="50"/>
    <n v="0"/>
    <x v="4087"/>
    <d v="2016-07-17T17:49:46"/>
    <n v="30"/>
  </r>
  <r>
    <n v="4088"/>
    <x v="4081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"/>
    <x v="6"/>
    <x v="57"/>
    <n v="72"/>
    <x v="4088"/>
    <d v="2015-01-16T10:26:00"/>
    <n v="29.822175925932243"/>
  </r>
  <r>
    <n v="4089"/>
    <x v="4082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"/>
    <x v="6"/>
    <x v="62"/>
    <n v="30"/>
    <x v="4089"/>
    <d v="2015-05-31T17:35:00"/>
    <n v="33.000138888892252"/>
  </r>
  <r>
    <n v="4090"/>
    <x v="4083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"/>
    <x v="6"/>
    <x v="56"/>
    <n v="10.67"/>
    <x v="4090"/>
    <d v="2015-08-07T15:00:00"/>
    <n v="13.952118055560277"/>
  </r>
  <r>
    <n v="4091"/>
    <x v="4084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"/>
    <x v="6"/>
    <x v="55"/>
    <n v="25.5"/>
    <x v="4091"/>
    <d v="2015-01-16T12:09:11"/>
    <n v="30"/>
  </r>
  <r>
    <n v="4092"/>
    <x v="4085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"/>
    <x v="6"/>
    <x v="50"/>
    <n v="20"/>
    <x v="4092"/>
    <d v="2015-04-05T03:40:47"/>
    <n v="59.958333333343035"/>
  </r>
  <r>
    <n v="4093"/>
    <x v="4086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"/>
    <x v="6"/>
    <x v="53"/>
    <n v="15"/>
    <x v="4093"/>
    <d v="2015-08-22T19:34:53"/>
    <n v="60"/>
  </r>
  <r>
    <n v="4094"/>
    <x v="4087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"/>
    <x v="6"/>
    <x v="121"/>
    <n v="91.25"/>
    <x v="4094"/>
    <d v="2014-10-22T04:59:00"/>
    <n v="44.120833333334303"/>
  </r>
  <r>
    <n v="4095"/>
    <x v="4088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"/>
    <x v="6"/>
    <x v="56"/>
    <n v="800"/>
    <x v="4095"/>
    <d v="2016-12-19T00:45:50"/>
    <n v="30"/>
  </r>
  <r>
    <n v="4096"/>
    <x v="4089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"/>
    <x v="6"/>
    <x v="57"/>
    <n v="80"/>
    <x v="4096"/>
    <d v="2017-02-28T08:51:00"/>
    <n v="43.838437499995052"/>
  </r>
  <r>
    <n v="4097"/>
    <x v="4090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"/>
    <x v="6"/>
    <x v="50"/>
    <n v="0"/>
    <x v="4097"/>
    <d v="2016-01-31T23:55:00"/>
    <n v="56.172025462961756"/>
  </r>
  <r>
    <n v="4098"/>
    <x v="4091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"/>
    <x v="6"/>
    <x v="50"/>
    <n v="0"/>
    <x v="4098"/>
    <d v="2016-06-04T17:19:57"/>
    <n v="30"/>
  </r>
  <r>
    <n v="4099"/>
    <x v="4092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"/>
    <x v="6"/>
    <x v="60"/>
    <n v="50"/>
    <x v="4099"/>
    <d v="2016-09-02T20:24:33"/>
    <n v="45"/>
  </r>
  <r>
    <n v="4100"/>
    <x v="4093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"/>
    <x v="6"/>
    <x v="50"/>
    <n v="0"/>
    <x v="4100"/>
    <d v="2014-10-25T02:59:50"/>
    <n v="10"/>
  </r>
  <r>
    <n v="4101"/>
    <x v="4094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"/>
    <x v="6"/>
    <x v="50"/>
    <n v="0"/>
    <x v="4101"/>
    <d v="2017-01-25T21:41:22"/>
    <n v="30"/>
  </r>
  <r>
    <n v="4102"/>
    <x v="4095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"/>
    <x v="6"/>
    <x v="117"/>
    <n v="22.83"/>
    <x v="4102"/>
    <d v="2016-05-15T20:21:13"/>
    <n v="30"/>
  </r>
  <r>
    <n v="4103"/>
    <x v="4096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"/>
    <x v="6"/>
    <x v="54"/>
    <n v="16.670000000000002"/>
    <x v="4103"/>
    <d v="2015-08-26T18:32:00"/>
    <n v="53.939282407402061"/>
  </r>
  <r>
    <n v="4104"/>
    <x v="4097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"/>
    <x v="6"/>
    <x v="70"/>
    <n v="45.79"/>
    <x v="4104"/>
    <d v="2016-10-27T06:40:34"/>
    <n v="30"/>
  </r>
  <r>
    <n v="4105"/>
    <x v="4098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"/>
    <x v="6"/>
    <x v="113"/>
    <n v="383.33"/>
    <x v="4105"/>
    <d v="2016-12-26T00:15:09"/>
    <n v="33"/>
  </r>
  <r>
    <n v="4106"/>
    <x v="4099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"/>
    <x v="6"/>
    <x v="376"/>
    <n v="106.97"/>
    <x v="4106"/>
    <d v="2015-04-02T01:00:00"/>
    <n v="42.992291666669189"/>
  </r>
  <r>
    <n v="4107"/>
    <x v="4100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"/>
    <x v="6"/>
    <x v="53"/>
    <n v="10.25"/>
    <x v="4107"/>
    <d v="2014-09-24T22:00:01"/>
    <n v="23"/>
  </r>
  <r>
    <n v="4108"/>
    <x v="4101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"/>
    <x v="6"/>
    <x v="53"/>
    <n v="59"/>
    <x v="4108"/>
    <d v="2017-03-03T05:00:00"/>
    <n v="30.176655092582223"/>
  </r>
  <r>
    <n v="4109"/>
    <x v="4102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"/>
    <x v="6"/>
    <x v="50"/>
    <n v="0"/>
    <x v="4109"/>
    <d v="2015-11-29T13:56:44"/>
    <n v="30.041666666671517"/>
  </r>
  <r>
    <n v="4110"/>
    <x v="4103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"/>
    <x v="6"/>
    <x v="129"/>
    <n v="14.33"/>
    <x v="4110"/>
    <d v="2016-07-21T15:02:31"/>
    <n v="60"/>
  </r>
  <r>
    <n v="4111"/>
    <x v="4104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"/>
    <x v="6"/>
    <x v="56"/>
    <n v="15.67"/>
    <x v="4111"/>
    <d v="2015-02-24T03:15:40"/>
    <n v="30"/>
  </r>
  <r>
    <n v="4112"/>
    <x v="4105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"/>
    <x v="6"/>
    <x v="50"/>
    <n v="1"/>
    <x v="4112"/>
    <d v="2016-02-28T00:00:00"/>
    <n v="27.053402777775773"/>
  </r>
  <r>
    <n v="4113"/>
    <x v="4106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"/>
    <x v="6"/>
    <x v="50"/>
    <n v="1"/>
    <x v="4113"/>
    <d v="2016-01-08T06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3D190-D6D2-446D-9F5D-F95E2713BBE0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E17" firstHeaderRow="1" firstDataRow="2" firstDataCol="1" rowPageCount="1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20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34315-89D2-4223-8A85-95E11AEE7446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C12" firstHeaderRow="0" firstDataRow="1" firstDataCol="1" rowPageCount="1" colPageCount="1"/>
  <pivotFields count="22">
    <pivotField showAll="0"/>
    <pivotField axis="axisRow" showAll="0" sortType="ascending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dataField="1" multipleItemSelectionAllowed="1" showAll="0">
      <items count="378">
        <item h="1" x="50"/>
        <item h="1" x="60"/>
        <item h="1" x="53"/>
        <item h="1" x="56"/>
        <item h="1" x="65"/>
        <item h="1" x="62"/>
        <item h="1" x="52"/>
        <item h="1" x="113"/>
        <item h="1" x="59"/>
        <item h="1" x="114"/>
        <item h="1" x="54"/>
        <item h="1" x="57"/>
        <item h="1" x="81"/>
        <item h="1" x="55"/>
        <item h="1" x="51"/>
        <item h="1" x="77"/>
        <item h="1" x="63"/>
        <item h="1" x="123"/>
        <item h="1" x="82"/>
        <item h="1" x="118"/>
        <item h="1" x="68"/>
        <item h="1" x="70"/>
        <item h="1" x="66"/>
        <item h="1" x="61"/>
        <item h="1" x="148"/>
        <item h="1" x="78"/>
        <item h="1" x="73"/>
        <item h="1" x="117"/>
        <item h="1" x="58"/>
        <item h="1" x="129"/>
        <item h="1" x="75"/>
        <item h="1" x="134"/>
        <item h="1" x="188"/>
        <item h="1" x="69"/>
        <item h="1" x="122"/>
        <item h="1" x="131"/>
        <item h="1" x="71"/>
        <item h="1" x="121"/>
        <item h="1" x="151"/>
        <item h="1" x="115"/>
        <item h="1" x="67"/>
        <item h="1" x="139"/>
        <item h="1" x="72"/>
        <item h="1" x="152"/>
        <item h="1" x="156"/>
        <item h="1" x="79"/>
        <item h="1" x="132"/>
        <item h="1" x="153"/>
        <item h="1" x="216"/>
        <item h="1" x="190"/>
        <item h="1" x="119"/>
        <item h="1" x="76"/>
        <item h="1" x="221"/>
        <item h="1" x="226"/>
        <item h="1" x="358"/>
        <item h="1" x="80"/>
        <item h="1" x="219"/>
        <item h="1" x="74"/>
        <item h="1" x="155"/>
        <item h="1" x="64"/>
        <item h="1" x="220"/>
        <item h="1" x="353"/>
        <item h="1" x="163"/>
        <item h="1" x="116"/>
        <item h="1" x="187"/>
        <item h="1" x="356"/>
        <item h="1" x="149"/>
        <item h="1" x="140"/>
        <item h="1" x="376"/>
        <item h="1" x="225"/>
        <item h="1" x="130"/>
        <item h="1" x="150"/>
        <item h="1" x="375"/>
        <item h="1" x="135"/>
        <item x="133"/>
        <item x="154"/>
        <item x="189"/>
        <item x="374"/>
        <item x="369"/>
        <item x="162"/>
        <item h="1" x="8"/>
        <item h="1" x="7"/>
        <item h="1" x="21"/>
        <item h="1" x="33"/>
        <item h="1" x="3"/>
        <item h="1" x="2"/>
        <item h="1" x="6"/>
        <item h="1" x="13"/>
        <item h="1" x="29"/>
        <item h="1" x="15"/>
        <item h="1" x="5"/>
        <item h="1" x="38"/>
        <item h="1" x="20"/>
        <item h="1" x="40"/>
        <item h="1" x="35"/>
        <item h="1" x="41"/>
        <item h="1" x="31"/>
        <item h="1" x="16"/>
        <item h="1" x="90"/>
        <item h="1" x="17"/>
        <item h="1" x="28"/>
        <item h="1" x="10"/>
        <item h="1" x="108"/>
        <item h="1" x="4"/>
        <item h="1" x="39"/>
        <item h="1" x="105"/>
        <item h="1" x="9"/>
        <item h="1" x="37"/>
        <item h="1" x="30"/>
        <item h="1" x="32"/>
        <item h="1" x="22"/>
        <item h="1" x="26"/>
        <item h="1" x="88"/>
        <item h="1" x="18"/>
        <item h="1" x="84"/>
        <item h="1" x="165"/>
        <item h="1" x="104"/>
        <item h="1" x="0"/>
        <item h="1" x="178"/>
        <item h="1" x="86"/>
        <item h="1" x="49"/>
        <item h="1" x="48"/>
        <item h="1" x="24"/>
        <item h="1" x="1"/>
        <item h="1" x="124"/>
        <item h="1" x="14"/>
        <item h="1" x="91"/>
        <item h="1" x="92"/>
        <item h="1" x="34"/>
        <item h="1" x="328"/>
        <item h="1" x="95"/>
        <item h="1" x="298"/>
        <item h="1" x="143"/>
        <item h="1" x="42"/>
        <item h="1" x="224"/>
        <item h="1" x="19"/>
        <item h="1" x="94"/>
        <item h="1" x="96"/>
        <item h="1" x="137"/>
        <item h="1" x="175"/>
        <item h="1" x="12"/>
        <item h="1" x="164"/>
        <item h="1" x="184"/>
        <item h="1" x="200"/>
        <item h="1" x="344"/>
        <item h="1" x="11"/>
        <item h="1" x="183"/>
        <item h="1" x="23"/>
        <item h="1" x="239"/>
        <item h="1" x="312"/>
        <item h="1" x="106"/>
        <item h="1" x="193"/>
        <item h="1" x="174"/>
        <item h="1" x="36"/>
        <item h="1" x="107"/>
        <item h="1" x="215"/>
        <item h="1" x="98"/>
        <item h="1" x="93"/>
        <item h="1" x="99"/>
        <item h="1" x="144"/>
        <item h="1" x="141"/>
        <item h="1" x="112"/>
        <item h="1" x="25"/>
        <item h="1" x="361"/>
        <item h="1" x="85"/>
        <item h="1" x="362"/>
        <item h="1" x="229"/>
        <item h="1" x="340"/>
        <item h="1" x="192"/>
        <item h="1" x="364"/>
        <item h="1" x="87"/>
        <item h="1" x="268"/>
        <item h="1" x="242"/>
        <item h="1" x="146"/>
        <item h="1" x="228"/>
        <item h="1" x="279"/>
        <item h="1" x="45"/>
        <item h="1" x="171"/>
        <item h="1" x="177"/>
        <item h="1" x="234"/>
        <item h="1" x="180"/>
        <item h="1" x="195"/>
        <item h="1" x="142"/>
        <item h="1" x="207"/>
        <item h="1" x="158"/>
        <item h="1" x="110"/>
        <item h="1" x="251"/>
        <item h="1" x="367"/>
        <item h="1" x="185"/>
        <item h="1" x="197"/>
        <item h="1" x="182"/>
        <item h="1" x="111"/>
        <item h="1" x="205"/>
        <item h="1" x="257"/>
        <item h="1" x="147"/>
        <item h="1" x="198"/>
        <item h="1" x="47"/>
        <item h="1" x="360"/>
        <item h="1" x="316"/>
        <item h="1" x="337"/>
        <item h="1" x="372"/>
        <item h="1" x="235"/>
        <item h="1" x="371"/>
        <item h="1" x="97"/>
        <item h="1" x="100"/>
        <item h="1" x="145"/>
        <item h="1" x="259"/>
        <item h="1" x="263"/>
        <item h="1" x="160"/>
        <item h="1" x="138"/>
        <item h="1" x="366"/>
        <item h="1" x="89"/>
        <item h="1" x="227"/>
        <item h="1" x="186"/>
        <item h="1" x="299"/>
        <item h="1" x="351"/>
        <item h="1" x="46"/>
        <item h="1" x="260"/>
        <item h="1" x="211"/>
        <item h="1" x="365"/>
        <item h="1" x="194"/>
        <item h="1" x="169"/>
        <item h="1" x="172"/>
        <item h="1" x="109"/>
        <item h="1" x="249"/>
        <item h="1" x="217"/>
        <item h="1" x="170"/>
        <item h="1" x="243"/>
        <item h="1" x="222"/>
        <item h="1" x="213"/>
        <item h="1" x="334"/>
        <item h="1" x="128"/>
        <item h="1" x="168"/>
        <item h="1" x="306"/>
        <item h="1" x="212"/>
        <item h="1" x="204"/>
        <item h="1" x="127"/>
        <item h="1" x="176"/>
        <item h="1" x="269"/>
        <item h="1" x="208"/>
        <item h="1" x="103"/>
        <item h="1" x="245"/>
        <item h="1" x="359"/>
        <item h="1" x="315"/>
        <item h="1" x="283"/>
        <item h="1" x="363"/>
        <item h="1" x="166"/>
        <item h="1" x="101"/>
        <item h="1" x="238"/>
        <item h="1" x="181"/>
        <item h="1" x="347"/>
        <item h="1" x="321"/>
        <item h="1" x="126"/>
        <item h="1" x="120"/>
        <item h="1" x="272"/>
        <item h="1" x="83"/>
        <item h="1" x="223"/>
        <item h="1" x="27"/>
        <item h="1" x="258"/>
        <item h="1" x="136"/>
        <item h="1" x="280"/>
        <item h="1" x="355"/>
        <item h="1" x="261"/>
        <item h="1" x="167"/>
        <item h="1" x="336"/>
        <item h="1" x="319"/>
        <item h="1" x="370"/>
        <item h="1" x="304"/>
        <item h="1" x="357"/>
        <item h="1" x="368"/>
        <item h="1" x="161"/>
        <item h="1" x="252"/>
        <item h="1" x="232"/>
        <item h="1" x="329"/>
        <item h="1" x="345"/>
        <item h="1" x="159"/>
        <item h="1" x="278"/>
        <item h="1" x="255"/>
        <item h="1" x="271"/>
        <item h="1" x="244"/>
        <item h="1" x="250"/>
        <item h="1" x="310"/>
        <item h="1" x="191"/>
        <item h="1" x="322"/>
        <item h="1" x="256"/>
        <item h="1" x="296"/>
        <item h="1" x="352"/>
        <item h="1" x="102"/>
        <item h="1" x="273"/>
        <item h="1" x="43"/>
        <item h="1" x="237"/>
        <item h="1" x="253"/>
        <item h="1" x="327"/>
        <item h="1" x="326"/>
        <item h="1" x="289"/>
        <item h="1" x="210"/>
        <item h="1" x="274"/>
        <item h="1" x="196"/>
        <item h="1" x="333"/>
        <item h="1" x="330"/>
        <item h="1" x="292"/>
        <item h="1" x="201"/>
        <item h="1" x="354"/>
        <item h="1" x="314"/>
        <item h="1" x="277"/>
        <item h="1" x="209"/>
        <item h="1" x="267"/>
        <item h="1" x="286"/>
        <item h="1" x="348"/>
        <item h="1" x="264"/>
        <item h="1" x="303"/>
        <item h="1" x="199"/>
        <item h="1" x="290"/>
        <item h="1" x="275"/>
        <item h="1" x="284"/>
        <item h="1" x="332"/>
        <item h="1" x="285"/>
        <item h="1" x="331"/>
        <item h="1" x="293"/>
        <item h="1" x="295"/>
        <item h="1" x="282"/>
        <item h="1" x="206"/>
        <item h="1" x="246"/>
        <item h="1" x="270"/>
        <item h="1" x="317"/>
        <item h="1" x="343"/>
        <item h="1" x="335"/>
        <item h="1" x="202"/>
        <item h="1" x="248"/>
        <item h="1" x="236"/>
        <item h="1" x="297"/>
        <item h="1" x="324"/>
        <item h="1" x="320"/>
        <item h="1" x="173"/>
        <item h="1" x="231"/>
        <item h="1" x="233"/>
        <item h="1" x="307"/>
        <item h="1" x="276"/>
        <item h="1" x="262"/>
        <item h="1" x="339"/>
        <item h="1" x="218"/>
        <item h="1" x="266"/>
        <item h="1" x="300"/>
        <item h="1" x="294"/>
        <item h="1" x="342"/>
        <item h="1" x="313"/>
        <item h="1" x="350"/>
        <item h="1" x="288"/>
        <item h="1" x="254"/>
        <item h="1" x="291"/>
        <item h="1" x="241"/>
        <item h="1" x="247"/>
        <item h="1" x="305"/>
        <item h="1" x="301"/>
        <item h="1" x="203"/>
        <item h="1" x="302"/>
        <item h="1" x="214"/>
        <item h="1" x="325"/>
        <item h="1" x="308"/>
        <item h="1" x="341"/>
        <item h="1" x="240"/>
        <item h="1" x="125"/>
        <item h="1" x="346"/>
        <item h="1" x="281"/>
        <item h="1" x="230"/>
        <item h="1" x="323"/>
        <item h="1" x="287"/>
        <item h="1" x="318"/>
        <item h="1" x="311"/>
        <item h="1" x="44"/>
        <item h="1" x="338"/>
        <item h="1" x="373"/>
        <item h="1" x="265"/>
        <item h="1" x="157"/>
        <item h="1" x="179"/>
        <item h="1" x="309"/>
        <item h="1" x="349"/>
        <item t="default"/>
      </items>
    </pivotField>
    <pivotField showAll="0"/>
    <pivotField numFmtId="14" showAll="0"/>
    <pivotField numFmtId="14" showAll="0"/>
    <pivotField dataField="1" showAll="0"/>
    <pivotField showAll="0" defaultSubtotal="0"/>
    <pivotField showAll="0" defaultSubtotal="0"/>
  </pivotFields>
  <rowFields count="1">
    <field x="1"/>
  </rowFields>
  <rowItems count="8">
    <i>
      <x v="2736"/>
    </i>
    <i>
      <x v="1151"/>
    </i>
    <i>
      <x v="1115"/>
    </i>
    <i>
      <x v="322"/>
    </i>
    <i>
      <x v="1780"/>
    </i>
    <i>
      <x v="3800"/>
    </i>
    <i>
      <x v="3202"/>
    </i>
    <i t="grand">
      <x/>
    </i>
  </rowItems>
  <colFields count="1">
    <field x="-2"/>
  </colFields>
  <colItems count="2">
    <i>
      <x/>
    </i>
    <i i="1">
      <x v="1"/>
    </i>
  </colItems>
  <pageFields count="1">
    <pageField fld="15" hier="-1"/>
  </pageFields>
  <dataFields count="2">
    <dataField name="Sum of Campaign Length (days)" fld="19" baseField="0" baseItem="0"/>
    <dataField name="Sum of Percentage Funded" fld="15" baseField="0" baseItem="0"/>
  </dataFields>
  <formats count="3">
    <format dxfId="2">
      <pivotArea collapsedLevelsAreSubtotals="1" fieldPosition="0">
        <references count="2">
          <reference field="4294967294" count="1" selected="0">
            <x v="0"/>
          </reference>
          <reference field="1" count="1">
            <x v="3202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0"/>
          </reference>
          <reference field="1" count="1">
            <x v="3800"/>
          </reference>
        </references>
      </pivotArea>
    </format>
    <format dxfId="0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15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1" count="1" selected="0">
            <x v="115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15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1" count="1" selected="0">
            <x v="115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115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5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1A9CB-281A-4409-82DC-28837DFD5770}">
  <dimension ref="A1:E17"/>
  <sheetViews>
    <sheetView workbookViewId="0">
      <selection activeCell="F10" sqref="F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8316</v>
      </c>
      <c r="B1" t="s">
        <v>8273</v>
      </c>
    </row>
    <row r="3" spans="1:5" x14ac:dyDescent="0.25">
      <c r="A3" s="13" t="s">
        <v>8320</v>
      </c>
      <c r="B3" s="13" t="s">
        <v>8321</v>
      </c>
    </row>
    <row r="4" spans="1:5" x14ac:dyDescent="0.25">
      <c r="A4" s="13" t="s">
        <v>8318</v>
      </c>
      <c r="B4" t="s">
        <v>8219</v>
      </c>
      <c r="C4" t="s">
        <v>8220</v>
      </c>
      <c r="D4" t="s">
        <v>8218</v>
      </c>
      <c r="E4" t="s">
        <v>8319</v>
      </c>
    </row>
    <row r="5" spans="1:5" x14ac:dyDescent="0.25">
      <c r="A5" s="14" t="s">
        <v>8330</v>
      </c>
      <c r="B5" s="9">
        <v>7</v>
      </c>
      <c r="C5" s="9">
        <v>33</v>
      </c>
      <c r="D5" s="9">
        <v>56</v>
      </c>
      <c r="E5" s="9">
        <v>96</v>
      </c>
    </row>
    <row r="6" spans="1:5" x14ac:dyDescent="0.25">
      <c r="A6" s="14" t="s">
        <v>8331</v>
      </c>
      <c r="B6" s="9">
        <v>3</v>
      </c>
      <c r="C6" s="9">
        <v>39</v>
      </c>
      <c r="D6" s="9">
        <v>71</v>
      </c>
      <c r="E6" s="9">
        <v>113</v>
      </c>
    </row>
    <row r="7" spans="1:5" x14ac:dyDescent="0.25">
      <c r="A7" s="14" t="s">
        <v>8332</v>
      </c>
      <c r="B7" s="9">
        <v>3</v>
      </c>
      <c r="C7" s="9">
        <v>33</v>
      </c>
      <c r="D7" s="9">
        <v>56</v>
      </c>
      <c r="E7" s="9">
        <v>92</v>
      </c>
    </row>
    <row r="8" spans="1:5" x14ac:dyDescent="0.25">
      <c r="A8" s="14" t="s">
        <v>8333</v>
      </c>
      <c r="B8" s="9">
        <v>2</v>
      </c>
      <c r="C8" s="9">
        <v>40</v>
      </c>
      <c r="D8" s="9">
        <v>71</v>
      </c>
      <c r="E8" s="9">
        <v>113</v>
      </c>
    </row>
    <row r="9" spans="1:5" x14ac:dyDescent="0.25">
      <c r="A9" s="14" t="s">
        <v>8324</v>
      </c>
      <c r="B9" s="9">
        <v>3</v>
      </c>
      <c r="C9" s="9">
        <v>52</v>
      </c>
      <c r="D9" s="9">
        <v>111</v>
      </c>
      <c r="E9" s="9">
        <v>166</v>
      </c>
    </row>
    <row r="10" spans="1:5" x14ac:dyDescent="0.25">
      <c r="A10" s="14" t="s">
        <v>8334</v>
      </c>
      <c r="B10" s="9">
        <v>4</v>
      </c>
      <c r="C10" s="9">
        <v>49</v>
      </c>
      <c r="D10" s="9">
        <v>100</v>
      </c>
      <c r="E10" s="9">
        <v>153</v>
      </c>
    </row>
    <row r="11" spans="1:5" x14ac:dyDescent="0.25">
      <c r="A11" s="14" t="s">
        <v>8325</v>
      </c>
      <c r="B11" s="9">
        <v>1</v>
      </c>
      <c r="C11" s="9">
        <v>50</v>
      </c>
      <c r="D11" s="9">
        <v>87</v>
      </c>
      <c r="E11" s="9">
        <v>138</v>
      </c>
    </row>
    <row r="12" spans="1:5" x14ac:dyDescent="0.25">
      <c r="A12" s="14" t="s">
        <v>8326</v>
      </c>
      <c r="B12" s="9">
        <v>4</v>
      </c>
      <c r="C12" s="9">
        <v>47</v>
      </c>
      <c r="D12" s="9">
        <v>72</v>
      </c>
      <c r="E12" s="9">
        <v>123</v>
      </c>
    </row>
    <row r="13" spans="1:5" x14ac:dyDescent="0.25">
      <c r="A13" s="14" t="s">
        <v>8327</v>
      </c>
      <c r="B13" s="9">
        <v>4</v>
      </c>
      <c r="C13" s="9">
        <v>34</v>
      </c>
      <c r="D13" s="9">
        <v>59</v>
      </c>
      <c r="E13" s="9">
        <v>97</v>
      </c>
    </row>
    <row r="14" spans="1:5" x14ac:dyDescent="0.25">
      <c r="A14" s="14" t="s">
        <v>8328</v>
      </c>
      <c r="B14" s="9"/>
      <c r="C14" s="9">
        <v>50</v>
      </c>
      <c r="D14" s="9">
        <v>65</v>
      </c>
      <c r="E14" s="9">
        <v>115</v>
      </c>
    </row>
    <row r="15" spans="1:5" x14ac:dyDescent="0.25">
      <c r="A15" s="14" t="s">
        <v>8329</v>
      </c>
      <c r="B15" s="9">
        <v>3</v>
      </c>
      <c r="C15" s="9">
        <v>31</v>
      </c>
      <c r="D15" s="9">
        <v>54</v>
      </c>
      <c r="E15" s="9">
        <v>88</v>
      </c>
    </row>
    <row r="16" spans="1:5" x14ac:dyDescent="0.25">
      <c r="A16" s="14" t="s">
        <v>8335</v>
      </c>
      <c r="B16" s="9">
        <v>3</v>
      </c>
      <c r="C16" s="9">
        <v>35</v>
      </c>
      <c r="D16" s="9">
        <v>37</v>
      </c>
      <c r="E16" s="9">
        <v>75</v>
      </c>
    </row>
    <row r="17" spans="1:5" x14ac:dyDescent="0.25">
      <c r="A17" s="14" t="s">
        <v>8319</v>
      </c>
      <c r="B17" s="9">
        <v>37</v>
      </c>
      <c r="C17" s="9">
        <v>493</v>
      </c>
      <c r="D17" s="9">
        <v>839</v>
      </c>
      <c r="E17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46CCF-49FD-4171-BD1D-A3E9192F0482}">
  <dimension ref="A1:H14"/>
  <sheetViews>
    <sheetView workbookViewId="0">
      <selection activeCell="K10" sqref="K10"/>
    </sheetView>
  </sheetViews>
  <sheetFormatPr defaultRowHeight="15" x14ac:dyDescent="0.25"/>
  <cols>
    <col min="1" max="1" width="17.5703125" bestFit="1" customWidth="1"/>
    <col min="2" max="2" width="18.140625" customWidth="1"/>
    <col min="3" max="3" width="14.28515625" customWidth="1"/>
    <col min="4" max="4" width="17" customWidth="1"/>
    <col min="5" max="5" width="13.14062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8354</v>
      </c>
      <c r="B1" t="s">
        <v>8353</v>
      </c>
      <c r="C1" t="s">
        <v>8352</v>
      </c>
      <c r="D1" t="s">
        <v>8351</v>
      </c>
      <c r="E1" t="s">
        <v>8350</v>
      </c>
      <c r="F1" t="s">
        <v>8349</v>
      </c>
      <c r="G1" t="s">
        <v>8348</v>
      </c>
      <c r="H1" t="s">
        <v>8347</v>
      </c>
    </row>
    <row r="2" spans="1:8" x14ac:dyDescent="0.25">
      <c r="A2" t="s">
        <v>8346</v>
      </c>
      <c r="B2" s="17">
        <f>COUNTIFS(Kickstarter!$D:$D,"&lt;1000",Kickstarter!$F:$F,"=successful",Kickstarter!$O:$O,"=plays")</f>
        <v>141</v>
      </c>
      <c r="C2" s="17">
        <f>COUNTIFS(Kickstarter!$D:$D,"&lt;1000",Kickstarter!$F:$F,"=failed",Kickstarter!$O:$O,"=plays")</f>
        <v>45</v>
      </c>
      <c r="D2">
        <f>COUNTIFS(Kickstarter!$D:$D,"&lt;1000",Kickstarter!$F:$F,"=canceled",Kickstarter!$O:$O,"=plays")</f>
        <v>0</v>
      </c>
      <c r="E2">
        <f>SUM(B2:D2)</f>
        <v>186</v>
      </c>
      <c r="F2" s="16">
        <f>B2/$E2</f>
        <v>0.75806451612903225</v>
      </c>
      <c r="G2" s="16">
        <f t="shared" ref="G2:H13" si="0">C2/$E2</f>
        <v>0.24193548387096775</v>
      </c>
      <c r="H2" s="16">
        <f t="shared" si="0"/>
        <v>0</v>
      </c>
    </row>
    <row r="3" spans="1:8" x14ac:dyDescent="0.25">
      <c r="A3" t="s">
        <v>8345</v>
      </c>
      <c r="B3" s="17">
        <f>COUNTIFS(Kickstarter!$D:$D,"&lt;=4999",Kickstarter!$F:$F,"=successful",Kickstarter!$O:$O,"=plays")-COUNTIFS(Kickstarter!$D:$D,"&lt;1000",Kickstarter!$F:$F,"=successful",Kickstarter!$O:$O,"=plays")</f>
        <v>388</v>
      </c>
      <c r="C3" s="17">
        <f>COUNTIFS(Kickstarter!$D:$D,"&lt;=4999",Kickstarter!$F:$F,"=failed",Kickstarter!$O:$O,"=plays")-COUNTIFS(Kickstarter!$D:$D,"&lt;1000",Kickstarter!$F:$F,"=failed",Kickstarter!$O:$O,"=plays")</f>
        <v>146</v>
      </c>
      <c r="D3">
        <f>COUNTIFS(Kickstarter!$D:$D,"&lt;=4999",Kickstarter!$F:$F,"=canceled",Kickstarter!$O:$O,"=plays")-COUNTIFS(Kickstarter!$D:$D,"&lt;1000",Kickstarter!$F:$F,"=canceled",Kickstarter!$O:$O,"=plays")</f>
        <v>0</v>
      </c>
      <c r="E3">
        <f t="shared" ref="E3:E13" si="1">SUM(B3:D3)</f>
        <v>534</v>
      </c>
      <c r="F3" s="16">
        <f t="shared" ref="F3:F13" si="2">B3/$E3</f>
        <v>0.72659176029962547</v>
      </c>
      <c r="G3" s="16">
        <f t="shared" si="0"/>
        <v>0.27340823970037453</v>
      </c>
      <c r="H3" s="16">
        <f t="shared" si="0"/>
        <v>0</v>
      </c>
    </row>
    <row r="4" spans="1:8" x14ac:dyDescent="0.25">
      <c r="A4" t="s">
        <v>8344</v>
      </c>
      <c r="B4" s="17">
        <f>COUNTIFS(Kickstarter!$D:$D,"&lt;=9999",Kickstarter!$F:$F,"=successful",Kickstarter!$O:$O,"=plays")-COUNTIFS(Kickstarter!$D:$D,"&lt;5000",Kickstarter!$F:$F,"=successful",Kickstarter!$O:$O,"=plays")</f>
        <v>93</v>
      </c>
      <c r="C4" s="17">
        <f>COUNTIFS(Kickstarter!$D:$D,"&lt;=9999",Kickstarter!$F:$F,"=failed",Kickstarter!$O:$O,"=plays")-COUNTIFS(Kickstarter!$D:$D,"&lt;5000",Kickstarter!$F:$F,"=failed",Kickstarter!$O:$O,"=plays")</f>
        <v>76</v>
      </c>
      <c r="D4">
        <f>COUNTIFS(Kickstarter!$D:$D,"&lt;=9999",Kickstarter!$F:$F,"=canceled",Kickstarter!$O:$O,"=plays")-COUNTIFS(Kickstarter!$D:$D,"&lt;5000",Kickstarter!$F:$F,"=canceled",Kickstarter!$O:$O,"=plays")</f>
        <v>0</v>
      </c>
      <c r="E4">
        <f t="shared" si="1"/>
        <v>169</v>
      </c>
      <c r="F4" s="16">
        <f t="shared" si="2"/>
        <v>0.55029585798816572</v>
      </c>
      <c r="G4" s="16">
        <f t="shared" si="0"/>
        <v>0.44970414201183434</v>
      </c>
      <c r="H4" s="16">
        <f t="shared" si="0"/>
        <v>0</v>
      </c>
    </row>
    <row r="5" spans="1:8" x14ac:dyDescent="0.25">
      <c r="A5" t="s">
        <v>8343</v>
      </c>
      <c r="B5" s="17">
        <f>COUNTIFS(Kickstarter!$D:$D,"&lt;=14999",Kickstarter!$F:$F,"=successful",Kickstarter!$O:$O,"=plays")-COUNTIFS(Kickstarter!$D:$D,"&lt;10000",Kickstarter!$F:$F,"=successful",Kickstarter!$O:$O,"=plays")</f>
        <v>39</v>
      </c>
      <c r="C5" s="17">
        <f>COUNTIFS(Kickstarter!$D:$D,"&lt;=14999",Kickstarter!$F:$F,"=failed",Kickstarter!$O:$O,"=plays")-COUNTIFS(Kickstarter!$D:$D,"&lt;10000",Kickstarter!$F:$F,"=failed",Kickstarter!$O:$O,"=plays")</f>
        <v>33</v>
      </c>
      <c r="D5">
        <f>COUNTIFS(Kickstarter!$D:$D,"&lt;=14999",Kickstarter!$F:$F,"=canceled",Kickstarter!$O:$O,"=plays")-COUNTIFS(Kickstarter!$D:$D,"&lt;10000",Kickstarter!$F:$F,"=canceled",Kickstarter!$O:$O,"=plays")</f>
        <v>0</v>
      </c>
      <c r="E5">
        <f t="shared" si="1"/>
        <v>72</v>
      </c>
      <c r="F5" s="16">
        <f t="shared" si="2"/>
        <v>0.54166666666666663</v>
      </c>
      <c r="G5" s="16">
        <f t="shared" si="0"/>
        <v>0.45833333333333331</v>
      </c>
      <c r="H5" s="16">
        <f t="shared" si="0"/>
        <v>0</v>
      </c>
    </row>
    <row r="6" spans="1:8" x14ac:dyDescent="0.25">
      <c r="A6" t="s">
        <v>8342</v>
      </c>
      <c r="B6" s="17">
        <f>COUNTIFS(Kickstarter!$D:$D,"&lt;=19999",Kickstarter!$F:$F,"=successful",Kickstarter!$O:$O,"=plays")-COUNTIFS(Kickstarter!$D:$D,"&lt;15000",Kickstarter!$F:$F,"=successful",Kickstarter!$O:$O,"=plays")</f>
        <v>12</v>
      </c>
      <c r="C6" s="17">
        <f>COUNTIFS(Kickstarter!$D:$D,"&lt;=19999",Kickstarter!$F:$F,"=failed",Kickstarter!$O:$O,"=plays")-COUNTIFS(Kickstarter!$D:$D,"&lt;15000",Kickstarter!$F:$F,"=failed",Kickstarter!$O:$O,"=plays")</f>
        <v>12</v>
      </c>
      <c r="D6">
        <f>COUNTIFS(Kickstarter!$D:$D,"&lt;=19999",Kickstarter!$F:$F,"=canceled",Kickstarter!$O:$O,"=plays")-COUNTIFS(Kickstarter!$D:$D,"&lt;15000",Kickstarter!$F:$F,"=canceled",Kickstarter!$O:$O,"=plays")</f>
        <v>0</v>
      </c>
      <c r="E6">
        <f t="shared" si="1"/>
        <v>24</v>
      </c>
      <c r="F6" s="16">
        <f t="shared" si="2"/>
        <v>0.5</v>
      </c>
      <c r="G6" s="16">
        <f t="shared" si="0"/>
        <v>0.5</v>
      </c>
      <c r="H6" s="16">
        <f t="shared" si="0"/>
        <v>0</v>
      </c>
    </row>
    <row r="7" spans="1:8" x14ac:dyDescent="0.25">
      <c r="A7" t="s">
        <v>8341</v>
      </c>
      <c r="B7" s="17">
        <f>COUNTIFS(Kickstarter!$D:$D,"&lt;=24999",Kickstarter!$F:$F,"=successful",Kickstarter!$O:$O,"=plays")-COUNTIFS(Kickstarter!$D:$D,"&lt;20000",Kickstarter!$F:$F,"=successful",Kickstarter!$O:$O,"=plays")</f>
        <v>9</v>
      </c>
      <c r="C7" s="17">
        <f>COUNTIFS(Kickstarter!$D:$D,"&lt;=24999",Kickstarter!$F:$F,"=failed",Kickstarter!$O:$O,"=plays")-COUNTIFS(Kickstarter!$D:$D,"&lt;20000",Kickstarter!$F:$F,"=failed",Kickstarter!$O:$O,"=plays")</f>
        <v>11</v>
      </c>
      <c r="D7">
        <f>COUNTIFS(Kickstarter!$D:$D,"&lt;=24999",Kickstarter!$F:$F,"=canceled",Kickstarter!$O:$O,"=plays")-COUNTIFS(Kickstarter!$D:$D,"&lt;20000",Kickstarter!$F:$F,"=canceled",Kickstarter!$O:$O,"=plays")</f>
        <v>0</v>
      </c>
      <c r="E7">
        <f t="shared" si="1"/>
        <v>20</v>
      </c>
      <c r="F7" s="16">
        <f t="shared" si="2"/>
        <v>0.45</v>
      </c>
      <c r="G7" s="16">
        <f t="shared" si="0"/>
        <v>0.55000000000000004</v>
      </c>
      <c r="H7" s="16">
        <f t="shared" si="0"/>
        <v>0</v>
      </c>
    </row>
    <row r="8" spans="1:8" x14ac:dyDescent="0.25">
      <c r="A8" t="s">
        <v>8340</v>
      </c>
      <c r="B8" s="17">
        <f>COUNTIFS(Kickstarter!$D:$D,"&lt;=29999",Kickstarter!$F:$F,"=successful",Kickstarter!$O:$O,"=plays")-COUNTIFS(Kickstarter!$D:$D,"&lt;25000",Kickstarter!$F:$F,"=successful",Kickstarter!$O:$O,"=plays")</f>
        <v>1</v>
      </c>
      <c r="C8" s="17">
        <f>COUNTIFS(Kickstarter!$D:$D,"&lt;=29999",Kickstarter!$F:$F,"=failed",Kickstarter!$O:$O,"=plays")-COUNTIFS(Kickstarter!$D:$D,"&lt;25000",Kickstarter!$F:$F,"=failed",Kickstarter!$O:$O,"=plays")</f>
        <v>4</v>
      </c>
      <c r="D8">
        <f>COUNTIFS(Kickstarter!$D:$D,"&lt;=29999",Kickstarter!$F:$F,"=canceled",Kickstarter!$O:$O,"=plays")-COUNTIFS(Kickstarter!$D:$D,"&lt;25000",Kickstarter!$F:$F,"=canceled",Kickstarter!$O:$O,"=plays")</f>
        <v>0</v>
      </c>
      <c r="E8">
        <f t="shared" si="1"/>
        <v>5</v>
      </c>
      <c r="F8" s="16">
        <f t="shared" si="2"/>
        <v>0.2</v>
      </c>
      <c r="G8" s="16">
        <f t="shared" si="0"/>
        <v>0.8</v>
      </c>
      <c r="H8" s="16">
        <f t="shared" si="0"/>
        <v>0</v>
      </c>
    </row>
    <row r="9" spans="1:8" x14ac:dyDescent="0.25">
      <c r="A9" t="s">
        <v>8339</v>
      </c>
      <c r="B9" s="17">
        <f>COUNTIFS(Kickstarter!$D:$D,"&lt;=34999",Kickstarter!$F:$F,"=successful",Kickstarter!$O:$O,"=plays")-COUNTIFS(Kickstarter!$D:$D,"&lt;30000",Kickstarter!$F:$F,"=successful",Kickstarter!$O:$O,"=plays")</f>
        <v>3</v>
      </c>
      <c r="C9" s="17">
        <f>COUNTIFS(Kickstarter!$D:$D,"&lt;=34999",Kickstarter!$F:$F,"=failed",Kickstarter!$O:$O,"=plays")-COUNTIFS(Kickstarter!$D:$D,"&lt;30000",Kickstarter!$F:$F,"=failed",Kickstarter!$O:$O,"=plays")</f>
        <v>8</v>
      </c>
      <c r="D9">
        <f>COUNTIFS(Kickstarter!$D:$D,"&lt;=34999",Kickstarter!$F:$F,"=canceled",Kickstarter!$O:$O,"=plays")-COUNTIFS(Kickstarter!$D:$D,"&lt;30000",Kickstarter!$F:$F,"=canceled",Kickstarter!$O:$O,"=plays")</f>
        <v>0</v>
      </c>
      <c r="E9">
        <f t="shared" si="1"/>
        <v>11</v>
      </c>
      <c r="F9" s="16">
        <f t="shared" si="2"/>
        <v>0.27272727272727271</v>
      </c>
      <c r="G9" s="16">
        <f t="shared" si="0"/>
        <v>0.72727272727272729</v>
      </c>
      <c r="H9" s="16">
        <f t="shared" si="0"/>
        <v>0</v>
      </c>
    </row>
    <row r="10" spans="1:8" x14ac:dyDescent="0.25">
      <c r="A10" t="s">
        <v>8338</v>
      </c>
      <c r="B10" s="17">
        <f>COUNTIFS(Kickstarter!$D:$D,"&lt;=39999",Kickstarter!$F:$F,"=successful",Kickstarter!$O:$O,"=plays")-COUNTIFS(Kickstarter!$D:$D,"&lt;35000",Kickstarter!$F:$F,"=successful",Kickstarter!$O:$O,"=plays")</f>
        <v>4</v>
      </c>
      <c r="C10" s="17">
        <f>COUNTIFS(Kickstarter!$D:$D,"&lt;=39999",Kickstarter!$F:$F,"=failed",Kickstarter!$O:$O,"=plays")-COUNTIFS(Kickstarter!$D:$D,"&lt;35000",Kickstarter!$F:$F,"=failed",Kickstarter!$O:$O,"=plays")</f>
        <v>2</v>
      </c>
      <c r="D10">
        <f>COUNTIFS(Kickstarter!$D:$D,"&lt;=39999",Kickstarter!$F:$F,"=canceled",Kickstarter!$O:$O,"=plays")-COUNTIFS(Kickstarter!$D:$D,"&lt;35000",Kickstarter!$F:$F,"=canceled",Kickstarter!$O:$O,"=plays")</f>
        <v>0</v>
      </c>
      <c r="E10">
        <f t="shared" si="1"/>
        <v>6</v>
      </c>
      <c r="F10" s="16">
        <f t="shared" si="2"/>
        <v>0.66666666666666663</v>
      </c>
      <c r="G10" s="16">
        <f t="shared" si="0"/>
        <v>0.33333333333333331</v>
      </c>
      <c r="H10" s="16">
        <f t="shared" si="0"/>
        <v>0</v>
      </c>
    </row>
    <row r="11" spans="1:8" x14ac:dyDescent="0.25">
      <c r="A11" t="s">
        <v>8337</v>
      </c>
      <c r="B11" s="17">
        <f>COUNTIFS(Kickstarter!$D:$D,"&lt;=44999",Kickstarter!$F:$F,"=successful",Kickstarter!$O:$O,"=plays")-COUNTIFS(Kickstarter!$D:$D,"&lt;40000",Kickstarter!$F:$F,"=successful",Kickstarter!$O:$O,"=plays")</f>
        <v>2</v>
      </c>
      <c r="C11" s="17">
        <f>COUNTIFS(Kickstarter!$D:$D,"&lt;=44999",Kickstarter!$F:$F,"=failed",Kickstarter!$O:$O,"=plays")-COUNTIFS(Kickstarter!$D:$D,"&lt;40000",Kickstarter!$F:$F,"=failed",Kickstarter!$O:$O,"=plays")</f>
        <v>1</v>
      </c>
      <c r="D11">
        <f>COUNTIFS(Kickstarter!$D:$D,"&lt;=44999",Kickstarter!$F:$F,"=canceled",Kickstarter!$O:$O,"=plays")-COUNTIFS(Kickstarter!$D:$D,"&lt;40000",Kickstarter!$F:$F,"=canceled",Kickstarter!$O:$O,"=plays")</f>
        <v>0</v>
      </c>
      <c r="E11">
        <f t="shared" si="1"/>
        <v>3</v>
      </c>
      <c r="F11" s="16">
        <f t="shared" si="2"/>
        <v>0.66666666666666663</v>
      </c>
      <c r="G11" s="16">
        <f t="shared" si="0"/>
        <v>0.33333333333333331</v>
      </c>
      <c r="H11" s="16">
        <f t="shared" si="0"/>
        <v>0</v>
      </c>
    </row>
    <row r="12" spans="1:8" x14ac:dyDescent="0.25">
      <c r="A12" t="s">
        <v>8336</v>
      </c>
      <c r="B12" s="17">
        <f>COUNTIFS(Kickstarter!$D:$D,"&lt;=49999",Kickstarter!$F:$F,"=successful",Kickstarter!$O:$O,"=plays")-COUNTIFS(Kickstarter!$D:$D,"&lt;45000",Kickstarter!$F:$F,"=successful",Kickstarter!$O:$O,"=plays")</f>
        <v>0</v>
      </c>
      <c r="C12" s="17">
        <f>COUNTIFS(Kickstarter!$D:$D,"&lt;=49999",Kickstarter!$F:$F,"=failed",Kickstarter!$O:$O,"=plays")-COUNTIFS(Kickstarter!$D:$D,"&lt;45000",Kickstarter!$F:$F,"=failed",Kickstarter!$O:$O,"=plays")</f>
        <v>1</v>
      </c>
      <c r="D12">
        <f>COUNTIFS(Kickstarter!$D:$D,"&lt;=49999",Kickstarter!$F:$F,"=canceled",Kickstarter!$O:$O,"=plays")-COUNTIFS(Kickstarter!$D:$D,"&lt;45000",Kickstarter!$F:$F,"=canceled",Kickstarter!$O:$O,"=plays")</f>
        <v>0</v>
      </c>
      <c r="E12">
        <f t="shared" si="1"/>
        <v>1</v>
      </c>
      <c r="F12" s="16">
        <f t="shared" si="2"/>
        <v>0</v>
      </c>
      <c r="G12" s="16">
        <f t="shared" si="0"/>
        <v>1</v>
      </c>
      <c r="H12" s="16">
        <f t="shared" si="0"/>
        <v>0</v>
      </c>
    </row>
    <row r="13" spans="1:8" x14ac:dyDescent="0.25">
      <c r="A13" t="s">
        <v>8355</v>
      </c>
      <c r="B13" s="17">
        <f>COUNTIFS(Kickstarter!$D:$D,"&gt;50000",Kickstarter!$F:$F,"=successful",Kickstarter!$O:$O,"=plays")</f>
        <v>2</v>
      </c>
      <c r="C13" s="17">
        <f>COUNTIFS(Kickstarter!$D:$D,"&gt;=50000",Kickstarter!$F:$F,"=failed",Kickstarter!$O:$O,"=plays")</f>
        <v>14</v>
      </c>
      <c r="D13" s="17">
        <f>COUNTIFS(Kickstarter!$D:$D,"&gt;50000",Kickstarter!$F:$F,"=canceled",Kickstarter!$O:$O,"=plays")</f>
        <v>0</v>
      </c>
      <c r="E13">
        <f t="shared" si="1"/>
        <v>16</v>
      </c>
      <c r="F13" s="16">
        <f t="shared" si="2"/>
        <v>0.125</v>
      </c>
      <c r="G13" s="16">
        <f t="shared" si="0"/>
        <v>0.875</v>
      </c>
      <c r="H13" s="16">
        <f t="shared" si="0"/>
        <v>0</v>
      </c>
    </row>
    <row r="14" spans="1:8" x14ac:dyDescent="0.25">
      <c r="B14" s="18"/>
      <c r="C14" s="18"/>
      <c r="D14" s="15"/>
      <c r="E14" s="1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91715-43DC-4A91-A8FA-1A3CBA6B56B3}">
  <dimension ref="A2:C12"/>
  <sheetViews>
    <sheetView workbookViewId="0">
      <selection activeCell="B34" sqref="B34"/>
    </sheetView>
  </sheetViews>
  <sheetFormatPr defaultRowHeight="15" x14ac:dyDescent="0.25"/>
  <cols>
    <col min="1" max="1" width="53.5703125" bestFit="1" customWidth="1"/>
    <col min="2" max="2" width="29.140625" bestFit="1" customWidth="1"/>
    <col min="3" max="4" width="25.140625" bestFit="1" customWidth="1"/>
  </cols>
  <sheetData>
    <row r="2" spans="1:3" x14ac:dyDescent="0.25">
      <c r="A2" s="13" t="s">
        <v>8264</v>
      </c>
      <c r="B2" t="s">
        <v>8357</v>
      </c>
    </row>
    <row r="4" spans="1:3" x14ac:dyDescent="0.25">
      <c r="A4" s="13" t="s">
        <v>8318</v>
      </c>
      <c r="B4" t="s">
        <v>8359</v>
      </c>
      <c r="C4" t="s">
        <v>8356</v>
      </c>
    </row>
    <row r="5" spans="1:3" x14ac:dyDescent="0.25">
      <c r="A5" s="19" t="s">
        <v>1063</v>
      </c>
      <c r="B5" s="9">
        <v>7</v>
      </c>
      <c r="C5" s="9">
        <v>95</v>
      </c>
    </row>
    <row r="6" spans="1:3" x14ac:dyDescent="0.25">
      <c r="A6" s="19" t="s">
        <v>3934</v>
      </c>
      <c r="B6" s="9">
        <v>28</v>
      </c>
      <c r="C6" s="9">
        <v>86</v>
      </c>
    </row>
    <row r="7" spans="1:3" x14ac:dyDescent="0.25">
      <c r="A7" s="19" t="s">
        <v>3794</v>
      </c>
      <c r="B7" s="9">
        <v>30</v>
      </c>
      <c r="C7" s="9">
        <v>90</v>
      </c>
    </row>
    <row r="8" spans="1:3" x14ac:dyDescent="0.25">
      <c r="A8" s="19" t="s">
        <v>1005</v>
      </c>
      <c r="B8" s="9">
        <v>30</v>
      </c>
      <c r="C8" s="9">
        <v>82</v>
      </c>
    </row>
    <row r="9" spans="1:3" x14ac:dyDescent="0.25">
      <c r="A9" s="19" t="s">
        <v>1337</v>
      </c>
      <c r="B9" s="9">
        <v>35</v>
      </c>
      <c r="C9" s="9">
        <v>85</v>
      </c>
    </row>
    <row r="10" spans="1:3" x14ac:dyDescent="0.25">
      <c r="A10" s="19" t="s">
        <v>980</v>
      </c>
      <c r="B10" s="20">
        <v>35.373981481490773</v>
      </c>
      <c r="C10" s="9">
        <v>83</v>
      </c>
    </row>
    <row r="11" spans="1:3" x14ac:dyDescent="0.25">
      <c r="A11" s="19" t="s">
        <v>700</v>
      </c>
      <c r="B11" s="20">
        <v>37.18115740740177</v>
      </c>
      <c r="C11" s="9">
        <v>82</v>
      </c>
    </row>
    <row r="12" spans="1:3" x14ac:dyDescent="0.25">
      <c r="A12" s="19" t="s">
        <v>8319</v>
      </c>
      <c r="B12" s="20">
        <v>202.55513888889254</v>
      </c>
      <c r="C12" s="9">
        <v>603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C1" sqref="C1"/>
    </sheetView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2.85546875" style="8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0.42578125" bestFit="1" customWidth="1"/>
    <col min="15" max="15" width="17" bestFit="1" customWidth="1"/>
    <col min="16" max="16" width="23.140625" bestFit="1" customWidth="1"/>
    <col min="17" max="17" width="21.85546875" bestFit="1" customWidth="1"/>
    <col min="18" max="18" width="23.42578125" bestFit="1" customWidth="1"/>
    <col min="19" max="19" width="22" bestFit="1" customWidth="1"/>
    <col min="20" max="20" width="16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8316</v>
      </c>
      <c r="O1" s="1" t="s">
        <v>8317</v>
      </c>
      <c r="P1" s="1" t="s">
        <v>8264</v>
      </c>
      <c r="Q1" s="1" t="s">
        <v>8265</v>
      </c>
      <c r="R1" s="1" t="s">
        <v>8322</v>
      </c>
      <c r="S1" s="1" t="s">
        <v>8323</v>
      </c>
      <c r="T1" s="1" t="s">
        <v>8358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0">
        <f>(((J2/60)/60)/24)+DATE(1970,1,1)</f>
        <v>42177.007071759261</v>
      </c>
      <c r="S2" s="10">
        <f>(((I2/60)/60)/24)+DATE(1970,1,1)</f>
        <v>42208.125</v>
      </c>
      <c r="T2" s="20">
        <f>S2-R2</f>
        <v>31.117928240739275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8266</v>
      </c>
      <c r="O3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10">
        <f t="shared" ref="R3:R66" si="2">(((J3/60)/60)/24)+DATE(1970,1,1)</f>
        <v>42766.600497685184</v>
      </c>
      <c r="S3" s="10">
        <f t="shared" ref="S3:S66" si="3">(((I3/60)/60)/24)+DATE(1970,1,1)</f>
        <v>42796.600497685184</v>
      </c>
      <c r="T3" s="20">
        <f t="shared" ref="T3:T66" si="4">S3-R3</f>
        <v>30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8266</v>
      </c>
      <c r="O4" t="s">
        <v>8267</v>
      </c>
      <c r="P4">
        <f t="shared" si="0"/>
        <v>105</v>
      </c>
      <c r="Q4">
        <f t="shared" si="1"/>
        <v>15</v>
      </c>
      <c r="R4" s="10">
        <f t="shared" si="2"/>
        <v>42405.702349537038</v>
      </c>
      <c r="S4" s="10">
        <f t="shared" si="3"/>
        <v>42415.702349537038</v>
      </c>
      <c r="T4" s="20">
        <f t="shared" si="4"/>
        <v>10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8266</v>
      </c>
      <c r="O5" t="s">
        <v>8267</v>
      </c>
      <c r="P5">
        <f t="shared" si="0"/>
        <v>104</v>
      </c>
      <c r="Q5">
        <f t="shared" si="1"/>
        <v>69.27</v>
      </c>
      <c r="R5" s="10">
        <f t="shared" si="2"/>
        <v>41828.515127314815</v>
      </c>
      <c r="S5" s="10">
        <f t="shared" si="3"/>
        <v>41858.515127314815</v>
      </c>
      <c r="T5" s="20">
        <f t="shared" si="4"/>
        <v>30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8266</v>
      </c>
      <c r="O6" t="s">
        <v>8267</v>
      </c>
      <c r="P6">
        <f t="shared" si="0"/>
        <v>123</v>
      </c>
      <c r="Q6">
        <f t="shared" si="1"/>
        <v>190.55</v>
      </c>
      <c r="R6" s="10">
        <f t="shared" si="2"/>
        <v>42327.834247685183</v>
      </c>
      <c r="S6" s="10">
        <f t="shared" si="3"/>
        <v>42357.834247685183</v>
      </c>
      <c r="T6" s="20">
        <f t="shared" si="4"/>
        <v>30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8266</v>
      </c>
      <c r="O7" t="s">
        <v>8267</v>
      </c>
      <c r="P7">
        <f t="shared" si="0"/>
        <v>110</v>
      </c>
      <c r="Q7">
        <f t="shared" si="1"/>
        <v>93.4</v>
      </c>
      <c r="R7" s="10">
        <f t="shared" si="2"/>
        <v>42563.932951388888</v>
      </c>
      <c r="S7" s="10">
        <f t="shared" si="3"/>
        <v>42580.232638888891</v>
      </c>
      <c r="T7" s="20">
        <f t="shared" si="4"/>
        <v>16.299687500002619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8266</v>
      </c>
      <c r="O8" t="s">
        <v>8267</v>
      </c>
      <c r="P8">
        <f t="shared" si="0"/>
        <v>106</v>
      </c>
      <c r="Q8">
        <f t="shared" si="1"/>
        <v>146.88</v>
      </c>
      <c r="R8" s="10">
        <f t="shared" si="2"/>
        <v>41794.072337962964</v>
      </c>
      <c r="S8" s="10">
        <f t="shared" si="3"/>
        <v>41804.072337962964</v>
      </c>
      <c r="T8" s="20">
        <f t="shared" si="4"/>
        <v>10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8266</v>
      </c>
      <c r="O9" t="s">
        <v>8267</v>
      </c>
      <c r="P9">
        <f t="shared" si="0"/>
        <v>101</v>
      </c>
      <c r="Q9">
        <f t="shared" si="1"/>
        <v>159.82</v>
      </c>
      <c r="R9" s="10">
        <f t="shared" si="2"/>
        <v>42516.047071759262</v>
      </c>
      <c r="S9" s="10">
        <f t="shared" si="3"/>
        <v>42556.047071759262</v>
      </c>
      <c r="T9" s="20">
        <f t="shared" si="4"/>
        <v>40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0">
        <f t="shared" si="2"/>
        <v>42468.94458333333</v>
      </c>
      <c r="S10" s="10">
        <f t="shared" si="3"/>
        <v>42475.875</v>
      </c>
      <c r="T10" s="20">
        <f t="shared" si="4"/>
        <v>6.9304166666697711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8266</v>
      </c>
      <c r="O11" t="s">
        <v>8267</v>
      </c>
      <c r="P11">
        <f t="shared" si="0"/>
        <v>126</v>
      </c>
      <c r="Q11">
        <f t="shared" si="1"/>
        <v>31.5</v>
      </c>
      <c r="R11" s="10">
        <f t="shared" si="2"/>
        <v>42447.103518518517</v>
      </c>
      <c r="S11" s="10">
        <f t="shared" si="3"/>
        <v>42477.103518518517</v>
      </c>
      <c r="T11" s="20">
        <f t="shared" si="4"/>
        <v>30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8266</v>
      </c>
      <c r="O12" t="s">
        <v>8267</v>
      </c>
      <c r="P12">
        <f t="shared" si="0"/>
        <v>101</v>
      </c>
      <c r="Q12">
        <f t="shared" si="1"/>
        <v>158.68</v>
      </c>
      <c r="R12" s="10">
        <f t="shared" si="2"/>
        <v>41780.068043981482</v>
      </c>
      <c r="S12" s="10">
        <f t="shared" si="3"/>
        <v>41815.068043981482</v>
      </c>
      <c r="T12" s="20">
        <f t="shared" si="4"/>
        <v>35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8266</v>
      </c>
      <c r="O13" t="s">
        <v>8267</v>
      </c>
      <c r="P13">
        <f t="shared" si="0"/>
        <v>121</v>
      </c>
      <c r="Q13">
        <f t="shared" si="1"/>
        <v>80.33</v>
      </c>
      <c r="R13" s="10">
        <f t="shared" si="2"/>
        <v>42572.778495370367</v>
      </c>
      <c r="S13" s="10">
        <f t="shared" si="3"/>
        <v>42604.125</v>
      </c>
      <c r="T13" s="20">
        <f t="shared" si="4"/>
        <v>31.346504629633273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8266</v>
      </c>
      <c r="O14" t="s">
        <v>8267</v>
      </c>
      <c r="P14">
        <f t="shared" si="0"/>
        <v>165</v>
      </c>
      <c r="Q14">
        <f t="shared" si="1"/>
        <v>59.96</v>
      </c>
      <c r="R14" s="10">
        <f t="shared" si="2"/>
        <v>41791.713252314818</v>
      </c>
      <c r="S14" s="10">
        <f t="shared" si="3"/>
        <v>41836.125</v>
      </c>
      <c r="T14" s="20">
        <f t="shared" si="4"/>
        <v>44.41174768518249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8266</v>
      </c>
      <c r="O15" t="s">
        <v>8267</v>
      </c>
      <c r="P15">
        <f t="shared" si="0"/>
        <v>160</v>
      </c>
      <c r="Q15">
        <f t="shared" si="1"/>
        <v>109.78</v>
      </c>
      <c r="R15" s="10">
        <f t="shared" si="2"/>
        <v>42508.677187499998</v>
      </c>
      <c r="S15" s="10">
        <f t="shared" si="3"/>
        <v>42544.852083333331</v>
      </c>
      <c r="T15" s="20">
        <f t="shared" si="4"/>
        <v>36.174895833333721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8266</v>
      </c>
      <c r="O16" t="s">
        <v>8267</v>
      </c>
      <c r="P16">
        <f t="shared" si="0"/>
        <v>101</v>
      </c>
      <c r="Q16">
        <f t="shared" si="1"/>
        <v>147.71</v>
      </c>
      <c r="R16" s="10">
        <f t="shared" si="2"/>
        <v>41808.02648148148</v>
      </c>
      <c r="S16" s="10">
        <f t="shared" si="3"/>
        <v>41833.582638888889</v>
      </c>
      <c r="T16" s="20">
        <f t="shared" si="4"/>
        <v>25.556157407409046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8266</v>
      </c>
      <c r="O17" t="s">
        <v>8267</v>
      </c>
      <c r="P17">
        <f t="shared" si="0"/>
        <v>107</v>
      </c>
      <c r="Q17">
        <f t="shared" si="1"/>
        <v>21.76</v>
      </c>
      <c r="R17" s="10">
        <f t="shared" si="2"/>
        <v>42256.391875000001</v>
      </c>
      <c r="S17" s="10">
        <f t="shared" si="3"/>
        <v>42274.843055555553</v>
      </c>
      <c r="T17" s="20">
        <f t="shared" si="4"/>
        <v>18.451180555552128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8266</v>
      </c>
      <c r="O18" t="s">
        <v>8267</v>
      </c>
      <c r="P18">
        <f t="shared" si="0"/>
        <v>100</v>
      </c>
      <c r="Q18">
        <f t="shared" si="1"/>
        <v>171.84</v>
      </c>
      <c r="R18" s="10">
        <f t="shared" si="2"/>
        <v>41760.796423611115</v>
      </c>
      <c r="S18" s="10">
        <f t="shared" si="3"/>
        <v>41806.229166666664</v>
      </c>
      <c r="T18" s="20">
        <f t="shared" si="4"/>
        <v>45.432743055549508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8266</v>
      </c>
      <c r="O19" t="s">
        <v>8267</v>
      </c>
      <c r="P19">
        <f t="shared" si="0"/>
        <v>101</v>
      </c>
      <c r="Q19">
        <f t="shared" si="1"/>
        <v>41.94</v>
      </c>
      <c r="R19" s="10">
        <f t="shared" si="2"/>
        <v>41917.731736111113</v>
      </c>
      <c r="S19" s="10">
        <f t="shared" si="3"/>
        <v>41947.773402777777</v>
      </c>
      <c r="T19" s="20">
        <f t="shared" si="4"/>
        <v>30.041666666664241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8266</v>
      </c>
      <c r="O20" t="s">
        <v>8267</v>
      </c>
      <c r="P20">
        <f t="shared" si="0"/>
        <v>106</v>
      </c>
      <c r="Q20">
        <f t="shared" si="1"/>
        <v>93.26</v>
      </c>
      <c r="R20" s="10">
        <f t="shared" si="2"/>
        <v>41869.542314814818</v>
      </c>
      <c r="S20" s="10">
        <f t="shared" si="3"/>
        <v>41899.542314814818</v>
      </c>
      <c r="T20" s="20">
        <f t="shared" si="4"/>
        <v>30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8266</v>
      </c>
      <c r="O21" t="s">
        <v>8267</v>
      </c>
      <c r="P21">
        <f t="shared" si="0"/>
        <v>145</v>
      </c>
      <c r="Q21">
        <f t="shared" si="1"/>
        <v>56.14</v>
      </c>
      <c r="R21" s="10">
        <f t="shared" si="2"/>
        <v>42175.816365740742</v>
      </c>
      <c r="S21" s="10">
        <f t="shared" si="3"/>
        <v>42205.816365740742</v>
      </c>
      <c r="T21" s="20">
        <f t="shared" si="4"/>
        <v>30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8266</v>
      </c>
      <c r="O22" t="s">
        <v>8267</v>
      </c>
      <c r="P22">
        <f t="shared" si="0"/>
        <v>100</v>
      </c>
      <c r="Q22">
        <f t="shared" si="1"/>
        <v>80.16</v>
      </c>
      <c r="R22" s="10">
        <f t="shared" si="2"/>
        <v>42200.758240740746</v>
      </c>
      <c r="S22" s="10">
        <f t="shared" si="3"/>
        <v>42260.758240740746</v>
      </c>
      <c r="T22" s="20">
        <f t="shared" si="4"/>
        <v>60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8266</v>
      </c>
      <c r="O23" t="s">
        <v>8267</v>
      </c>
      <c r="P23">
        <f t="shared" si="0"/>
        <v>109</v>
      </c>
      <c r="Q23">
        <f t="shared" si="1"/>
        <v>199.9</v>
      </c>
      <c r="R23" s="10">
        <f t="shared" si="2"/>
        <v>41878.627187500002</v>
      </c>
      <c r="S23" s="10">
        <f t="shared" si="3"/>
        <v>41908.627187500002</v>
      </c>
      <c r="T23" s="20">
        <f t="shared" si="4"/>
        <v>30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8266</v>
      </c>
      <c r="O24" t="s">
        <v>8267</v>
      </c>
      <c r="P24">
        <f t="shared" si="0"/>
        <v>117</v>
      </c>
      <c r="Q24">
        <f t="shared" si="1"/>
        <v>51.25</v>
      </c>
      <c r="R24" s="10">
        <f t="shared" si="2"/>
        <v>41989.91134259259</v>
      </c>
      <c r="S24" s="10">
        <f t="shared" si="3"/>
        <v>42005.332638888889</v>
      </c>
      <c r="T24" s="20">
        <f t="shared" si="4"/>
        <v>15.421296296299261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8266</v>
      </c>
      <c r="O25" t="s">
        <v>8267</v>
      </c>
      <c r="P25">
        <f t="shared" si="0"/>
        <v>119</v>
      </c>
      <c r="Q25">
        <f t="shared" si="1"/>
        <v>103.04</v>
      </c>
      <c r="R25" s="10">
        <f t="shared" si="2"/>
        <v>42097.778946759259</v>
      </c>
      <c r="S25" s="10">
        <f t="shared" si="3"/>
        <v>42124.638888888891</v>
      </c>
      <c r="T25" s="20">
        <f t="shared" si="4"/>
        <v>26.859942129631236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0">
        <f t="shared" si="2"/>
        <v>42229.820173611108</v>
      </c>
      <c r="S26" s="10">
        <f t="shared" si="3"/>
        <v>42262.818750000006</v>
      </c>
      <c r="T26" s="20">
        <f t="shared" si="4"/>
        <v>32.998576388898073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8266</v>
      </c>
      <c r="O27" t="s">
        <v>8267</v>
      </c>
      <c r="P27">
        <f t="shared" si="0"/>
        <v>133</v>
      </c>
      <c r="Q27">
        <f t="shared" si="1"/>
        <v>57.14</v>
      </c>
      <c r="R27" s="10">
        <f t="shared" si="2"/>
        <v>42318.025011574078</v>
      </c>
      <c r="S27" s="10">
        <f t="shared" si="3"/>
        <v>42378.025011574078</v>
      </c>
      <c r="T27" s="20">
        <f t="shared" si="4"/>
        <v>60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8266</v>
      </c>
      <c r="O28" t="s">
        <v>8267</v>
      </c>
      <c r="P28">
        <f t="shared" si="0"/>
        <v>155</v>
      </c>
      <c r="Q28">
        <f t="shared" si="1"/>
        <v>102.11</v>
      </c>
      <c r="R28" s="10">
        <f t="shared" si="2"/>
        <v>41828.515555555554</v>
      </c>
      <c r="S28" s="10">
        <f t="shared" si="3"/>
        <v>41868.515555555554</v>
      </c>
      <c r="T28" s="20">
        <f t="shared" si="4"/>
        <v>40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8266</v>
      </c>
      <c r="O29" t="s">
        <v>8267</v>
      </c>
      <c r="P29">
        <f t="shared" si="0"/>
        <v>112</v>
      </c>
      <c r="Q29">
        <f t="shared" si="1"/>
        <v>148.97</v>
      </c>
      <c r="R29" s="10">
        <f t="shared" si="2"/>
        <v>41929.164733796293</v>
      </c>
      <c r="S29" s="10">
        <f t="shared" si="3"/>
        <v>41959.206400462965</v>
      </c>
      <c r="T29" s="20">
        <f t="shared" si="4"/>
        <v>30.041666666671517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8266</v>
      </c>
      <c r="O30" t="s">
        <v>8267</v>
      </c>
      <c r="P30">
        <f t="shared" si="0"/>
        <v>100</v>
      </c>
      <c r="Q30">
        <f t="shared" si="1"/>
        <v>169.61</v>
      </c>
      <c r="R30" s="10">
        <f t="shared" si="2"/>
        <v>42324.96393518518</v>
      </c>
      <c r="S30" s="10">
        <f t="shared" si="3"/>
        <v>42354.96393518518</v>
      </c>
      <c r="T30" s="20">
        <f t="shared" si="4"/>
        <v>30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8266</v>
      </c>
      <c r="O31" t="s">
        <v>8267</v>
      </c>
      <c r="P31">
        <f t="shared" si="0"/>
        <v>123</v>
      </c>
      <c r="Q31">
        <f t="shared" si="1"/>
        <v>31.62</v>
      </c>
      <c r="R31" s="10">
        <f t="shared" si="2"/>
        <v>41812.67324074074</v>
      </c>
      <c r="S31" s="10">
        <f t="shared" si="3"/>
        <v>41842.67324074074</v>
      </c>
      <c r="T31" s="20">
        <f t="shared" si="4"/>
        <v>30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8266</v>
      </c>
      <c r="O32" t="s">
        <v>8267</v>
      </c>
      <c r="P32">
        <f t="shared" si="0"/>
        <v>101</v>
      </c>
      <c r="Q32">
        <f t="shared" si="1"/>
        <v>76.45</v>
      </c>
      <c r="R32" s="10">
        <f t="shared" si="2"/>
        <v>41842.292997685188</v>
      </c>
      <c r="S32" s="10">
        <f t="shared" si="3"/>
        <v>41872.292997685188</v>
      </c>
      <c r="T32" s="20">
        <f t="shared" si="4"/>
        <v>30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8266</v>
      </c>
      <c r="O33" t="s">
        <v>8267</v>
      </c>
      <c r="P33">
        <f t="shared" si="0"/>
        <v>100</v>
      </c>
      <c r="Q33">
        <f t="shared" si="1"/>
        <v>13</v>
      </c>
      <c r="R33" s="10">
        <f t="shared" si="2"/>
        <v>42376.79206018518</v>
      </c>
      <c r="S33" s="10">
        <f t="shared" si="3"/>
        <v>42394.79206018518</v>
      </c>
      <c r="T33" s="20">
        <f t="shared" si="4"/>
        <v>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8266</v>
      </c>
      <c r="O34" t="s">
        <v>8267</v>
      </c>
      <c r="P34">
        <f t="shared" si="0"/>
        <v>100</v>
      </c>
      <c r="Q34">
        <f t="shared" si="1"/>
        <v>320.45</v>
      </c>
      <c r="R34" s="10">
        <f t="shared" si="2"/>
        <v>42461.627511574072</v>
      </c>
      <c r="S34" s="10">
        <f t="shared" si="3"/>
        <v>42503.165972222225</v>
      </c>
      <c r="T34" s="20">
        <f t="shared" si="4"/>
        <v>41.538460648152977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8266</v>
      </c>
      <c r="O35" t="s">
        <v>8267</v>
      </c>
      <c r="P35">
        <f t="shared" si="0"/>
        <v>102</v>
      </c>
      <c r="Q35">
        <f t="shared" si="1"/>
        <v>83.75</v>
      </c>
      <c r="R35" s="10">
        <f t="shared" si="2"/>
        <v>42286.660891203705</v>
      </c>
      <c r="S35" s="10">
        <f t="shared" si="3"/>
        <v>42316.702557870376</v>
      </c>
      <c r="T35" s="20">
        <f t="shared" si="4"/>
        <v>30.041666666671517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8266</v>
      </c>
      <c r="O36" t="s">
        <v>8267</v>
      </c>
      <c r="P36">
        <f t="shared" si="0"/>
        <v>130</v>
      </c>
      <c r="Q36">
        <f t="shared" si="1"/>
        <v>49.88</v>
      </c>
      <c r="R36" s="10">
        <f t="shared" si="2"/>
        <v>41841.321770833332</v>
      </c>
      <c r="S36" s="10">
        <f t="shared" si="3"/>
        <v>41856.321770833332</v>
      </c>
      <c r="T36" s="20">
        <f t="shared" si="4"/>
        <v>15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8266</v>
      </c>
      <c r="O37" t="s">
        <v>8267</v>
      </c>
      <c r="P37">
        <f t="shared" si="0"/>
        <v>167</v>
      </c>
      <c r="Q37">
        <f t="shared" si="1"/>
        <v>59.46</v>
      </c>
      <c r="R37" s="10">
        <f t="shared" si="2"/>
        <v>42098.291828703703</v>
      </c>
      <c r="S37" s="10">
        <f t="shared" si="3"/>
        <v>42122</v>
      </c>
      <c r="T37" s="20">
        <f t="shared" si="4"/>
        <v>23.708171296297223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8266</v>
      </c>
      <c r="O38" t="s">
        <v>8267</v>
      </c>
      <c r="P38">
        <f t="shared" si="0"/>
        <v>142</v>
      </c>
      <c r="Q38">
        <f t="shared" si="1"/>
        <v>193.84</v>
      </c>
      <c r="R38" s="10">
        <f t="shared" si="2"/>
        <v>42068.307002314818</v>
      </c>
      <c r="S38" s="10">
        <f t="shared" si="3"/>
        <v>42098.265335648146</v>
      </c>
      <c r="T38" s="20">
        <f t="shared" si="4"/>
        <v>29.958333333328483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8266</v>
      </c>
      <c r="O39" t="s">
        <v>8267</v>
      </c>
      <c r="P39">
        <f t="shared" si="0"/>
        <v>183</v>
      </c>
      <c r="Q39">
        <f t="shared" si="1"/>
        <v>159.51</v>
      </c>
      <c r="R39" s="10">
        <f t="shared" si="2"/>
        <v>42032.693043981482</v>
      </c>
      <c r="S39" s="10">
        <f t="shared" si="3"/>
        <v>42062.693043981482</v>
      </c>
      <c r="T39" s="20">
        <f t="shared" si="4"/>
        <v>30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8266</v>
      </c>
      <c r="O40" t="s">
        <v>8267</v>
      </c>
      <c r="P40">
        <f t="shared" si="0"/>
        <v>110</v>
      </c>
      <c r="Q40">
        <f t="shared" si="1"/>
        <v>41.68</v>
      </c>
      <c r="R40" s="10">
        <f t="shared" si="2"/>
        <v>41375.057222222218</v>
      </c>
      <c r="S40" s="10">
        <f t="shared" si="3"/>
        <v>41405.057222222218</v>
      </c>
      <c r="T40" s="20">
        <f t="shared" si="4"/>
        <v>30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8266</v>
      </c>
      <c r="O41" t="s">
        <v>8267</v>
      </c>
      <c r="P41">
        <f t="shared" si="0"/>
        <v>131</v>
      </c>
      <c r="Q41">
        <f t="shared" si="1"/>
        <v>150.9</v>
      </c>
      <c r="R41" s="10">
        <f t="shared" si="2"/>
        <v>41754.047083333331</v>
      </c>
      <c r="S41" s="10">
        <f t="shared" si="3"/>
        <v>41784.957638888889</v>
      </c>
      <c r="T41" s="20">
        <f t="shared" si="4"/>
        <v>30.910555555557949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8266</v>
      </c>
      <c r="O42" t="s">
        <v>8267</v>
      </c>
      <c r="P42">
        <f t="shared" si="0"/>
        <v>101</v>
      </c>
      <c r="Q42">
        <f t="shared" si="1"/>
        <v>126.69</v>
      </c>
      <c r="R42" s="10">
        <f t="shared" si="2"/>
        <v>41789.21398148148</v>
      </c>
      <c r="S42" s="10">
        <f t="shared" si="3"/>
        <v>41809.166666666664</v>
      </c>
      <c r="T42" s="20">
        <f t="shared" si="4"/>
        <v>19.952685185184237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8266</v>
      </c>
      <c r="O43" t="s">
        <v>8267</v>
      </c>
      <c r="P43">
        <f t="shared" si="0"/>
        <v>100</v>
      </c>
      <c r="Q43">
        <f t="shared" si="1"/>
        <v>105.26</v>
      </c>
      <c r="R43" s="10">
        <f t="shared" si="2"/>
        <v>41887.568912037037</v>
      </c>
      <c r="S43" s="10">
        <f t="shared" si="3"/>
        <v>41917.568912037037</v>
      </c>
      <c r="T43" s="20">
        <f t="shared" si="4"/>
        <v>30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8266</v>
      </c>
      <c r="O44" t="s">
        <v>8267</v>
      </c>
      <c r="P44">
        <f t="shared" si="0"/>
        <v>142</v>
      </c>
      <c r="Q44">
        <f t="shared" si="1"/>
        <v>117.51</v>
      </c>
      <c r="R44" s="10">
        <f t="shared" si="2"/>
        <v>41971.639189814814</v>
      </c>
      <c r="S44" s="10">
        <f t="shared" si="3"/>
        <v>42001.639189814814</v>
      </c>
      <c r="T44" s="20">
        <f t="shared" si="4"/>
        <v>30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8266</v>
      </c>
      <c r="O45" t="s">
        <v>8267</v>
      </c>
      <c r="P45">
        <f t="shared" si="0"/>
        <v>309</v>
      </c>
      <c r="Q45">
        <f t="shared" si="1"/>
        <v>117.36</v>
      </c>
      <c r="R45" s="10">
        <f t="shared" si="2"/>
        <v>41802.790347222224</v>
      </c>
      <c r="S45" s="10">
        <f t="shared" si="3"/>
        <v>41833</v>
      </c>
      <c r="T45" s="20">
        <f t="shared" si="4"/>
        <v>30.209652777775773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0">
        <f t="shared" si="2"/>
        <v>41874.098807870374</v>
      </c>
      <c r="S46" s="10">
        <f t="shared" si="3"/>
        <v>41919.098807870374</v>
      </c>
      <c r="T46" s="20">
        <f t="shared" si="4"/>
        <v>45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8266</v>
      </c>
      <c r="O47" t="s">
        <v>8267</v>
      </c>
      <c r="P47">
        <f t="shared" si="0"/>
        <v>120</v>
      </c>
      <c r="Q47">
        <f t="shared" si="1"/>
        <v>98.36</v>
      </c>
      <c r="R47" s="10">
        <f t="shared" si="2"/>
        <v>42457.623923611114</v>
      </c>
      <c r="S47" s="10">
        <f t="shared" si="3"/>
        <v>42487.623923611114</v>
      </c>
      <c r="T47" s="20">
        <f t="shared" si="4"/>
        <v>30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8266</v>
      </c>
      <c r="O48" t="s">
        <v>8267</v>
      </c>
      <c r="P48">
        <f t="shared" si="0"/>
        <v>104</v>
      </c>
      <c r="Q48">
        <f t="shared" si="1"/>
        <v>194.44</v>
      </c>
      <c r="R48" s="10">
        <f t="shared" si="2"/>
        <v>42323.964976851858</v>
      </c>
      <c r="S48" s="10">
        <f t="shared" si="3"/>
        <v>42353.964976851858</v>
      </c>
      <c r="T48" s="20">
        <f t="shared" si="4"/>
        <v>30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8266</v>
      </c>
      <c r="O49" t="s">
        <v>8267</v>
      </c>
      <c r="P49">
        <f t="shared" si="0"/>
        <v>108</v>
      </c>
      <c r="Q49">
        <f t="shared" si="1"/>
        <v>76.87</v>
      </c>
      <c r="R49" s="10">
        <f t="shared" si="2"/>
        <v>41932.819525462961</v>
      </c>
      <c r="S49" s="10">
        <f t="shared" si="3"/>
        <v>41992.861192129625</v>
      </c>
      <c r="T49" s="20">
        <f t="shared" si="4"/>
        <v>60.041666666664241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8266</v>
      </c>
      <c r="O50" t="s">
        <v>8267</v>
      </c>
      <c r="P50">
        <f t="shared" si="0"/>
        <v>108</v>
      </c>
      <c r="Q50">
        <f t="shared" si="1"/>
        <v>56.82</v>
      </c>
      <c r="R50" s="10">
        <f t="shared" si="2"/>
        <v>42033.516898148147</v>
      </c>
      <c r="S50" s="10">
        <f t="shared" si="3"/>
        <v>42064.5</v>
      </c>
      <c r="T50" s="20">
        <f t="shared" si="4"/>
        <v>30.983101851852552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8266</v>
      </c>
      <c r="O51" t="s">
        <v>8267</v>
      </c>
      <c r="P51">
        <f t="shared" si="0"/>
        <v>100</v>
      </c>
      <c r="Q51">
        <f t="shared" si="1"/>
        <v>137.93</v>
      </c>
      <c r="R51" s="10">
        <f t="shared" si="2"/>
        <v>42271.176446759258</v>
      </c>
      <c r="S51" s="10">
        <f t="shared" si="3"/>
        <v>42301.176446759258</v>
      </c>
      <c r="T51" s="20">
        <f t="shared" si="4"/>
        <v>30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8266</v>
      </c>
      <c r="O52" t="s">
        <v>8267</v>
      </c>
      <c r="P52">
        <f t="shared" si="0"/>
        <v>100</v>
      </c>
      <c r="Q52">
        <f t="shared" si="1"/>
        <v>27.27</v>
      </c>
      <c r="R52" s="10">
        <f t="shared" si="2"/>
        <v>41995.752986111111</v>
      </c>
      <c r="S52" s="10">
        <f t="shared" si="3"/>
        <v>42034.708333333328</v>
      </c>
      <c r="T52" s="20">
        <f t="shared" si="4"/>
        <v>38.955347222217824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8266</v>
      </c>
      <c r="O53" t="s">
        <v>8267</v>
      </c>
      <c r="P53">
        <f t="shared" si="0"/>
        <v>128</v>
      </c>
      <c r="Q53">
        <f t="shared" si="1"/>
        <v>118.34</v>
      </c>
      <c r="R53" s="10">
        <f t="shared" si="2"/>
        <v>42196.928668981483</v>
      </c>
      <c r="S53" s="10">
        <f t="shared" si="3"/>
        <v>42226.928668981483</v>
      </c>
      <c r="T53" s="20">
        <f t="shared" si="4"/>
        <v>30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8266</v>
      </c>
      <c r="O54" t="s">
        <v>8267</v>
      </c>
      <c r="P54">
        <f t="shared" si="0"/>
        <v>116</v>
      </c>
      <c r="Q54">
        <f t="shared" si="1"/>
        <v>223.48</v>
      </c>
      <c r="R54" s="10">
        <f t="shared" si="2"/>
        <v>41807.701921296299</v>
      </c>
      <c r="S54" s="10">
        <f t="shared" si="3"/>
        <v>41837.701921296299</v>
      </c>
      <c r="T54" s="20">
        <f t="shared" si="4"/>
        <v>30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8266</v>
      </c>
      <c r="O55" t="s">
        <v>8267</v>
      </c>
      <c r="P55">
        <f t="shared" si="0"/>
        <v>110</v>
      </c>
      <c r="Q55">
        <f t="shared" si="1"/>
        <v>28.11</v>
      </c>
      <c r="R55" s="10">
        <f t="shared" si="2"/>
        <v>41719.549131944441</v>
      </c>
      <c r="S55" s="10">
        <f t="shared" si="3"/>
        <v>41733.916666666664</v>
      </c>
      <c r="T55" s="20">
        <f t="shared" si="4"/>
        <v>14.367534722223354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8266</v>
      </c>
      <c r="O56" t="s">
        <v>8267</v>
      </c>
      <c r="P56">
        <f t="shared" si="0"/>
        <v>101</v>
      </c>
      <c r="Q56">
        <f t="shared" si="1"/>
        <v>194.23</v>
      </c>
      <c r="R56" s="10">
        <f t="shared" si="2"/>
        <v>42333.713206018518</v>
      </c>
      <c r="S56" s="10">
        <f t="shared" si="3"/>
        <v>42363.713206018518</v>
      </c>
      <c r="T56" s="20">
        <f t="shared" si="4"/>
        <v>30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0">
        <f t="shared" si="2"/>
        <v>42496.968935185185</v>
      </c>
      <c r="S57" s="10">
        <f t="shared" si="3"/>
        <v>42517.968935185185</v>
      </c>
      <c r="T57" s="20">
        <f t="shared" si="4"/>
        <v>21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8266</v>
      </c>
      <c r="O58" t="s">
        <v>8267</v>
      </c>
      <c r="P58">
        <f t="shared" si="0"/>
        <v>107</v>
      </c>
      <c r="Q58">
        <f t="shared" si="1"/>
        <v>49.32</v>
      </c>
      <c r="R58" s="10">
        <f t="shared" si="2"/>
        <v>42149.548888888887</v>
      </c>
      <c r="S58" s="10">
        <f t="shared" si="3"/>
        <v>42163.666666666672</v>
      </c>
      <c r="T58" s="20">
        <f t="shared" si="4"/>
        <v>14.117777777784795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8266</v>
      </c>
      <c r="O59" t="s">
        <v>8267</v>
      </c>
      <c r="P59">
        <f t="shared" si="0"/>
        <v>102</v>
      </c>
      <c r="Q59">
        <f t="shared" si="1"/>
        <v>221.52</v>
      </c>
      <c r="R59" s="10">
        <f t="shared" si="2"/>
        <v>42089.83289351852</v>
      </c>
      <c r="S59" s="10">
        <f t="shared" si="3"/>
        <v>42119.83289351852</v>
      </c>
      <c r="T59" s="20">
        <f t="shared" si="4"/>
        <v>30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8266</v>
      </c>
      <c r="O60" t="s">
        <v>8267</v>
      </c>
      <c r="P60">
        <f t="shared" si="0"/>
        <v>103</v>
      </c>
      <c r="Q60">
        <f t="shared" si="1"/>
        <v>137.21</v>
      </c>
      <c r="R60" s="10">
        <f t="shared" si="2"/>
        <v>41932.745046296295</v>
      </c>
      <c r="S60" s="10">
        <f t="shared" si="3"/>
        <v>41962.786712962959</v>
      </c>
      <c r="T60" s="20">
        <f t="shared" si="4"/>
        <v>30.041666666664241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0">
        <f t="shared" si="2"/>
        <v>42230.23583333334</v>
      </c>
      <c r="S61" s="10">
        <f t="shared" si="3"/>
        <v>42261.875</v>
      </c>
      <c r="T61" s="20">
        <f t="shared" si="4"/>
        <v>31.639166666660458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t="s">
        <v>8268</v>
      </c>
      <c r="P62">
        <f t="shared" si="0"/>
        <v>103</v>
      </c>
      <c r="Q62">
        <f t="shared" si="1"/>
        <v>43.04</v>
      </c>
      <c r="R62" s="10">
        <f t="shared" si="2"/>
        <v>41701.901817129627</v>
      </c>
      <c r="S62" s="10">
        <f t="shared" si="3"/>
        <v>41721</v>
      </c>
      <c r="T62" s="20">
        <f t="shared" si="4"/>
        <v>19.098182870373421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t="s">
        <v>8268</v>
      </c>
      <c r="P63">
        <f t="shared" si="0"/>
        <v>148</v>
      </c>
      <c r="Q63">
        <f t="shared" si="1"/>
        <v>322.39</v>
      </c>
      <c r="R63" s="10">
        <f t="shared" si="2"/>
        <v>41409.814317129632</v>
      </c>
      <c r="S63" s="10">
        <f t="shared" si="3"/>
        <v>41431.814317129632</v>
      </c>
      <c r="T63" s="20">
        <f t="shared" si="4"/>
        <v>22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t="s">
        <v>8268</v>
      </c>
      <c r="P64">
        <f t="shared" si="0"/>
        <v>155</v>
      </c>
      <c r="Q64">
        <f t="shared" si="1"/>
        <v>96.71</v>
      </c>
      <c r="R64" s="10">
        <f t="shared" si="2"/>
        <v>41311.799513888887</v>
      </c>
      <c r="S64" s="10">
        <f t="shared" si="3"/>
        <v>41336.799513888887</v>
      </c>
      <c r="T64" s="20">
        <f t="shared" si="4"/>
        <v>25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t="s">
        <v>8268</v>
      </c>
      <c r="P65">
        <f t="shared" si="0"/>
        <v>114</v>
      </c>
      <c r="Q65">
        <f t="shared" si="1"/>
        <v>35.47</v>
      </c>
      <c r="R65" s="10">
        <f t="shared" si="2"/>
        <v>41612.912187499998</v>
      </c>
      <c r="S65" s="10">
        <f t="shared" si="3"/>
        <v>41636.207638888889</v>
      </c>
      <c r="T65" s="20">
        <f t="shared" si="4"/>
        <v>23.295451388890797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t="s">
        <v>8268</v>
      </c>
      <c r="P66">
        <f t="shared" si="0"/>
        <v>173</v>
      </c>
      <c r="Q66">
        <f t="shared" si="1"/>
        <v>86.67</v>
      </c>
      <c r="R66" s="10">
        <f t="shared" si="2"/>
        <v>41433.01829861111</v>
      </c>
      <c r="S66" s="10">
        <f t="shared" si="3"/>
        <v>41463.01829861111</v>
      </c>
      <c r="T66" s="20">
        <f t="shared" si="4"/>
        <v>30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t="s">
        <v>8268</v>
      </c>
      <c r="P67">
        <f t="shared" ref="P67:P130" si="5">ROUND(E67/D67*100,0)</f>
        <v>108</v>
      </c>
      <c r="Q67">
        <f t="shared" ref="Q67:Q130" si="6">IFERROR(ROUND(E67/L67,2),0)</f>
        <v>132.05000000000001</v>
      </c>
      <c r="R67" s="10">
        <f t="shared" ref="R67:R130" si="7">(((J67/60)/60)/24)+DATE(1970,1,1)</f>
        <v>41835.821226851855</v>
      </c>
      <c r="S67" s="10">
        <f t="shared" ref="S67:S130" si="8">(((I67/60)/60)/24)+DATE(1970,1,1)</f>
        <v>41862.249305555553</v>
      </c>
      <c r="T67" s="20">
        <f t="shared" ref="T67:T130" si="9">S67-R67</f>
        <v>26.428078703698702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t="s">
        <v>8268</v>
      </c>
      <c r="P68">
        <f t="shared" si="5"/>
        <v>119</v>
      </c>
      <c r="Q68">
        <f t="shared" si="6"/>
        <v>91.23</v>
      </c>
      <c r="R68" s="10">
        <f t="shared" si="7"/>
        <v>42539.849768518514</v>
      </c>
      <c r="S68" s="10">
        <f t="shared" si="8"/>
        <v>42569.849768518514</v>
      </c>
      <c r="T68" s="20">
        <f t="shared" si="9"/>
        <v>30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t="s">
        <v>8268</v>
      </c>
      <c r="P69">
        <f t="shared" si="5"/>
        <v>116</v>
      </c>
      <c r="Q69">
        <f t="shared" si="6"/>
        <v>116.25</v>
      </c>
      <c r="R69" s="10">
        <f t="shared" si="7"/>
        <v>41075.583379629628</v>
      </c>
      <c r="S69" s="10">
        <f t="shared" si="8"/>
        <v>41105.583379629628</v>
      </c>
      <c r="T69" s="20">
        <f t="shared" si="9"/>
        <v>30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t="s">
        <v>8268</v>
      </c>
      <c r="P70">
        <f t="shared" si="5"/>
        <v>127</v>
      </c>
      <c r="Q70">
        <f t="shared" si="6"/>
        <v>21.19</v>
      </c>
      <c r="R70" s="10">
        <f t="shared" si="7"/>
        <v>41663.569340277776</v>
      </c>
      <c r="S70" s="10">
        <f t="shared" si="8"/>
        <v>41693.569340277776</v>
      </c>
      <c r="T70" s="20">
        <f t="shared" si="9"/>
        <v>30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t="s">
        <v>8268</v>
      </c>
      <c r="P71">
        <f t="shared" si="5"/>
        <v>111</v>
      </c>
      <c r="Q71">
        <f t="shared" si="6"/>
        <v>62.33</v>
      </c>
      <c r="R71" s="10">
        <f t="shared" si="7"/>
        <v>40786.187789351854</v>
      </c>
      <c r="S71" s="10">
        <f t="shared" si="8"/>
        <v>40818.290972222225</v>
      </c>
      <c r="T71" s="20">
        <f t="shared" si="9"/>
        <v>32.103182870370802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0">
        <f t="shared" si="7"/>
        <v>40730.896354166667</v>
      </c>
      <c r="S72" s="10">
        <f t="shared" si="8"/>
        <v>40790.896354166667</v>
      </c>
      <c r="T72" s="20">
        <f t="shared" si="9"/>
        <v>60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t="s">
        <v>8268</v>
      </c>
      <c r="P73">
        <f t="shared" si="5"/>
        <v>124</v>
      </c>
      <c r="Q73">
        <f t="shared" si="6"/>
        <v>69.72</v>
      </c>
      <c r="R73" s="10">
        <f t="shared" si="7"/>
        <v>40997.271493055552</v>
      </c>
      <c r="S73" s="10">
        <f t="shared" si="8"/>
        <v>41057.271493055552</v>
      </c>
      <c r="T73" s="20">
        <f t="shared" si="9"/>
        <v>60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t="s">
        <v>8268</v>
      </c>
      <c r="P74">
        <f t="shared" si="5"/>
        <v>108</v>
      </c>
      <c r="Q74">
        <f t="shared" si="6"/>
        <v>58.17</v>
      </c>
      <c r="R74" s="10">
        <f t="shared" si="7"/>
        <v>41208.010196759256</v>
      </c>
      <c r="S74" s="10">
        <f t="shared" si="8"/>
        <v>41228</v>
      </c>
      <c r="T74" s="20">
        <f t="shared" si="9"/>
        <v>19.98980324074364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t="s">
        <v>8268</v>
      </c>
      <c r="P75">
        <f t="shared" si="5"/>
        <v>100</v>
      </c>
      <c r="Q75">
        <f t="shared" si="6"/>
        <v>50</v>
      </c>
      <c r="R75" s="10">
        <f t="shared" si="7"/>
        <v>40587.75675925926</v>
      </c>
      <c r="S75" s="10">
        <f t="shared" si="8"/>
        <v>40666.165972222225</v>
      </c>
      <c r="T75" s="20">
        <f t="shared" si="9"/>
        <v>78.409212962964375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t="s">
        <v>8268</v>
      </c>
      <c r="P76">
        <f t="shared" si="5"/>
        <v>113</v>
      </c>
      <c r="Q76">
        <f t="shared" si="6"/>
        <v>19.47</v>
      </c>
      <c r="R76" s="10">
        <f t="shared" si="7"/>
        <v>42360.487210648149</v>
      </c>
      <c r="S76" s="10">
        <f t="shared" si="8"/>
        <v>42390.487210648149</v>
      </c>
      <c r="T76" s="20">
        <f t="shared" si="9"/>
        <v>30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t="s">
        <v>8268</v>
      </c>
      <c r="P77">
        <f t="shared" si="5"/>
        <v>115</v>
      </c>
      <c r="Q77">
        <f t="shared" si="6"/>
        <v>85.96</v>
      </c>
      <c r="R77" s="10">
        <f t="shared" si="7"/>
        <v>41357.209166666667</v>
      </c>
      <c r="S77" s="10">
        <f t="shared" si="8"/>
        <v>41387.209166666667</v>
      </c>
      <c r="T77" s="20">
        <f t="shared" si="9"/>
        <v>30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t="s">
        <v>8268</v>
      </c>
      <c r="P78">
        <f t="shared" si="5"/>
        <v>153</v>
      </c>
      <c r="Q78">
        <f t="shared" si="6"/>
        <v>30.67</v>
      </c>
      <c r="R78" s="10">
        <f t="shared" si="7"/>
        <v>40844.691643518519</v>
      </c>
      <c r="S78" s="10">
        <f t="shared" si="8"/>
        <v>40904.733310185184</v>
      </c>
      <c r="T78" s="20">
        <f t="shared" si="9"/>
        <v>60.041666666664241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t="s">
        <v>8268</v>
      </c>
      <c r="P79">
        <f t="shared" si="5"/>
        <v>393</v>
      </c>
      <c r="Q79">
        <f t="shared" si="6"/>
        <v>60.38</v>
      </c>
      <c r="R79" s="10">
        <f t="shared" si="7"/>
        <v>40997.144872685189</v>
      </c>
      <c r="S79" s="10">
        <f t="shared" si="8"/>
        <v>41050.124305555553</v>
      </c>
      <c r="T79" s="20">
        <f t="shared" si="9"/>
        <v>52.97943287036469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t="s">
        <v>8268</v>
      </c>
      <c r="P80">
        <f t="shared" si="5"/>
        <v>2702</v>
      </c>
      <c r="Q80">
        <f t="shared" si="6"/>
        <v>38.6</v>
      </c>
      <c r="R80" s="10">
        <f t="shared" si="7"/>
        <v>42604.730567129634</v>
      </c>
      <c r="S80" s="10">
        <f t="shared" si="8"/>
        <v>42614.730567129634</v>
      </c>
      <c r="T80" s="20">
        <f t="shared" si="9"/>
        <v>10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0">
        <f t="shared" si="7"/>
        <v>41724.776539351849</v>
      </c>
      <c r="S81" s="10">
        <f t="shared" si="8"/>
        <v>41754.776539351849</v>
      </c>
      <c r="T81" s="20">
        <f t="shared" si="9"/>
        <v>30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t="s">
        <v>8268</v>
      </c>
      <c r="P82">
        <f t="shared" si="5"/>
        <v>107</v>
      </c>
      <c r="Q82">
        <f t="shared" si="6"/>
        <v>273.83</v>
      </c>
      <c r="R82" s="10">
        <f t="shared" si="7"/>
        <v>41583.083981481483</v>
      </c>
      <c r="S82" s="10">
        <f t="shared" si="8"/>
        <v>41618.083981481483</v>
      </c>
      <c r="T82" s="20">
        <f t="shared" si="9"/>
        <v>35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t="s">
        <v>8268</v>
      </c>
      <c r="P83">
        <f t="shared" si="5"/>
        <v>198</v>
      </c>
      <c r="Q83">
        <f t="shared" si="6"/>
        <v>53.04</v>
      </c>
      <c r="R83" s="10">
        <f t="shared" si="7"/>
        <v>41100.158877314818</v>
      </c>
      <c r="S83" s="10">
        <f t="shared" si="8"/>
        <v>41104.126388888886</v>
      </c>
      <c r="T83" s="20">
        <f t="shared" si="9"/>
        <v>3.9675115740683395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t="s">
        <v>8268</v>
      </c>
      <c r="P84">
        <f t="shared" si="5"/>
        <v>100</v>
      </c>
      <c r="Q84">
        <f t="shared" si="6"/>
        <v>40.01</v>
      </c>
      <c r="R84" s="10">
        <f t="shared" si="7"/>
        <v>40795.820150462961</v>
      </c>
      <c r="S84" s="10">
        <f t="shared" si="8"/>
        <v>40825.820150462961</v>
      </c>
      <c r="T84" s="20">
        <f t="shared" si="9"/>
        <v>30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t="s">
        <v>8268</v>
      </c>
      <c r="P85">
        <f t="shared" si="5"/>
        <v>103</v>
      </c>
      <c r="Q85">
        <f t="shared" si="6"/>
        <v>15.77</v>
      </c>
      <c r="R85" s="10">
        <f t="shared" si="7"/>
        <v>42042.615613425922</v>
      </c>
      <c r="S85" s="10">
        <f t="shared" si="8"/>
        <v>42057.479166666672</v>
      </c>
      <c r="T85" s="20">
        <f t="shared" si="9"/>
        <v>14.863553240749752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0">
        <f t="shared" si="7"/>
        <v>40648.757939814815</v>
      </c>
      <c r="S86" s="10">
        <f t="shared" si="8"/>
        <v>40678.757939814815</v>
      </c>
      <c r="T86" s="20">
        <f t="shared" si="9"/>
        <v>30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0">
        <f t="shared" si="7"/>
        <v>40779.125428240739</v>
      </c>
      <c r="S87" s="10">
        <f t="shared" si="8"/>
        <v>40809.125428240739</v>
      </c>
      <c r="T87" s="20">
        <f t="shared" si="9"/>
        <v>30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t="s">
        <v>8268</v>
      </c>
      <c r="P88">
        <f t="shared" si="5"/>
        <v>106</v>
      </c>
      <c r="Q88">
        <f t="shared" si="6"/>
        <v>375.76</v>
      </c>
      <c r="R88" s="10">
        <f t="shared" si="7"/>
        <v>42291.556076388893</v>
      </c>
      <c r="S88" s="10">
        <f t="shared" si="8"/>
        <v>42365.59774305555</v>
      </c>
      <c r="T88" s="20">
        <f t="shared" si="9"/>
        <v>74.041666666656965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t="s">
        <v>8268</v>
      </c>
      <c r="P89">
        <f t="shared" si="5"/>
        <v>105</v>
      </c>
      <c r="Q89">
        <f t="shared" si="6"/>
        <v>104.6</v>
      </c>
      <c r="R89" s="10">
        <f t="shared" si="7"/>
        <v>40322.53938657407</v>
      </c>
      <c r="S89" s="10">
        <f t="shared" si="8"/>
        <v>40332.070138888892</v>
      </c>
      <c r="T89" s="20">
        <f t="shared" si="9"/>
        <v>9.5307523148221662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t="s">
        <v>8268</v>
      </c>
      <c r="P90">
        <f t="shared" si="5"/>
        <v>103</v>
      </c>
      <c r="Q90">
        <f t="shared" si="6"/>
        <v>60</v>
      </c>
      <c r="R90" s="10">
        <f t="shared" si="7"/>
        <v>41786.65892361111</v>
      </c>
      <c r="S90" s="10">
        <f t="shared" si="8"/>
        <v>41812.65892361111</v>
      </c>
      <c r="T90" s="20">
        <f t="shared" si="9"/>
        <v>26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t="s">
        <v>8268</v>
      </c>
      <c r="P91">
        <f t="shared" si="5"/>
        <v>115</v>
      </c>
      <c r="Q91">
        <f t="shared" si="6"/>
        <v>123.29</v>
      </c>
      <c r="R91" s="10">
        <f t="shared" si="7"/>
        <v>41402.752222222225</v>
      </c>
      <c r="S91" s="10">
        <f t="shared" si="8"/>
        <v>41427.752222222225</v>
      </c>
      <c r="T91" s="20">
        <f t="shared" si="9"/>
        <v>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t="s">
        <v>8268</v>
      </c>
      <c r="P92">
        <f t="shared" si="5"/>
        <v>100</v>
      </c>
      <c r="Q92">
        <f t="shared" si="6"/>
        <v>31.38</v>
      </c>
      <c r="R92" s="10">
        <f t="shared" si="7"/>
        <v>40706.297442129631</v>
      </c>
      <c r="S92" s="10">
        <f t="shared" si="8"/>
        <v>40736.297442129631</v>
      </c>
      <c r="T92" s="20">
        <f t="shared" si="9"/>
        <v>30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0">
        <f t="shared" si="7"/>
        <v>40619.402361111112</v>
      </c>
      <c r="S93" s="10">
        <f t="shared" si="8"/>
        <v>40680.402361111112</v>
      </c>
      <c r="T93" s="20">
        <f t="shared" si="9"/>
        <v>61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t="s">
        <v>8268</v>
      </c>
      <c r="P94">
        <f t="shared" si="5"/>
        <v>105</v>
      </c>
      <c r="Q94">
        <f t="shared" si="6"/>
        <v>122.33</v>
      </c>
      <c r="R94" s="10">
        <f t="shared" si="7"/>
        <v>42721.198877314819</v>
      </c>
      <c r="S94" s="10">
        <f t="shared" si="8"/>
        <v>42767.333333333328</v>
      </c>
      <c r="T94" s="20">
        <f t="shared" si="9"/>
        <v>46.134456018509809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t="s">
        <v>8268</v>
      </c>
      <c r="P95">
        <f t="shared" si="5"/>
        <v>111</v>
      </c>
      <c r="Q95">
        <f t="shared" si="6"/>
        <v>73.73</v>
      </c>
      <c r="R95" s="10">
        <f t="shared" si="7"/>
        <v>41065.858067129629</v>
      </c>
      <c r="S95" s="10">
        <f t="shared" si="8"/>
        <v>41093.875</v>
      </c>
      <c r="T95" s="20">
        <f t="shared" si="9"/>
        <v>28.01693287037051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t="s">
        <v>8268</v>
      </c>
      <c r="P96">
        <f t="shared" si="5"/>
        <v>104</v>
      </c>
      <c r="Q96">
        <f t="shared" si="6"/>
        <v>21.67</v>
      </c>
      <c r="R96" s="10">
        <f t="shared" si="7"/>
        <v>41716.717847222222</v>
      </c>
      <c r="S96" s="10">
        <f t="shared" si="8"/>
        <v>41736.717847222222</v>
      </c>
      <c r="T96" s="20">
        <f t="shared" si="9"/>
        <v>20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t="s">
        <v>8268</v>
      </c>
      <c r="P97">
        <f t="shared" si="5"/>
        <v>131</v>
      </c>
      <c r="Q97">
        <f t="shared" si="6"/>
        <v>21.9</v>
      </c>
      <c r="R97" s="10">
        <f t="shared" si="7"/>
        <v>40935.005104166667</v>
      </c>
      <c r="S97" s="10">
        <f t="shared" si="8"/>
        <v>40965.005104166667</v>
      </c>
      <c r="T97" s="20">
        <f t="shared" si="9"/>
        <v>30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t="s">
        <v>8268</v>
      </c>
      <c r="P98">
        <f t="shared" si="5"/>
        <v>115</v>
      </c>
      <c r="Q98">
        <f t="shared" si="6"/>
        <v>50.59</v>
      </c>
      <c r="R98" s="10">
        <f t="shared" si="7"/>
        <v>40324.662511574075</v>
      </c>
      <c r="S98" s="10">
        <f t="shared" si="8"/>
        <v>40391.125</v>
      </c>
      <c r="T98" s="20">
        <f t="shared" si="9"/>
        <v>66.462488425924676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t="s">
        <v>8268</v>
      </c>
      <c r="P99">
        <f t="shared" si="5"/>
        <v>106</v>
      </c>
      <c r="Q99">
        <f t="shared" si="6"/>
        <v>53.13</v>
      </c>
      <c r="R99" s="10">
        <f t="shared" si="7"/>
        <v>40706.135208333333</v>
      </c>
      <c r="S99" s="10">
        <f t="shared" si="8"/>
        <v>40736.135208333333</v>
      </c>
      <c r="T99" s="20">
        <f t="shared" si="9"/>
        <v>30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t="s">
        <v>8268</v>
      </c>
      <c r="P100">
        <f t="shared" si="5"/>
        <v>106</v>
      </c>
      <c r="Q100">
        <f t="shared" si="6"/>
        <v>56.67</v>
      </c>
      <c r="R100" s="10">
        <f t="shared" si="7"/>
        <v>41214.79483796296</v>
      </c>
      <c r="S100" s="10">
        <f t="shared" si="8"/>
        <v>41250.979166666664</v>
      </c>
      <c r="T100" s="20">
        <f t="shared" si="9"/>
        <v>36.184328703704523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t="s">
        <v>8268</v>
      </c>
      <c r="P101">
        <f t="shared" si="5"/>
        <v>106</v>
      </c>
      <c r="Q101">
        <f t="shared" si="6"/>
        <v>40.78</v>
      </c>
      <c r="R101" s="10">
        <f t="shared" si="7"/>
        <v>41631.902766203704</v>
      </c>
      <c r="S101" s="10">
        <f t="shared" si="8"/>
        <v>41661.902766203704</v>
      </c>
      <c r="T101" s="20">
        <f t="shared" si="9"/>
        <v>30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10">
        <f t="shared" si="7"/>
        <v>41197.753310185188</v>
      </c>
      <c r="S102" s="10">
        <f t="shared" si="8"/>
        <v>41217.794976851852</v>
      </c>
      <c r="T102" s="20">
        <f t="shared" si="9"/>
        <v>20.041666666664241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t="s">
        <v>8268</v>
      </c>
      <c r="P103">
        <f t="shared" si="5"/>
        <v>100</v>
      </c>
      <c r="Q103">
        <f t="shared" si="6"/>
        <v>100</v>
      </c>
      <c r="R103" s="10">
        <f t="shared" si="7"/>
        <v>41274.776736111111</v>
      </c>
      <c r="S103" s="10">
        <f t="shared" si="8"/>
        <v>41298.776736111111</v>
      </c>
      <c r="T103" s="20">
        <f t="shared" si="9"/>
        <v>24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10">
        <f t="shared" si="7"/>
        <v>40505.131168981483</v>
      </c>
      <c r="S104" s="10">
        <f t="shared" si="8"/>
        <v>40535.131168981483</v>
      </c>
      <c r="T104" s="20">
        <f t="shared" si="9"/>
        <v>30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t="s">
        <v>8268</v>
      </c>
      <c r="P105">
        <f t="shared" si="5"/>
        <v>105</v>
      </c>
      <c r="Q105">
        <f t="shared" si="6"/>
        <v>27.9</v>
      </c>
      <c r="R105" s="10">
        <f t="shared" si="7"/>
        <v>41682.805902777778</v>
      </c>
      <c r="S105" s="10">
        <f t="shared" si="8"/>
        <v>41705.805902777778</v>
      </c>
      <c r="T105" s="20">
        <f t="shared" si="9"/>
        <v>23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t="s">
        <v>8268</v>
      </c>
      <c r="P106">
        <f t="shared" si="5"/>
        <v>120</v>
      </c>
      <c r="Q106">
        <f t="shared" si="6"/>
        <v>60</v>
      </c>
      <c r="R106" s="10">
        <f t="shared" si="7"/>
        <v>40612.695208333331</v>
      </c>
      <c r="S106" s="10">
        <f t="shared" si="8"/>
        <v>40636.041666666664</v>
      </c>
      <c r="T106" s="20">
        <f t="shared" si="9"/>
        <v>23.34645833333343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10">
        <f t="shared" si="7"/>
        <v>42485.724768518514</v>
      </c>
      <c r="S107" s="10">
        <f t="shared" si="8"/>
        <v>42504</v>
      </c>
      <c r="T107" s="20">
        <f t="shared" si="9"/>
        <v>18.275231481486117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10">
        <f t="shared" si="7"/>
        <v>40987.776631944449</v>
      </c>
      <c r="S108" s="10">
        <f t="shared" si="8"/>
        <v>41001.776631944449</v>
      </c>
      <c r="T108" s="20">
        <f t="shared" si="9"/>
        <v>14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10">
        <f t="shared" si="7"/>
        <v>40635.982488425929</v>
      </c>
      <c r="S109" s="10">
        <f t="shared" si="8"/>
        <v>40657.982488425929</v>
      </c>
      <c r="T109" s="20">
        <f t="shared" si="9"/>
        <v>22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t="s">
        <v>8268</v>
      </c>
      <c r="P110">
        <f t="shared" si="5"/>
        <v>247</v>
      </c>
      <c r="Q110">
        <f t="shared" si="6"/>
        <v>78.72</v>
      </c>
      <c r="R110" s="10">
        <f t="shared" si="7"/>
        <v>41365.613078703704</v>
      </c>
      <c r="S110" s="10">
        <f t="shared" si="8"/>
        <v>41425.613078703704</v>
      </c>
      <c r="T110" s="20">
        <f t="shared" si="9"/>
        <v>60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t="s">
        <v>8268</v>
      </c>
      <c r="P111">
        <f t="shared" si="5"/>
        <v>220</v>
      </c>
      <c r="Q111">
        <f t="shared" si="6"/>
        <v>46.7</v>
      </c>
      <c r="R111" s="10">
        <f t="shared" si="7"/>
        <v>40570.025810185187</v>
      </c>
      <c r="S111" s="10">
        <f t="shared" si="8"/>
        <v>40600.025810185187</v>
      </c>
      <c r="T111" s="20">
        <f t="shared" si="9"/>
        <v>30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t="s">
        <v>8268</v>
      </c>
      <c r="P112">
        <f t="shared" si="5"/>
        <v>131</v>
      </c>
      <c r="Q112">
        <f t="shared" si="6"/>
        <v>65.38</v>
      </c>
      <c r="R112" s="10">
        <f t="shared" si="7"/>
        <v>41557.949687500004</v>
      </c>
      <c r="S112" s="10">
        <f t="shared" si="8"/>
        <v>41592.249305555553</v>
      </c>
      <c r="T112" s="20">
        <f t="shared" si="9"/>
        <v>34.299618055549217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10">
        <f t="shared" si="7"/>
        <v>42125.333182870367</v>
      </c>
      <c r="S113" s="10">
        <f t="shared" si="8"/>
        <v>42155.333182870367</v>
      </c>
      <c r="T113" s="20">
        <f t="shared" si="9"/>
        <v>30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t="s">
        <v>8268</v>
      </c>
      <c r="P114">
        <f t="shared" si="5"/>
        <v>104</v>
      </c>
      <c r="Q114">
        <f t="shared" si="6"/>
        <v>64.2</v>
      </c>
      <c r="R114" s="10">
        <f t="shared" si="7"/>
        <v>41718.043032407404</v>
      </c>
      <c r="S114" s="10">
        <f t="shared" si="8"/>
        <v>41742.083333333336</v>
      </c>
      <c r="T114" s="20">
        <f t="shared" si="9"/>
        <v>24.04030092593166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t="s">
        <v>8268</v>
      </c>
      <c r="P115">
        <f t="shared" si="5"/>
        <v>141</v>
      </c>
      <c r="Q115">
        <f t="shared" si="6"/>
        <v>90.38</v>
      </c>
      <c r="R115" s="10">
        <f t="shared" si="7"/>
        <v>40753.758425925924</v>
      </c>
      <c r="S115" s="10">
        <f t="shared" si="8"/>
        <v>40761.625</v>
      </c>
      <c r="T115" s="20">
        <f t="shared" si="9"/>
        <v>7.8665740740761976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t="s">
        <v>8268</v>
      </c>
      <c r="P116">
        <f t="shared" si="5"/>
        <v>103</v>
      </c>
      <c r="Q116">
        <f t="shared" si="6"/>
        <v>88.57</v>
      </c>
      <c r="R116" s="10">
        <f t="shared" si="7"/>
        <v>40861.27416666667</v>
      </c>
      <c r="S116" s="10">
        <f t="shared" si="8"/>
        <v>40921.27416666667</v>
      </c>
      <c r="T116" s="20">
        <f t="shared" si="9"/>
        <v>60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t="s">
        <v>8268</v>
      </c>
      <c r="P117">
        <f t="shared" si="5"/>
        <v>140</v>
      </c>
      <c r="Q117">
        <f t="shared" si="6"/>
        <v>28.73</v>
      </c>
      <c r="R117" s="10">
        <f t="shared" si="7"/>
        <v>40918.738935185182</v>
      </c>
      <c r="S117" s="10">
        <f t="shared" si="8"/>
        <v>40943.738935185182</v>
      </c>
      <c r="T117" s="20">
        <f t="shared" si="9"/>
        <v>25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10">
        <f t="shared" si="7"/>
        <v>40595.497164351851</v>
      </c>
      <c r="S118" s="10">
        <f t="shared" si="8"/>
        <v>40641.455497685187</v>
      </c>
      <c r="T118" s="20">
        <f t="shared" si="9"/>
        <v>45.958333333335759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10">
        <f t="shared" si="7"/>
        <v>40248.834999999999</v>
      </c>
      <c r="S119" s="10">
        <f t="shared" si="8"/>
        <v>40338.791666666664</v>
      </c>
      <c r="T119" s="20">
        <f t="shared" si="9"/>
        <v>89.956666666665114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10">
        <f t="shared" si="7"/>
        <v>40723.053657407407</v>
      </c>
      <c r="S120" s="10">
        <f t="shared" si="8"/>
        <v>40753.053657407407</v>
      </c>
      <c r="T120" s="20">
        <f t="shared" si="9"/>
        <v>30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t="s">
        <v>8268</v>
      </c>
      <c r="P121">
        <f t="shared" si="5"/>
        <v>105</v>
      </c>
      <c r="Q121">
        <f t="shared" si="6"/>
        <v>91.84</v>
      </c>
      <c r="R121" s="10">
        <f t="shared" si="7"/>
        <v>40739.069282407407</v>
      </c>
      <c r="S121" s="10">
        <f t="shared" si="8"/>
        <v>40768.958333333336</v>
      </c>
      <c r="T121" s="20">
        <f t="shared" si="9"/>
        <v>29.889050925929041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8266</v>
      </c>
      <c r="O122" t="s">
        <v>8269</v>
      </c>
      <c r="P122">
        <f t="shared" si="5"/>
        <v>0</v>
      </c>
      <c r="Q122">
        <f t="shared" si="6"/>
        <v>10</v>
      </c>
      <c r="R122" s="10">
        <f t="shared" si="7"/>
        <v>42616.049849537041</v>
      </c>
      <c r="S122" s="10">
        <f t="shared" si="8"/>
        <v>42646.049849537041</v>
      </c>
      <c r="T122" s="20">
        <f t="shared" si="9"/>
        <v>30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8266</v>
      </c>
      <c r="O123" t="s">
        <v>8269</v>
      </c>
      <c r="P123">
        <f t="shared" si="5"/>
        <v>0</v>
      </c>
      <c r="Q123">
        <f t="shared" si="6"/>
        <v>1</v>
      </c>
      <c r="R123" s="10">
        <f t="shared" si="7"/>
        <v>42096.704976851848</v>
      </c>
      <c r="S123" s="10">
        <f t="shared" si="8"/>
        <v>42112.427777777775</v>
      </c>
      <c r="T123" s="20">
        <f t="shared" si="9"/>
        <v>15.722800925927004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8266</v>
      </c>
      <c r="O124" t="s">
        <v>8269</v>
      </c>
      <c r="P124">
        <f t="shared" si="5"/>
        <v>0</v>
      </c>
      <c r="Q124">
        <f t="shared" si="6"/>
        <v>0</v>
      </c>
      <c r="R124" s="10">
        <f t="shared" si="7"/>
        <v>42593.431793981479</v>
      </c>
      <c r="S124" s="10">
        <f t="shared" si="8"/>
        <v>42653.431793981479</v>
      </c>
      <c r="T124" s="20">
        <f t="shared" si="9"/>
        <v>60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8266</v>
      </c>
      <c r="O125" t="s">
        <v>8269</v>
      </c>
      <c r="P125">
        <f t="shared" si="5"/>
        <v>0</v>
      </c>
      <c r="Q125">
        <f t="shared" si="6"/>
        <v>25.17</v>
      </c>
      <c r="R125" s="10">
        <f t="shared" si="7"/>
        <v>41904.781990740739</v>
      </c>
      <c r="S125" s="10">
        <f t="shared" si="8"/>
        <v>41940.916666666664</v>
      </c>
      <c r="T125" s="20">
        <f t="shared" si="9"/>
        <v>36.134675925924967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8266</v>
      </c>
      <c r="O126" t="s">
        <v>8269</v>
      </c>
      <c r="P126">
        <f t="shared" si="5"/>
        <v>0</v>
      </c>
      <c r="Q126">
        <f t="shared" si="6"/>
        <v>0</v>
      </c>
      <c r="R126" s="10">
        <f t="shared" si="7"/>
        <v>42114.928726851853</v>
      </c>
      <c r="S126" s="10">
        <f t="shared" si="8"/>
        <v>42139.928726851853</v>
      </c>
      <c r="T126" s="20">
        <f t="shared" si="9"/>
        <v>25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8266</v>
      </c>
      <c r="O127" t="s">
        <v>8269</v>
      </c>
      <c r="P127">
        <f t="shared" si="5"/>
        <v>14</v>
      </c>
      <c r="Q127">
        <f t="shared" si="6"/>
        <v>11.67</v>
      </c>
      <c r="R127" s="10">
        <f t="shared" si="7"/>
        <v>42709.993981481486</v>
      </c>
      <c r="S127" s="10">
        <f t="shared" si="8"/>
        <v>42769.993981481486</v>
      </c>
      <c r="T127" s="20">
        <f t="shared" si="9"/>
        <v>60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8266</v>
      </c>
      <c r="O128" t="s">
        <v>8269</v>
      </c>
      <c r="P128">
        <f t="shared" si="5"/>
        <v>6</v>
      </c>
      <c r="Q128">
        <f t="shared" si="6"/>
        <v>106.69</v>
      </c>
      <c r="R128" s="10">
        <f t="shared" si="7"/>
        <v>42135.589548611111</v>
      </c>
      <c r="S128" s="10">
        <f t="shared" si="8"/>
        <v>42166.083333333328</v>
      </c>
      <c r="T128" s="20">
        <f t="shared" si="9"/>
        <v>30.493784722217242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8266</v>
      </c>
      <c r="O129" t="s">
        <v>8269</v>
      </c>
      <c r="P129">
        <f t="shared" si="5"/>
        <v>2</v>
      </c>
      <c r="Q129">
        <f t="shared" si="6"/>
        <v>47.5</v>
      </c>
      <c r="R129" s="10">
        <f t="shared" si="7"/>
        <v>42067.62431712963</v>
      </c>
      <c r="S129" s="10">
        <f t="shared" si="8"/>
        <v>42097.582650462966</v>
      </c>
      <c r="T129" s="20">
        <f t="shared" si="9"/>
        <v>29.958333333335759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8266</v>
      </c>
      <c r="O130" t="s">
        <v>8269</v>
      </c>
      <c r="P130">
        <f t="shared" si="5"/>
        <v>2</v>
      </c>
      <c r="Q130">
        <f t="shared" si="6"/>
        <v>311.17</v>
      </c>
      <c r="R130" s="10">
        <f t="shared" si="7"/>
        <v>42628.22792824074</v>
      </c>
      <c r="S130" s="10">
        <f t="shared" si="8"/>
        <v>42663.22792824074</v>
      </c>
      <c r="T130" s="20">
        <f t="shared" si="9"/>
        <v>35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8266</v>
      </c>
      <c r="O131" t="s">
        <v>8269</v>
      </c>
      <c r="P131">
        <f t="shared" ref="P131:P194" si="10">ROUND(E131/D131*100,0)</f>
        <v>0</v>
      </c>
      <c r="Q131">
        <f t="shared" ref="Q131:Q194" si="11">IFERROR(ROUND(E131/L131,2),0)</f>
        <v>0</v>
      </c>
      <c r="R131" s="10">
        <f t="shared" ref="R131:R194" si="12">(((J131/60)/60)/24)+DATE(1970,1,1)</f>
        <v>41882.937303240738</v>
      </c>
      <c r="S131" s="10">
        <f t="shared" ref="S131:S194" si="13">(((I131/60)/60)/24)+DATE(1970,1,1)</f>
        <v>41942.937303240738</v>
      </c>
      <c r="T131" s="20">
        <f t="shared" ref="T131:T194" si="14">S131-R131</f>
        <v>60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8266</v>
      </c>
      <c r="O132" t="s">
        <v>8269</v>
      </c>
      <c r="P132">
        <f t="shared" si="10"/>
        <v>0</v>
      </c>
      <c r="Q132">
        <f t="shared" si="11"/>
        <v>0</v>
      </c>
      <c r="R132" s="10">
        <f t="shared" si="12"/>
        <v>41778.915416666663</v>
      </c>
      <c r="S132" s="10">
        <f t="shared" si="13"/>
        <v>41806.844444444447</v>
      </c>
      <c r="T132" s="20">
        <f t="shared" si="14"/>
        <v>27.929027777783631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8266</v>
      </c>
      <c r="O133" t="s">
        <v>8269</v>
      </c>
      <c r="P133">
        <f t="shared" si="10"/>
        <v>0</v>
      </c>
      <c r="Q133">
        <f t="shared" si="11"/>
        <v>0</v>
      </c>
      <c r="R133" s="10">
        <f t="shared" si="12"/>
        <v>42541.837511574078</v>
      </c>
      <c r="S133" s="10">
        <f t="shared" si="13"/>
        <v>42557</v>
      </c>
      <c r="T133" s="20">
        <f t="shared" si="14"/>
        <v>15.162488425921765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8266</v>
      </c>
      <c r="O134" t="s">
        <v>8269</v>
      </c>
      <c r="P134">
        <f t="shared" si="10"/>
        <v>10</v>
      </c>
      <c r="Q134">
        <f t="shared" si="11"/>
        <v>94.51</v>
      </c>
      <c r="R134" s="10">
        <f t="shared" si="12"/>
        <v>41905.812581018516</v>
      </c>
      <c r="S134" s="10">
        <f t="shared" si="13"/>
        <v>41950.854247685187</v>
      </c>
      <c r="T134" s="20">
        <f t="shared" si="14"/>
        <v>45.041666666671517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8266</v>
      </c>
      <c r="O135" t="s">
        <v>8269</v>
      </c>
      <c r="P135">
        <f t="shared" si="10"/>
        <v>0</v>
      </c>
      <c r="Q135">
        <f t="shared" si="11"/>
        <v>0</v>
      </c>
      <c r="R135" s="10">
        <f t="shared" si="12"/>
        <v>42491.80768518518</v>
      </c>
      <c r="S135" s="10">
        <f t="shared" si="13"/>
        <v>42521.729861111111</v>
      </c>
      <c r="T135" s="20">
        <f t="shared" si="14"/>
        <v>29.922175925930787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8266</v>
      </c>
      <c r="O136" t="s">
        <v>8269</v>
      </c>
      <c r="P136">
        <f t="shared" si="10"/>
        <v>0</v>
      </c>
      <c r="Q136">
        <f t="shared" si="11"/>
        <v>0</v>
      </c>
      <c r="R136" s="10">
        <f t="shared" si="12"/>
        <v>42221.909930555557</v>
      </c>
      <c r="S136" s="10">
        <f t="shared" si="13"/>
        <v>42251.708333333328</v>
      </c>
      <c r="T136" s="20">
        <f t="shared" si="14"/>
        <v>29.798402777771116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8266</v>
      </c>
      <c r="O137" t="s">
        <v>8269</v>
      </c>
      <c r="P137">
        <f t="shared" si="10"/>
        <v>13</v>
      </c>
      <c r="Q137">
        <f t="shared" si="11"/>
        <v>80.599999999999994</v>
      </c>
      <c r="R137" s="10">
        <f t="shared" si="12"/>
        <v>41788.381909722222</v>
      </c>
      <c r="S137" s="10">
        <f t="shared" si="13"/>
        <v>41821.791666666664</v>
      </c>
      <c r="T137" s="20">
        <f t="shared" si="14"/>
        <v>33.409756944442051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8266</v>
      </c>
      <c r="O138" t="s">
        <v>8269</v>
      </c>
      <c r="P138">
        <f t="shared" si="10"/>
        <v>0</v>
      </c>
      <c r="Q138">
        <f t="shared" si="11"/>
        <v>0</v>
      </c>
      <c r="R138" s="10">
        <f t="shared" si="12"/>
        <v>42096.410115740742</v>
      </c>
      <c r="S138" s="10">
        <f t="shared" si="13"/>
        <v>42140.427777777775</v>
      </c>
      <c r="T138" s="20">
        <f t="shared" si="14"/>
        <v>44.017662037033006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8266</v>
      </c>
      <c r="O139" t="s">
        <v>8269</v>
      </c>
      <c r="P139">
        <f t="shared" si="10"/>
        <v>0</v>
      </c>
      <c r="Q139">
        <f t="shared" si="11"/>
        <v>0</v>
      </c>
      <c r="R139" s="10">
        <f t="shared" si="12"/>
        <v>42239.573993055557</v>
      </c>
      <c r="S139" s="10">
        <f t="shared" si="13"/>
        <v>42289.573993055557</v>
      </c>
      <c r="T139" s="20">
        <f t="shared" si="14"/>
        <v>50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8266</v>
      </c>
      <c r="O140" t="s">
        <v>8269</v>
      </c>
      <c r="P140">
        <f t="shared" si="10"/>
        <v>3</v>
      </c>
      <c r="Q140">
        <f t="shared" si="11"/>
        <v>81.239999999999995</v>
      </c>
      <c r="R140" s="10">
        <f t="shared" si="12"/>
        <v>42186.257418981477</v>
      </c>
      <c r="S140" s="10">
        <f t="shared" si="13"/>
        <v>42217.207638888889</v>
      </c>
      <c r="T140" s="20">
        <f t="shared" si="14"/>
        <v>30.950219907412247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8266</v>
      </c>
      <c r="O141" t="s">
        <v>8269</v>
      </c>
      <c r="P141">
        <f t="shared" si="10"/>
        <v>100</v>
      </c>
      <c r="Q141">
        <f t="shared" si="11"/>
        <v>500</v>
      </c>
      <c r="R141" s="10">
        <f t="shared" si="12"/>
        <v>42187.920972222222</v>
      </c>
      <c r="S141" s="10">
        <f t="shared" si="13"/>
        <v>42197.920972222222</v>
      </c>
      <c r="T141" s="20">
        <f t="shared" si="14"/>
        <v>10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8266</v>
      </c>
      <c r="O142" t="s">
        <v>8269</v>
      </c>
      <c r="P142">
        <f t="shared" si="10"/>
        <v>0</v>
      </c>
      <c r="Q142">
        <f t="shared" si="11"/>
        <v>0</v>
      </c>
      <c r="R142" s="10">
        <f t="shared" si="12"/>
        <v>42053.198287037041</v>
      </c>
      <c r="S142" s="10">
        <f t="shared" si="13"/>
        <v>42083.15662037037</v>
      </c>
      <c r="T142" s="20">
        <f t="shared" si="14"/>
        <v>29.958333333328483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8266</v>
      </c>
      <c r="O143" t="s">
        <v>8269</v>
      </c>
      <c r="P143">
        <f t="shared" si="10"/>
        <v>11</v>
      </c>
      <c r="Q143">
        <f t="shared" si="11"/>
        <v>46.18</v>
      </c>
      <c r="R143" s="10">
        <f t="shared" si="12"/>
        <v>42110.153043981481</v>
      </c>
      <c r="S143" s="10">
        <f t="shared" si="13"/>
        <v>42155.153043981481</v>
      </c>
      <c r="T143" s="20">
        <f t="shared" si="14"/>
        <v>45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8266</v>
      </c>
      <c r="O144" t="s">
        <v>8269</v>
      </c>
      <c r="P144">
        <f t="shared" si="10"/>
        <v>0</v>
      </c>
      <c r="Q144">
        <f t="shared" si="11"/>
        <v>10</v>
      </c>
      <c r="R144" s="10">
        <f t="shared" si="12"/>
        <v>41938.893263888887</v>
      </c>
      <c r="S144" s="10">
        <f t="shared" si="13"/>
        <v>41959.934930555552</v>
      </c>
      <c r="T144" s="20">
        <f t="shared" si="14"/>
        <v>21.041666666664241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8266</v>
      </c>
      <c r="O145" t="s">
        <v>8269</v>
      </c>
      <c r="P145">
        <f t="shared" si="10"/>
        <v>0</v>
      </c>
      <c r="Q145">
        <f t="shared" si="11"/>
        <v>0</v>
      </c>
      <c r="R145" s="10">
        <f t="shared" si="12"/>
        <v>42559.064143518524</v>
      </c>
      <c r="S145" s="10">
        <f t="shared" si="13"/>
        <v>42616.246527777781</v>
      </c>
      <c r="T145" s="20">
        <f t="shared" si="14"/>
        <v>57.182384259256651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8266</v>
      </c>
      <c r="O146" t="s">
        <v>8269</v>
      </c>
      <c r="P146">
        <f t="shared" si="10"/>
        <v>28</v>
      </c>
      <c r="Q146">
        <f t="shared" si="11"/>
        <v>55.95</v>
      </c>
      <c r="R146" s="10">
        <f t="shared" si="12"/>
        <v>42047.762407407412</v>
      </c>
      <c r="S146" s="10">
        <f t="shared" si="13"/>
        <v>42107.72074074074</v>
      </c>
      <c r="T146" s="20">
        <f t="shared" si="14"/>
        <v>59.958333333328483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8266</v>
      </c>
      <c r="O147" t="s">
        <v>8269</v>
      </c>
      <c r="P147">
        <f t="shared" si="10"/>
        <v>8</v>
      </c>
      <c r="Q147">
        <f t="shared" si="11"/>
        <v>37.56</v>
      </c>
      <c r="R147" s="10">
        <f t="shared" si="12"/>
        <v>42200.542268518519</v>
      </c>
      <c r="S147" s="10">
        <f t="shared" si="13"/>
        <v>42227.542268518519</v>
      </c>
      <c r="T147" s="20">
        <f t="shared" si="14"/>
        <v>27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8266</v>
      </c>
      <c r="O148" t="s">
        <v>8269</v>
      </c>
      <c r="P148">
        <f t="shared" si="10"/>
        <v>1</v>
      </c>
      <c r="Q148">
        <f t="shared" si="11"/>
        <v>38.33</v>
      </c>
      <c r="R148" s="10">
        <f t="shared" si="12"/>
        <v>42693.016180555554</v>
      </c>
      <c r="S148" s="10">
        <f t="shared" si="13"/>
        <v>42753.016180555554</v>
      </c>
      <c r="T148" s="20">
        <f t="shared" si="14"/>
        <v>60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8266</v>
      </c>
      <c r="O149" t="s">
        <v>8269</v>
      </c>
      <c r="P149">
        <f t="shared" si="10"/>
        <v>0</v>
      </c>
      <c r="Q149">
        <f t="shared" si="11"/>
        <v>0</v>
      </c>
      <c r="R149" s="10">
        <f t="shared" si="12"/>
        <v>41969.767824074079</v>
      </c>
      <c r="S149" s="10">
        <f t="shared" si="13"/>
        <v>42012.762499999997</v>
      </c>
      <c r="T149" s="20">
        <f t="shared" si="14"/>
        <v>42.994675925918273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8266</v>
      </c>
      <c r="O150" t="s">
        <v>8269</v>
      </c>
      <c r="P150">
        <f t="shared" si="10"/>
        <v>0</v>
      </c>
      <c r="Q150">
        <f t="shared" si="11"/>
        <v>20</v>
      </c>
      <c r="R150" s="10">
        <f t="shared" si="12"/>
        <v>42397.281666666662</v>
      </c>
      <c r="S150" s="10">
        <f t="shared" si="13"/>
        <v>42427.281666666662</v>
      </c>
      <c r="T150" s="20">
        <f t="shared" si="14"/>
        <v>30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8266</v>
      </c>
      <c r="O151" t="s">
        <v>8269</v>
      </c>
      <c r="P151">
        <f t="shared" si="10"/>
        <v>1</v>
      </c>
      <c r="Q151">
        <f t="shared" si="11"/>
        <v>15.33</v>
      </c>
      <c r="R151" s="10">
        <f t="shared" si="12"/>
        <v>41968.172106481477</v>
      </c>
      <c r="S151" s="10">
        <f t="shared" si="13"/>
        <v>41998.333333333328</v>
      </c>
      <c r="T151" s="20">
        <f t="shared" si="14"/>
        <v>30.161226851851097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8266</v>
      </c>
      <c r="O152" t="s">
        <v>8269</v>
      </c>
      <c r="P152">
        <f t="shared" si="10"/>
        <v>23</v>
      </c>
      <c r="Q152">
        <f t="shared" si="11"/>
        <v>449.43</v>
      </c>
      <c r="R152" s="10">
        <f t="shared" si="12"/>
        <v>42090.161828703705</v>
      </c>
      <c r="S152" s="10">
        <f t="shared" si="13"/>
        <v>42150.161828703705</v>
      </c>
      <c r="T152" s="20">
        <f t="shared" si="14"/>
        <v>60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8266</v>
      </c>
      <c r="O153" t="s">
        <v>8269</v>
      </c>
      <c r="P153">
        <f t="shared" si="10"/>
        <v>0</v>
      </c>
      <c r="Q153">
        <f t="shared" si="11"/>
        <v>28</v>
      </c>
      <c r="R153" s="10">
        <f t="shared" si="12"/>
        <v>42113.550821759258</v>
      </c>
      <c r="S153" s="10">
        <f t="shared" si="13"/>
        <v>42173.550821759258</v>
      </c>
      <c r="T153" s="20">
        <f t="shared" si="14"/>
        <v>60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8266</v>
      </c>
      <c r="O154" t="s">
        <v>8269</v>
      </c>
      <c r="P154">
        <f t="shared" si="10"/>
        <v>0</v>
      </c>
      <c r="Q154">
        <f t="shared" si="11"/>
        <v>15</v>
      </c>
      <c r="R154" s="10">
        <f t="shared" si="12"/>
        <v>41875.077546296299</v>
      </c>
      <c r="S154" s="10">
        <f t="shared" si="13"/>
        <v>41905.077546296299</v>
      </c>
      <c r="T154" s="20">
        <f t="shared" si="14"/>
        <v>30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8266</v>
      </c>
      <c r="O155" t="s">
        <v>8269</v>
      </c>
      <c r="P155">
        <f t="shared" si="10"/>
        <v>1</v>
      </c>
      <c r="Q155">
        <f t="shared" si="11"/>
        <v>35.9</v>
      </c>
      <c r="R155" s="10">
        <f t="shared" si="12"/>
        <v>41933.586157407408</v>
      </c>
      <c r="S155" s="10">
        <f t="shared" si="13"/>
        <v>41975.627824074079</v>
      </c>
      <c r="T155" s="20">
        <f t="shared" si="14"/>
        <v>42.041666666671517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8266</v>
      </c>
      <c r="O156" t="s">
        <v>8269</v>
      </c>
      <c r="P156">
        <f t="shared" si="10"/>
        <v>3</v>
      </c>
      <c r="Q156">
        <f t="shared" si="11"/>
        <v>13.33</v>
      </c>
      <c r="R156" s="10">
        <f t="shared" si="12"/>
        <v>42115.547395833331</v>
      </c>
      <c r="S156" s="10">
        <f t="shared" si="13"/>
        <v>42158.547395833331</v>
      </c>
      <c r="T156" s="20">
        <f t="shared" si="14"/>
        <v>43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8266</v>
      </c>
      <c r="O157" t="s">
        <v>8269</v>
      </c>
      <c r="P157">
        <f t="shared" si="10"/>
        <v>0</v>
      </c>
      <c r="Q157">
        <f t="shared" si="11"/>
        <v>20.25</v>
      </c>
      <c r="R157" s="10">
        <f t="shared" si="12"/>
        <v>42168.559432870374</v>
      </c>
      <c r="S157" s="10">
        <f t="shared" si="13"/>
        <v>42208.559432870374</v>
      </c>
      <c r="T157" s="20">
        <f t="shared" si="14"/>
        <v>40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8266</v>
      </c>
      <c r="O158" t="s">
        <v>8269</v>
      </c>
      <c r="P158">
        <f t="shared" si="10"/>
        <v>5</v>
      </c>
      <c r="Q158">
        <f t="shared" si="11"/>
        <v>119</v>
      </c>
      <c r="R158" s="10">
        <f t="shared" si="12"/>
        <v>41794.124953703707</v>
      </c>
      <c r="S158" s="10">
        <f t="shared" si="13"/>
        <v>41854.124953703707</v>
      </c>
      <c r="T158" s="20">
        <f t="shared" si="14"/>
        <v>60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8266</v>
      </c>
      <c r="O159" t="s">
        <v>8269</v>
      </c>
      <c r="P159">
        <f t="shared" si="10"/>
        <v>0</v>
      </c>
      <c r="Q159">
        <f t="shared" si="11"/>
        <v>4</v>
      </c>
      <c r="R159" s="10">
        <f t="shared" si="12"/>
        <v>42396.911712962959</v>
      </c>
      <c r="S159" s="10">
        <f t="shared" si="13"/>
        <v>42426.911712962959</v>
      </c>
      <c r="T159" s="20">
        <f t="shared" si="14"/>
        <v>30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8266</v>
      </c>
      <c r="O160" t="s">
        <v>8269</v>
      </c>
      <c r="P160">
        <f t="shared" si="10"/>
        <v>0</v>
      </c>
      <c r="Q160">
        <f t="shared" si="11"/>
        <v>0</v>
      </c>
      <c r="R160" s="10">
        <f t="shared" si="12"/>
        <v>41904.07671296296</v>
      </c>
      <c r="S160" s="10">
        <f t="shared" si="13"/>
        <v>41934.07671296296</v>
      </c>
      <c r="T160" s="20">
        <f t="shared" si="14"/>
        <v>30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8266</v>
      </c>
      <c r="O161" t="s">
        <v>8269</v>
      </c>
      <c r="P161">
        <f t="shared" si="10"/>
        <v>0</v>
      </c>
      <c r="Q161">
        <f t="shared" si="11"/>
        <v>10</v>
      </c>
      <c r="R161" s="10">
        <f t="shared" si="12"/>
        <v>42514.434548611112</v>
      </c>
      <c r="S161" s="10">
        <f t="shared" si="13"/>
        <v>42554.434548611112</v>
      </c>
      <c r="T161" s="20">
        <f t="shared" si="14"/>
        <v>40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8266</v>
      </c>
      <c r="O162" t="s">
        <v>8270</v>
      </c>
      <c r="P162">
        <f t="shared" si="10"/>
        <v>0</v>
      </c>
      <c r="Q162">
        <f t="shared" si="11"/>
        <v>0</v>
      </c>
      <c r="R162" s="10">
        <f t="shared" si="12"/>
        <v>42171.913090277783</v>
      </c>
      <c r="S162" s="10">
        <f t="shared" si="13"/>
        <v>42231.913090277783</v>
      </c>
      <c r="T162" s="20">
        <f t="shared" si="14"/>
        <v>60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8266</v>
      </c>
      <c r="O163" t="s">
        <v>8270</v>
      </c>
      <c r="P163">
        <f t="shared" si="10"/>
        <v>0</v>
      </c>
      <c r="Q163">
        <f t="shared" si="11"/>
        <v>5</v>
      </c>
      <c r="R163" s="10">
        <f t="shared" si="12"/>
        <v>41792.687442129631</v>
      </c>
      <c r="S163" s="10">
        <f t="shared" si="13"/>
        <v>41822.687442129631</v>
      </c>
      <c r="T163" s="20">
        <f t="shared" si="14"/>
        <v>30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8266</v>
      </c>
      <c r="O164" t="s">
        <v>8270</v>
      </c>
      <c r="P164">
        <f t="shared" si="10"/>
        <v>16</v>
      </c>
      <c r="Q164">
        <f t="shared" si="11"/>
        <v>43.5</v>
      </c>
      <c r="R164" s="10">
        <f t="shared" si="12"/>
        <v>41835.126805555556</v>
      </c>
      <c r="S164" s="10">
        <f t="shared" si="13"/>
        <v>41867.987500000003</v>
      </c>
      <c r="T164" s="20">
        <f t="shared" si="14"/>
        <v>32.86069444444729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8266</v>
      </c>
      <c r="O165" t="s">
        <v>8270</v>
      </c>
      <c r="P165">
        <f t="shared" si="10"/>
        <v>0</v>
      </c>
      <c r="Q165">
        <f t="shared" si="11"/>
        <v>0</v>
      </c>
      <c r="R165" s="10">
        <f t="shared" si="12"/>
        <v>42243.961273148147</v>
      </c>
      <c r="S165" s="10">
        <f t="shared" si="13"/>
        <v>42278</v>
      </c>
      <c r="T165" s="20">
        <f t="shared" si="14"/>
        <v>34.038726851853426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8266</v>
      </c>
      <c r="O166" t="s">
        <v>8270</v>
      </c>
      <c r="P166">
        <f t="shared" si="10"/>
        <v>1</v>
      </c>
      <c r="Q166">
        <f t="shared" si="11"/>
        <v>91.43</v>
      </c>
      <c r="R166" s="10">
        <f t="shared" si="12"/>
        <v>41841.762743055559</v>
      </c>
      <c r="S166" s="10">
        <f t="shared" si="13"/>
        <v>41901.762743055559</v>
      </c>
      <c r="T166" s="20">
        <f t="shared" si="14"/>
        <v>60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8266</v>
      </c>
      <c r="O167" t="s">
        <v>8270</v>
      </c>
      <c r="P167">
        <f t="shared" si="10"/>
        <v>0</v>
      </c>
      <c r="Q167">
        <f t="shared" si="11"/>
        <v>0</v>
      </c>
      <c r="R167" s="10">
        <f t="shared" si="12"/>
        <v>42351.658842592587</v>
      </c>
      <c r="S167" s="10">
        <f t="shared" si="13"/>
        <v>42381.658842592587</v>
      </c>
      <c r="T167" s="20">
        <f t="shared" si="14"/>
        <v>30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8266</v>
      </c>
      <c r="O168" t="s">
        <v>8270</v>
      </c>
      <c r="P168">
        <f t="shared" si="10"/>
        <v>60</v>
      </c>
      <c r="Q168">
        <f t="shared" si="11"/>
        <v>3000</v>
      </c>
      <c r="R168" s="10">
        <f t="shared" si="12"/>
        <v>42721.075949074075</v>
      </c>
      <c r="S168" s="10">
        <f t="shared" si="13"/>
        <v>42751.075949074075</v>
      </c>
      <c r="T168" s="20">
        <f t="shared" si="14"/>
        <v>30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8266</v>
      </c>
      <c r="O169" t="s">
        <v>8270</v>
      </c>
      <c r="P169">
        <f t="shared" si="10"/>
        <v>0</v>
      </c>
      <c r="Q169">
        <f t="shared" si="11"/>
        <v>5.5</v>
      </c>
      <c r="R169" s="10">
        <f t="shared" si="12"/>
        <v>42160.927488425921</v>
      </c>
      <c r="S169" s="10">
        <f t="shared" si="13"/>
        <v>42220.927488425921</v>
      </c>
      <c r="T169" s="20">
        <f t="shared" si="14"/>
        <v>60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8266</v>
      </c>
      <c r="O170" t="s">
        <v>8270</v>
      </c>
      <c r="P170">
        <f t="shared" si="10"/>
        <v>4</v>
      </c>
      <c r="Q170">
        <f t="shared" si="11"/>
        <v>108.33</v>
      </c>
      <c r="R170" s="10">
        <f t="shared" si="12"/>
        <v>42052.83530092593</v>
      </c>
      <c r="S170" s="10">
        <f t="shared" si="13"/>
        <v>42082.793634259258</v>
      </c>
      <c r="T170" s="20">
        <f t="shared" si="14"/>
        <v>29.958333333328483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8266</v>
      </c>
      <c r="O171" t="s">
        <v>8270</v>
      </c>
      <c r="P171">
        <f t="shared" si="10"/>
        <v>22</v>
      </c>
      <c r="Q171">
        <f t="shared" si="11"/>
        <v>56</v>
      </c>
      <c r="R171" s="10">
        <f t="shared" si="12"/>
        <v>41900.505312499998</v>
      </c>
      <c r="S171" s="10">
        <f t="shared" si="13"/>
        <v>41930.505312499998</v>
      </c>
      <c r="T171" s="20">
        <f t="shared" si="14"/>
        <v>30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8266</v>
      </c>
      <c r="O172" t="s">
        <v>8270</v>
      </c>
      <c r="P172">
        <f t="shared" si="10"/>
        <v>3</v>
      </c>
      <c r="Q172">
        <f t="shared" si="11"/>
        <v>32.5</v>
      </c>
      <c r="R172" s="10">
        <f t="shared" si="12"/>
        <v>42216.977812500001</v>
      </c>
      <c r="S172" s="10">
        <f t="shared" si="13"/>
        <v>42246.227777777778</v>
      </c>
      <c r="T172" s="20">
        <f t="shared" si="14"/>
        <v>29.249965277776937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8266</v>
      </c>
      <c r="O173" t="s">
        <v>8270</v>
      </c>
      <c r="P173">
        <f t="shared" si="10"/>
        <v>0</v>
      </c>
      <c r="Q173">
        <f t="shared" si="11"/>
        <v>1</v>
      </c>
      <c r="R173" s="10">
        <f t="shared" si="12"/>
        <v>42534.180717592593</v>
      </c>
      <c r="S173" s="10">
        <f t="shared" si="13"/>
        <v>42594.180717592593</v>
      </c>
      <c r="T173" s="20">
        <f t="shared" si="14"/>
        <v>60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8266</v>
      </c>
      <c r="O174" t="s">
        <v>8270</v>
      </c>
      <c r="P174">
        <f t="shared" si="10"/>
        <v>0</v>
      </c>
      <c r="Q174">
        <f t="shared" si="11"/>
        <v>0</v>
      </c>
      <c r="R174" s="10">
        <f t="shared" si="12"/>
        <v>42047.394942129627</v>
      </c>
      <c r="S174" s="10">
        <f t="shared" si="13"/>
        <v>42082.353275462956</v>
      </c>
      <c r="T174" s="20">
        <f t="shared" si="14"/>
        <v>34.958333333328483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8266</v>
      </c>
      <c r="O175" t="s">
        <v>8270</v>
      </c>
      <c r="P175">
        <f t="shared" si="10"/>
        <v>0</v>
      </c>
      <c r="Q175">
        <f t="shared" si="11"/>
        <v>0</v>
      </c>
      <c r="R175" s="10">
        <f t="shared" si="12"/>
        <v>42033.573009259257</v>
      </c>
      <c r="S175" s="10">
        <f t="shared" si="13"/>
        <v>42063.573009259257</v>
      </c>
      <c r="T175" s="20">
        <f t="shared" si="14"/>
        <v>30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8266</v>
      </c>
      <c r="O176" t="s">
        <v>8270</v>
      </c>
      <c r="P176">
        <f t="shared" si="10"/>
        <v>0</v>
      </c>
      <c r="Q176">
        <f t="shared" si="11"/>
        <v>0</v>
      </c>
      <c r="R176" s="10">
        <f t="shared" si="12"/>
        <v>42072.758981481486</v>
      </c>
      <c r="S176" s="10">
        <f t="shared" si="13"/>
        <v>42132.758981481486</v>
      </c>
      <c r="T176" s="20">
        <f t="shared" si="14"/>
        <v>60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8266</v>
      </c>
      <c r="O177" t="s">
        <v>8270</v>
      </c>
      <c r="P177">
        <f t="shared" si="10"/>
        <v>6</v>
      </c>
      <c r="Q177">
        <f t="shared" si="11"/>
        <v>49.88</v>
      </c>
      <c r="R177" s="10">
        <f t="shared" si="12"/>
        <v>41855.777905092589</v>
      </c>
      <c r="S177" s="10">
        <f t="shared" si="13"/>
        <v>41880.777905092589</v>
      </c>
      <c r="T177" s="20">
        <f t="shared" si="14"/>
        <v>25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8266</v>
      </c>
      <c r="O178" t="s">
        <v>8270</v>
      </c>
      <c r="P178">
        <f t="shared" si="10"/>
        <v>0</v>
      </c>
      <c r="Q178">
        <f t="shared" si="11"/>
        <v>0</v>
      </c>
      <c r="R178" s="10">
        <f t="shared" si="12"/>
        <v>42191.824062500003</v>
      </c>
      <c r="S178" s="10">
        <f t="shared" si="13"/>
        <v>42221.824062500003</v>
      </c>
      <c r="T178" s="20">
        <f t="shared" si="14"/>
        <v>30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8266</v>
      </c>
      <c r="O179" t="s">
        <v>8270</v>
      </c>
      <c r="P179">
        <f t="shared" si="10"/>
        <v>40</v>
      </c>
      <c r="Q179">
        <f t="shared" si="11"/>
        <v>25.71</v>
      </c>
      <c r="R179" s="10">
        <f t="shared" si="12"/>
        <v>42070.047754629632</v>
      </c>
      <c r="S179" s="10">
        <f t="shared" si="13"/>
        <v>42087.00608796296</v>
      </c>
      <c r="T179" s="20">
        <f t="shared" si="14"/>
        <v>16.958333333328483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8266</v>
      </c>
      <c r="O180" t="s">
        <v>8270</v>
      </c>
      <c r="P180">
        <f t="shared" si="10"/>
        <v>0</v>
      </c>
      <c r="Q180">
        <f t="shared" si="11"/>
        <v>0</v>
      </c>
      <c r="R180" s="10">
        <f t="shared" si="12"/>
        <v>42304.955381944441</v>
      </c>
      <c r="S180" s="10">
        <f t="shared" si="13"/>
        <v>42334.997048611112</v>
      </c>
      <c r="T180" s="20">
        <f t="shared" si="14"/>
        <v>30.041666666671517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8266</v>
      </c>
      <c r="O181" t="s">
        <v>8270</v>
      </c>
      <c r="P181">
        <f t="shared" si="10"/>
        <v>20</v>
      </c>
      <c r="Q181">
        <f t="shared" si="11"/>
        <v>100</v>
      </c>
      <c r="R181" s="10">
        <f t="shared" si="12"/>
        <v>42403.080497685187</v>
      </c>
      <c r="S181" s="10">
        <f t="shared" si="13"/>
        <v>42433.080497685187</v>
      </c>
      <c r="T181" s="20">
        <f t="shared" si="14"/>
        <v>30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8266</v>
      </c>
      <c r="O182" t="s">
        <v>8270</v>
      </c>
      <c r="P182">
        <f t="shared" si="10"/>
        <v>33</v>
      </c>
      <c r="Q182">
        <f t="shared" si="11"/>
        <v>30.85</v>
      </c>
      <c r="R182" s="10">
        <f t="shared" si="12"/>
        <v>42067.991238425922</v>
      </c>
      <c r="S182" s="10">
        <f t="shared" si="13"/>
        <v>42107.791666666672</v>
      </c>
      <c r="T182" s="20">
        <f t="shared" si="14"/>
        <v>39.80042824074917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8266</v>
      </c>
      <c r="O183" t="s">
        <v>8270</v>
      </c>
      <c r="P183">
        <f t="shared" si="10"/>
        <v>21</v>
      </c>
      <c r="Q183">
        <f t="shared" si="11"/>
        <v>180.5</v>
      </c>
      <c r="R183" s="10">
        <f t="shared" si="12"/>
        <v>42147.741840277777</v>
      </c>
      <c r="S183" s="10">
        <f t="shared" si="13"/>
        <v>42177.741840277777</v>
      </c>
      <c r="T183" s="20">
        <f t="shared" si="14"/>
        <v>30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8266</v>
      </c>
      <c r="O184" t="s">
        <v>8270</v>
      </c>
      <c r="P184">
        <f t="shared" si="10"/>
        <v>0</v>
      </c>
      <c r="Q184">
        <f t="shared" si="11"/>
        <v>0</v>
      </c>
      <c r="R184" s="10">
        <f t="shared" si="12"/>
        <v>42712.011944444443</v>
      </c>
      <c r="S184" s="10">
        <f t="shared" si="13"/>
        <v>42742.011944444443</v>
      </c>
      <c r="T184" s="20">
        <f t="shared" si="14"/>
        <v>30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8266</v>
      </c>
      <c r="O185" t="s">
        <v>8270</v>
      </c>
      <c r="P185">
        <f t="shared" si="10"/>
        <v>36</v>
      </c>
      <c r="Q185">
        <f t="shared" si="11"/>
        <v>373.5</v>
      </c>
      <c r="R185" s="10">
        <f t="shared" si="12"/>
        <v>41939.810300925928</v>
      </c>
      <c r="S185" s="10">
        <f t="shared" si="13"/>
        <v>41969.851967592593</v>
      </c>
      <c r="T185" s="20">
        <f t="shared" si="14"/>
        <v>30.041666666664241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8266</v>
      </c>
      <c r="O186" t="s">
        <v>8270</v>
      </c>
      <c r="P186">
        <f t="shared" si="10"/>
        <v>3</v>
      </c>
      <c r="Q186">
        <f t="shared" si="11"/>
        <v>25.5</v>
      </c>
      <c r="R186" s="10">
        <f t="shared" si="12"/>
        <v>41825.791226851856</v>
      </c>
      <c r="S186" s="10">
        <f t="shared" si="13"/>
        <v>41883.165972222225</v>
      </c>
      <c r="T186" s="20">
        <f t="shared" si="14"/>
        <v>57.374745370369055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8266</v>
      </c>
      <c r="O187" t="s">
        <v>8270</v>
      </c>
      <c r="P187">
        <f t="shared" si="10"/>
        <v>6</v>
      </c>
      <c r="Q187">
        <f t="shared" si="11"/>
        <v>220</v>
      </c>
      <c r="R187" s="10">
        <f t="shared" si="12"/>
        <v>42570.91133101852</v>
      </c>
      <c r="S187" s="10">
        <f t="shared" si="13"/>
        <v>42600.91133101852</v>
      </c>
      <c r="T187" s="20">
        <f t="shared" si="14"/>
        <v>30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8266</v>
      </c>
      <c r="O188" t="s">
        <v>8270</v>
      </c>
      <c r="P188">
        <f t="shared" si="10"/>
        <v>0</v>
      </c>
      <c r="Q188">
        <f t="shared" si="11"/>
        <v>0</v>
      </c>
      <c r="R188" s="10">
        <f t="shared" si="12"/>
        <v>42767.812893518523</v>
      </c>
      <c r="S188" s="10">
        <f t="shared" si="13"/>
        <v>42797.833333333328</v>
      </c>
      <c r="T188" s="20">
        <f t="shared" si="14"/>
        <v>30.020439814805286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8266</v>
      </c>
      <c r="O189" t="s">
        <v>8270</v>
      </c>
      <c r="P189">
        <f t="shared" si="10"/>
        <v>16</v>
      </c>
      <c r="Q189">
        <f t="shared" si="11"/>
        <v>160</v>
      </c>
      <c r="R189" s="10">
        <f t="shared" si="12"/>
        <v>42182.234456018516</v>
      </c>
      <c r="S189" s="10">
        <f t="shared" si="13"/>
        <v>42206.290972222225</v>
      </c>
      <c r="T189" s="20">
        <f t="shared" si="14"/>
        <v>24.05651620370918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8266</v>
      </c>
      <c r="O190" t="s">
        <v>8270</v>
      </c>
      <c r="P190">
        <f t="shared" si="10"/>
        <v>0</v>
      </c>
      <c r="Q190">
        <f t="shared" si="11"/>
        <v>0</v>
      </c>
      <c r="R190" s="10">
        <f t="shared" si="12"/>
        <v>41857.18304398148</v>
      </c>
      <c r="S190" s="10">
        <f t="shared" si="13"/>
        <v>41887.18304398148</v>
      </c>
      <c r="T190" s="20">
        <f t="shared" si="14"/>
        <v>30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8266</v>
      </c>
      <c r="O191" t="s">
        <v>8270</v>
      </c>
      <c r="P191">
        <f t="shared" si="10"/>
        <v>0</v>
      </c>
      <c r="Q191">
        <f t="shared" si="11"/>
        <v>69</v>
      </c>
      <c r="R191" s="10">
        <f t="shared" si="12"/>
        <v>42556.690706018519</v>
      </c>
      <c r="S191" s="10">
        <f t="shared" si="13"/>
        <v>42616.690706018519</v>
      </c>
      <c r="T191" s="20">
        <f t="shared" si="14"/>
        <v>60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8266</v>
      </c>
      <c r="O192" t="s">
        <v>8270</v>
      </c>
      <c r="P192">
        <f t="shared" si="10"/>
        <v>0</v>
      </c>
      <c r="Q192">
        <f t="shared" si="11"/>
        <v>50</v>
      </c>
      <c r="R192" s="10">
        <f t="shared" si="12"/>
        <v>42527.650995370372</v>
      </c>
      <c r="S192" s="10">
        <f t="shared" si="13"/>
        <v>42537.650995370372</v>
      </c>
      <c r="T192" s="20">
        <f t="shared" si="14"/>
        <v>10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8266</v>
      </c>
      <c r="O193" t="s">
        <v>8270</v>
      </c>
      <c r="P193">
        <f t="shared" si="10"/>
        <v>5</v>
      </c>
      <c r="Q193">
        <f t="shared" si="11"/>
        <v>83.33</v>
      </c>
      <c r="R193" s="10">
        <f t="shared" si="12"/>
        <v>42239.441412037035</v>
      </c>
      <c r="S193" s="10">
        <f t="shared" si="13"/>
        <v>42279.441412037035</v>
      </c>
      <c r="T193" s="20">
        <f t="shared" si="14"/>
        <v>40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8266</v>
      </c>
      <c r="O194" t="s">
        <v>8270</v>
      </c>
      <c r="P194">
        <f t="shared" si="10"/>
        <v>0</v>
      </c>
      <c r="Q194">
        <f t="shared" si="11"/>
        <v>5.67</v>
      </c>
      <c r="R194" s="10">
        <f t="shared" si="12"/>
        <v>41899.792037037041</v>
      </c>
      <c r="S194" s="10">
        <f t="shared" si="13"/>
        <v>41929.792037037041</v>
      </c>
      <c r="T194" s="20">
        <f t="shared" si="14"/>
        <v>30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8266</v>
      </c>
      <c r="O195" t="s">
        <v>8270</v>
      </c>
      <c r="P195">
        <f t="shared" ref="P195:P258" si="15">ROUND(E195/D195*100,0)</f>
        <v>0</v>
      </c>
      <c r="Q195">
        <f t="shared" ref="Q195:Q258" si="16">IFERROR(ROUND(E195/L195,2),0)</f>
        <v>0</v>
      </c>
      <c r="R195" s="10">
        <f t="shared" ref="R195:R258" si="17">(((J195/60)/60)/24)+DATE(1970,1,1)</f>
        <v>41911.934791666667</v>
      </c>
      <c r="S195" s="10">
        <f t="shared" ref="S195:S258" si="18">(((I195/60)/60)/24)+DATE(1970,1,1)</f>
        <v>41971.976458333331</v>
      </c>
      <c r="T195" s="20">
        <f t="shared" ref="T195:T258" si="19">S195-R195</f>
        <v>60.041666666664241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8266</v>
      </c>
      <c r="O196" t="s">
        <v>8270</v>
      </c>
      <c r="P196">
        <f t="shared" si="15"/>
        <v>0</v>
      </c>
      <c r="Q196">
        <f t="shared" si="16"/>
        <v>1</v>
      </c>
      <c r="R196" s="10">
        <f t="shared" si="17"/>
        <v>42375.996886574074</v>
      </c>
      <c r="S196" s="10">
        <f t="shared" si="18"/>
        <v>42435.996886574074</v>
      </c>
      <c r="T196" s="20">
        <f t="shared" si="19"/>
        <v>60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8266</v>
      </c>
      <c r="O197" t="s">
        <v>8270</v>
      </c>
      <c r="P197">
        <f t="shared" si="15"/>
        <v>0</v>
      </c>
      <c r="Q197">
        <f t="shared" si="16"/>
        <v>0</v>
      </c>
      <c r="R197" s="10">
        <f t="shared" si="17"/>
        <v>42135.67050925926</v>
      </c>
      <c r="S197" s="10">
        <f t="shared" si="18"/>
        <v>42195.67050925926</v>
      </c>
      <c r="T197" s="20">
        <f t="shared" si="19"/>
        <v>60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8266</v>
      </c>
      <c r="O198" t="s">
        <v>8270</v>
      </c>
      <c r="P198">
        <f t="shared" si="15"/>
        <v>42</v>
      </c>
      <c r="Q198">
        <f t="shared" si="16"/>
        <v>77.11</v>
      </c>
      <c r="R198" s="10">
        <f t="shared" si="17"/>
        <v>42259.542800925927</v>
      </c>
      <c r="S198" s="10">
        <f t="shared" si="18"/>
        <v>42287.875</v>
      </c>
      <c r="T198" s="20">
        <f t="shared" si="19"/>
        <v>28.332199074073287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8266</v>
      </c>
      <c r="O199" t="s">
        <v>8270</v>
      </c>
      <c r="P199">
        <f t="shared" si="15"/>
        <v>10</v>
      </c>
      <c r="Q199">
        <f t="shared" si="16"/>
        <v>32.75</v>
      </c>
      <c r="R199" s="10">
        <f t="shared" si="17"/>
        <v>42741.848379629635</v>
      </c>
      <c r="S199" s="10">
        <f t="shared" si="18"/>
        <v>42783.875</v>
      </c>
      <c r="T199" s="20">
        <f t="shared" si="19"/>
        <v>42.026620370364981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8266</v>
      </c>
      <c r="O200" t="s">
        <v>8270</v>
      </c>
      <c r="P200">
        <f t="shared" si="15"/>
        <v>1</v>
      </c>
      <c r="Q200">
        <f t="shared" si="16"/>
        <v>46.5</v>
      </c>
      <c r="R200" s="10">
        <f t="shared" si="17"/>
        <v>41887.383356481485</v>
      </c>
      <c r="S200" s="10">
        <f t="shared" si="18"/>
        <v>41917.383356481485</v>
      </c>
      <c r="T200" s="20">
        <f t="shared" si="19"/>
        <v>30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8266</v>
      </c>
      <c r="O201" t="s">
        <v>8270</v>
      </c>
      <c r="P201">
        <f t="shared" si="15"/>
        <v>0</v>
      </c>
      <c r="Q201">
        <f t="shared" si="16"/>
        <v>0</v>
      </c>
      <c r="R201" s="10">
        <f t="shared" si="17"/>
        <v>42584.123865740738</v>
      </c>
      <c r="S201" s="10">
        <f t="shared" si="18"/>
        <v>42614.123865740738</v>
      </c>
      <c r="T201" s="20">
        <f t="shared" si="19"/>
        <v>30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8266</v>
      </c>
      <c r="O202" t="s">
        <v>8270</v>
      </c>
      <c r="P202">
        <f t="shared" si="15"/>
        <v>26</v>
      </c>
      <c r="Q202">
        <f t="shared" si="16"/>
        <v>87.31</v>
      </c>
      <c r="R202" s="10">
        <f t="shared" si="17"/>
        <v>41867.083368055559</v>
      </c>
      <c r="S202" s="10">
        <f t="shared" si="18"/>
        <v>41897.083368055559</v>
      </c>
      <c r="T202" s="20">
        <f t="shared" si="19"/>
        <v>30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8266</v>
      </c>
      <c r="O203" t="s">
        <v>8270</v>
      </c>
      <c r="P203">
        <f t="shared" si="15"/>
        <v>58</v>
      </c>
      <c r="Q203">
        <f t="shared" si="16"/>
        <v>54.29</v>
      </c>
      <c r="R203" s="10">
        <f t="shared" si="17"/>
        <v>42023.818622685183</v>
      </c>
      <c r="S203" s="10">
        <f t="shared" si="18"/>
        <v>42043.818622685183</v>
      </c>
      <c r="T203" s="20">
        <f t="shared" si="19"/>
        <v>20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8266</v>
      </c>
      <c r="O204" t="s">
        <v>8270</v>
      </c>
      <c r="P204">
        <f t="shared" si="15"/>
        <v>0</v>
      </c>
      <c r="Q204">
        <f t="shared" si="16"/>
        <v>0</v>
      </c>
      <c r="R204" s="10">
        <f t="shared" si="17"/>
        <v>42255.927824074075</v>
      </c>
      <c r="S204" s="10">
        <f t="shared" si="18"/>
        <v>42285.874305555553</v>
      </c>
      <c r="T204" s="20">
        <f t="shared" si="19"/>
        <v>29.946481481478259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8266</v>
      </c>
      <c r="O205" t="s">
        <v>8270</v>
      </c>
      <c r="P205">
        <f t="shared" si="15"/>
        <v>30</v>
      </c>
      <c r="Q205">
        <f t="shared" si="16"/>
        <v>93.25</v>
      </c>
      <c r="R205" s="10">
        <f t="shared" si="17"/>
        <v>41973.847962962958</v>
      </c>
      <c r="S205" s="10">
        <f t="shared" si="18"/>
        <v>42033.847962962958</v>
      </c>
      <c r="T205" s="20">
        <f t="shared" si="19"/>
        <v>60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8266</v>
      </c>
      <c r="O206" t="s">
        <v>8270</v>
      </c>
      <c r="P206">
        <f t="shared" si="15"/>
        <v>51</v>
      </c>
      <c r="Q206">
        <f t="shared" si="16"/>
        <v>117.68</v>
      </c>
      <c r="R206" s="10">
        <f t="shared" si="17"/>
        <v>42556.583368055552</v>
      </c>
      <c r="S206" s="10">
        <f t="shared" si="18"/>
        <v>42586.583368055552</v>
      </c>
      <c r="T206" s="20">
        <f t="shared" si="19"/>
        <v>30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8266</v>
      </c>
      <c r="O207" t="s">
        <v>8270</v>
      </c>
      <c r="P207">
        <f t="shared" si="15"/>
        <v>16</v>
      </c>
      <c r="Q207">
        <f t="shared" si="16"/>
        <v>76.47</v>
      </c>
      <c r="R207" s="10">
        <f t="shared" si="17"/>
        <v>42248.632199074069</v>
      </c>
      <c r="S207" s="10">
        <f t="shared" si="18"/>
        <v>42283.632199074069</v>
      </c>
      <c r="T207" s="20">
        <f t="shared" si="19"/>
        <v>35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8266</v>
      </c>
      <c r="O208" t="s">
        <v>8270</v>
      </c>
      <c r="P208">
        <f t="shared" si="15"/>
        <v>0</v>
      </c>
      <c r="Q208">
        <f t="shared" si="16"/>
        <v>0</v>
      </c>
      <c r="R208" s="10">
        <f t="shared" si="17"/>
        <v>42567.004432870366</v>
      </c>
      <c r="S208" s="10">
        <f t="shared" si="18"/>
        <v>42588.004432870366</v>
      </c>
      <c r="T208" s="20">
        <f t="shared" si="19"/>
        <v>21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8266</v>
      </c>
      <c r="O209" t="s">
        <v>8270</v>
      </c>
      <c r="P209">
        <f t="shared" si="15"/>
        <v>15</v>
      </c>
      <c r="Q209">
        <f t="shared" si="16"/>
        <v>163.85</v>
      </c>
      <c r="R209" s="10">
        <f t="shared" si="17"/>
        <v>41978.197199074071</v>
      </c>
      <c r="S209" s="10">
        <f t="shared" si="18"/>
        <v>42008.197199074071</v>
      </c>
      <c r="T209" s="20">
        <f t="shared" si="19"/>
        <v>30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8266</v>
      </c>
      <c r="O210" t="s">
        <v>8270</v>
      </c>
      <c r="P210">
        <f t="shared" si="15"/>
        <v>0</v>
      </c>
      <c r="Q210">
        <f t="shared" si="16"/>
        <v>0</v>
      </c>
      <c r="R210" s="10">
        <f t="shared" si="17"/>
        <v>41959.369988425926</v>
      </c>
      <c r="S210" s="10">
        <f t="shared" si="18"/>
        <v>41989.369988425926</v>
      </c>
      <c r="T210" s="20">
        <f t="shared" si="19"/>
        <v>30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8266</v>
      </c>
      <c r="O211" t="s">
        <v>8270</v>
      </c>
      <c r="P211">
        <f t="shared" si="15"/>
        <v>0</v>
      </c>
      <c r="Q211">
        <f t="shared" si="16"/>
        <v>0</v>
      </c>
      <c r="R211" s="10">
        <f t="shared" si="17"/>
        <v>42165.922858796301</v>
      </c>
      <c r="S211" s="10">
        <f t="shared" si="18"/>
        <v>42195.922858796301</v>
      </c>
      <c r="T211" s="20">
        <f t="shared" si="19"/>
        <v>30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8266</v>
      </c>
      <c r="O212" t="s">
        <v>8270</v>
      </c>
      <c r="P212">
        <f t="shared" si="15"/>
        <v>25</v>
      </c>
      <c r="Q212">
        <f t="shared" si="16"/>
        <v>91.82</v>
      </c>
      <c r="R212" s="10">
        <f t="shared" si="17"/>
        <v>42249.064722222218</v>
      </c>
      <c r="S212" s="10">
        <f t="shared" si="18"/>
        <v>42278.208333333328</v>
      </c>
      <c r="T212" s="20">
        <f t="shared" si="19"/>
        <v>29.143611111110658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8266</v>
      </c>
      <c r="O213" t="s">
        <v>8270</v>
      </c>
      <c r="P213">
        <f t="shared" si="15"/>
        <v>45</v>
      </c>
      <c r="Q213">
        <f t="shared" si="16"/>
        <v>185.83</v>
      </c>
      <c r="R213" s="10">
        <f t="shared" si="17"/>
        <v>42236.159918981488</v>
      </c>
      <c r="S213" s="10">
        <f t="shared" si="18"/>
        <v>42266.159918981488</v>
      </c>
      <c r="T213" s="20">
        <f t="shared" si="19"/>
        <v>30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8266</v>
      </c>
      <c r="O214" t="s">
        <v>8270</v>
      </c>
      <c r="P214">
        <f t="shared" si="15"/>
        <v>0</v>
      </c>
      <c r="Q214">
        <f t="shared" si="16"/>
        <v>1</v>
      </c>
      <c r="R214" s="10">
        <f t="shared" si="17"/>
        <v>42416.881018518514</v>
      </c>
      <c r="S214" s="10">
        <f t="shared" si="18"/>
        <v>42476.839351851857</v>
      </c>
      <c r="T214" s="20">
        <f t="shared" si="19"/>
        <v>59.958333333343035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8266</v>
      </c>
      <c r="O215" t="s">
        <v>8270</v>
      </c>
      <c r="P215">
        <f t="shared" si="15"/>
        <v>0</v>
      </c>
      <c r="Q215">
        <f t="shared" si="16"/>
        <v>20</v>
      </c>
      <c r="R215" s="10">
        <f t="shared" si="17"/>
        <v>42202.594293981485</v>
      </c>
      <c r="S215" s="10">
        <f t="shared" si="18"/>
        <v>42232.587974537033</v>
      </c>
      <c r="T215" s="20">
        <f t="shared" si="19"/>
        <v>29.993680555548053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8266</v>
      </c>
      <c r="O216" t="s">
        <v>8270</v>
      </c>
      <c r="P216">
        <f t="shared" si="15"/>
        <v>0</v>
      </c>
      <c r="Q216">
        <f t="shared" si="16"/>
        <v>1</v>
      </c>
      <c r="R216" s="10">
        <f t="shared" si="17"/>
        <v>42009.64061342593</v>
      </c>
      <c r="S216" s="10">
        <f t="shared" si="18"/>
        <v>42069.64061342593</v>
      </c>
      <c r="T216" s="20">
        <f t="shared" si="19"/>
        <v>60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8266</v>
      </c>
      <c r="O217" t="s">
        <v>8270</v>
      </c>
      <c r="P217">
        <f t="shared" si="15"/>
        <v>0</v>
      </c>
      <c r="Q217">
        <f t="shared" si="16"/>
        <v>10</v>
      </c>
      <c r="R217" s="10">
        <f t="shared" si="17"/>
        <v>42375.230115740742</v>
      </c>
      <c r="S217" s="10">
        <f t="shared" si="18"/>
        <v>42417.999305555553</v>
      </c>
      <c r="T217" s="20">
        <f t="shared" si="19"/>
        <v>42.769189814811398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8266</v>
      </c>
      <c r="O218" t="s">
        <v>8270</v>
      </c>
      <c r="P218">
        <f t="shared" si="15"/>
        <v>56</v>
      </c>
      <c r="Q218">
        <f t="shared" si="16"/>
        <v>331.54</v>
      </c>
      <c r="R218" s="10">
        <f t="shared" si="17"/>
        <v>42066.958761574075</v>
      </c>
      <c r="S218" s="10">
        <f t="shared" si="18"/>
        <v>42116.917094907403</v>
      </c>
      <c r="T218" s="20">
        <f t="shared" si="19"/>
        <v>49.958333333328483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8266</v>
      </c>
      <c r="O219" t="s">
        <v>8270</v>
      </c>
      <c r="P219">
        <f t="shared" si="15"/>
        <v>12</v>
      </c>
      <c r="Q219">
        <f t="shared" si="16"/>
        <v>314.29000000000002</v>
      </c>
      <c r="R219" s="10">
        <f t="shared" si="17"/>
        <v>41970.64061342593</v>
      </c>
      <c r="S219" s="10">
        <f t="shared" si="18"/>
        <v>42001.64061342593</v>
      </c>
      <c r="T219" s="20">
        <f t="shared" si="19"/>
        <v>31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8266</v>
      </c>
      <c r="O220" t="s">
        <v>8270</v>
      </c>
      <c r="P220">
        <f t="shared" si="15"/>
        <v>2</v>
      </c>
      <c r="Q220">
        <f t="shared" si="16"/>
        <v>100</v>
      </c>
      <c r="R220" s="10">
        <f t="shared" si="17"/>
        <v>42079.628344907411</v>
      </c>
      <c r="S220" s="10">
        <f t="shared" si="18"/>
        <v>42139.628344907411</v>
      </c>
      <c r="T220" s="20">
        <f t="shared" si="19"/>
        <v>60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8266</v>
      </c>
      <c r="O221" t="s">
        <v>8270</v>
      </c>
      <c r="P221">
        <f t="shared" si="15"/>
        <v>18</v>
      </c>
      <c r="Q221">
        <f t="shared" si="16"/>
        <v>115.99</v>
      </c>
      <c r="R221" s="10">
        <f t="shared" si="17"/>
        <v>42429.326678240745</v>
      </c>
      <c r="S221" s="10">
        <f t="shared" si="18"/>
        <v>42461.290972222225</v>
      </c>
      <c r="T221" s="20">
        <f t="shared" si="19"/>
        <v>31.964293981480296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8266</v>
      </c>
      <c r="O222" t="s">
        <v>8270</v>
      </c>
      <c r="P222">
        <f t="shared" si="15"/>
        <v>1</v>
      </c>
      <c r="Q222">
        <f t="shared" si="16"/>
        <v>120</v>
      </c>
      <c r="R222" s="10">
        <f t="shared" si="17"/>
        <v>42195.643865740742</v>
      </c>
      <c r="S222" s="10">
        <f t="shared" si="18"/>
        <v>42236.837499999994</v>
      </c>
      <c r="T222" s="20">
        <f t="shared" si="19"/>
        <v>41.193634259252576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8266</v>
      </c>
      <c r="O223" t="s">
        <v>8270</v>
      </c>
      <c r="P223">
        <f t="shared" si="15"/>
        <v>0</v>
      </c>
      <c r="Q223">
        <f t="shared" si="16"/>
        <v>0</v>
      </c>
      <c r="R223" s="10">
        <f t="shared" si="17"/>
        <v>42031.837546296301</v>
      </c>
      <c r="S223" s="10">
        <f t="shared" si="18"/>
        <v>42091.79587962963</v>
      </c>
      <c r="T223" s="20">
        <f t="shared" si="19"/>
        <v>59.958333333328483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8266</v>
      </c>
      <c r="O224" t="s">
        <v>8270</v>
      </c>
      <c r="P224">
        <f t="shared" si="15"/>
        <v>13</v>
      </c>
      <c r="Q224">
        <f t="shared" si="16"/>
        <v>65</v>
      </c>
      <c r="R224" s="10">
        <f t="shared" si="17"/>
        <v>42031.769884259258</v>
      </c>
      <c r="S224" s="10">
        <f t="shared" si="18"/>
        <v>42090.110416666663</v>
      </c>
      <c r="T224" s="20">
        <f t="shared" si="19"/>
        <v>58.34053240740468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8266</v>
      </c>
      <c r="O225" t="s">
        <v>8270</v>
      </c>
      <c r="P225">
        <f t="shared" si="15"/>
        <v>0</v>
      </c>
      <c r="Q225">
        <f t="shared" si="16"/>
        <v>0</v>
      </c>
      <c r="R225" s="10">
        <f t="shared" si="17"/>
        <v>42482.048032407409</v>
      </c>
      <c r="S225" s="10">
        <f t="shared" si="18"/>
        <v>42512.045138888891</v>
      </c>
      <c r="T225" s="20">
        <f t="shared" si="19"/>
        <v>29.997106481481751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8266</v>
      </c>
      <c r="O226" t="s">
        <v>8270</v>
      </c>
      <c r="P226">
        <f t="shared" si="15"/>
        <v>0</v>
      </c>
      <c r="Q226">
        <f t="shared" si="16"/>
        <v>0</v>
      </c>
      <c r="R226" s="10">
        <f t="shared" si="17"/>
        <v>42135.235254629632</v>
      </c>
      <c r="S226" s="10">
        <f t="shared" si="18"/>
        <v>42195.235254629632</v>
      </c>
      <c r="T226" s="20">
        <f t="shared" si="19"/>
        <v>60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8266</v>
      </c>
      <c r="O227" t="s">
        <v>8270</v>
      </c>
      <c r="P227">
        <f t="shared" si="15"/>
        <v>0</v>
      </c>
      <c r="Q227">
        <f t="shared" si="16"/>
        <v>0</v>
      </c>
      <c r="R227" s="10">
        <f t="shared" si="17"/>
        <v>42438.961273148147</v>
      </c>
      <c r="S227" s="10">
        <f t="shared" si="18"/>
        <v>42468.919606481482</v>
      </c>
      <c r="T227" s="20">
        <f t="shared" si="19"/>
        <v>29.958333333335759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8266</v>
      </c>
      <c r="O228" t="s">
        <v>8270</v>
      </c>
      <c r="P228">
        <f t="shared" si="15"/>
        <v>1</v>
      </c>
      <c r="Q228">
        <f t="shared" si="16"/>
        <v>125</v>
      </c>
      <c r="R228" s="10">
        <f t="shared" si="17"/>
        <v>42106.666018518517</v>
      </c>
      <c r="S228" s="10">
        <f t="shared" si="18"/>
        <v>42155.395138888889</v>
      </c>
      <c r="T228" s="20">
        <f t="shared" si="19"/>
        <v>48.729120370371675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8266</v>
      </c>
      <c r="O229" t="s">
        <v>8270</v>
      </c>
      <c r="P229">
        <f t="shared" si="15"/>
        <v>0</v>
      </c>
      <c r="Q229">
        <f t="shared" si="16"/>
        <v>0</v>
      </c>
      <c r="R229" s="10">
        <f t="shared" si="17"/>
        <v>42164.893993055557</v>
      </c>
      <c r="S229" s="10">
        <f t="shared" si="18"/>
        <v>42194.893993055557</v>
      </c>
      <c r="T229" s="20">
        <f t="shared" si="19"/>
        <v>30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8266</v>
      </c>
      <c r="O230" t="s">
        <v>8270</v>
      </c>
      <c r="P230">
        <f t="shared" si="15"/>
        <v>0</v>
      </c>
      <c r="Q230">
        <f t="shared" si="16"/>
        <v>0</v>
      </c>
      <c r="R230" s="10">
        <f t="shared" si="17"/>
        <v>42096.686400462961</v>
      </c>
      <c r="S230" s="10">
        <f t="shared" si="18"/>
        <v>42156.686400462961</v>
      </c>
      <c r="T230" s="20">
        <f t="shared" si="19"/>
        <v>60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8266</v>
      </c>
      <c r="O231" t="s">
        <v>8270</v>
      </c>
      <c r="P231">
        <f t="shared" si="15"/>
        <v>0</v>
      </c>
      <c r="Q231">
        <f t="shared" si="16"/>
        <v>0</v>
      </c>
      <c r="R231" s="10">
        <f t="shared" si="17"/>
        <v>42383.933993055558</v>
      </c>
      <c r="S231" s="10">
        <f t="shared" si="18"/>
        <v>42413.933993055558</v>
      </c>
      <c r="T231" s="20">
        <f t="shared" si="19"/>
        <v>30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8266</v>
      </c>
      <c r="O232" t="s">
        <v>8270</v>
      </c>
      <c r="P232">
        <f t="shared" si="15"/>
        <v>0</v>
      </c>
      <c r="Q232">
        <f t="shared" si="16"/>
        <v>30</v>
      </c>
      <c r="R232" s="10">
        <f t="shared" si="17"/>
        <v>42129.777210648142</v>
      </c>
      <c r="S232" s="10">
        <f t="shared" si="18"/>
        <v>42159.777210648142</v>
      </c>
      <c r="T232" s="20">
        <f t="shared" si="19"/>
        <v>30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8266</v>
      </c>
      <c r="O233" t="s">
        <v>8270</v>
      </c>
      <c r="P233">
        <f t="shared" si="15"/>
        <v>0</v>
      </c>
      <c r="Q233">
        <f t="shared" si="16"/>
        <v>0</v>
      </c>
      <c r="R233" s="10">
        <f t="shared" si="17"/>
        <v>42341.958923611113</v>
      </c>
      <c r="S233" s="10">
        <f t="shared" si="18"/>
        <v>42371.958923611113</v>
      </c>
      <c r="T233" s="20">
        <f t="shared" si="19"/>
        <v>30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8266</v>
      </c>
      <c r="O234" t="s">
        <v>8270</v>
      </c>
      <c r="P234">
        <f t="shared" si="15"/>
        <v>3</v>
      </c>
      <c r="Q234">
        <f t="shared" si="16"/>
        <v>15.71</v>
      </c>
      <c r="R234" s="10">
        <f t="shared" si="17"/>
        <v>42032.82576388889</v>
      </c>
      <c r="S234" s="10">
        <f t="shared" si="18"/>
        <v>42062.82576388889</v>
      </c>
      <c r="T234" s="20">
        <f t="shared" si="19"/>
        <v>30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8266</v>
      </c>
      <c r="O235" t="s">
        <v>8270</v>
      </c>
      <c r="P235">
        <f t="shared" si="15"/>
        <v>0</v>
      </c>
      <c r="Q235">
        <f t="shared" si="16"/>
        <v>0</v>
      </c>
      <c r="R235" s="10">
        <f t="shared" si="17"/>
        <v>42612.911712962959</v>
      </c>
      <c r="S235" s="10">
        <f t="shared" si="18"/>
        <v>42642.911712962959</v>
      </c>
      <c r="T235" s="20">
        <f t="shared" si="19"/>
        <v>30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8266</v>
      </c>
      <c r="O236" t="s">
        <v>8270</v>
      </c>
      <c r="P236">
        <f t="shared" si="15"/>
        <v>40</v>
      </c>
      <c r="Q236">
        <f t="shared" si="16"/>
        <v>80.2</v>
      </c>
      <c r="R236" s="10">
        <f t="shared" si="17"/>
        <v>42136.035405092596</v>
      </c>
      <c r="S236" s="10">
        <f t="shared" si="18"/>
        <v>42176.035405092596</v>
      </c>
      <c r="T236" s="20">
        <f t="shared" si="19"/>
        <v>40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8266</v>
      </c>
      <c r="O237" t="s">
        <v>8270</v>
      </c>
      <c r="P237">
        <f t="shared" si="15"/>
        <v>0</v>
      </c>
      <c r="Q237">
        <f t="shared" si="16"/>
        <v>0</v>
      </c>
      <c r="R237" s="10">
        <f t="shared" si="17"/>
        <v>42164.908530092594</v>
      </c>
      <c r="S237" s="10">
        <f t="shared" si="18"/>
        <v>42194.908530092594</v>
      </c>
      <c r="T237" s="20">
        <f t="shared" si="19"/>
        <v>30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8266</v>
      </c>
      <c r="O238" t="s">
        <v>8270</v>
      </c>
      <c r="P238">
        <f t="shared" si="15"/>
        <v>0</v>
      </c>
      <c r="Q238">
        <f t="shared" si="16"/>
        <v>0</v>
      </c>
      <c r="R238" s="10">
        <f t="shared" si="17"/>
        <v>42321.08447916666</v>
      </c>
      <c r="S238" s="10">
        <f t="shared" si="18"/>
        <v>42374</v>
      </c>
      <c r="T238" s="20">
        <f t="shared" si="19"/>
        <v>52.915520833339542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8266</v>
      </c>
      <c r="O239" t="s">
        <v>8270</v>
      </c>
      <c r="P239">
        <f t="shared" si="15"/>
        <v>0</v>
      </c>
      <c r="Q239">
        <f t="shared" si="16"/>
        <v>50</v>
      </c>
      <c r="R239" s="10">
        <f t="shared" si="17"/>
        <v>42377.577187499999</v>
      </c>
      <c r="S239" s="10">
        <f t="shared" si="18"/>
        <v>42437.577187499999</v>
      </c>
      <c r="T239" s="20">
        <f t="shared" si="19"/>
        <v>60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8266</v>
      </c>
      <c r="O240" t="s">
        <v>8270</v>
      </c>
      <c r="P240">
        <f t="shared" si="15"/>
        <v>0</v>
      </c>
      <c r="Q240">
        <f t="shared" si="16"/>
        <v>0</v>
      </c>
      <c r="R240" s="10">
        <f t="shared" si="17"/>
        <v>42713.962499999994</v>
      </c>
      <c r="S240" s="10">
        <f t="shared" si="18"/>
        <v>42734.375</v>
      </c>
      <c r="T240" s="20">
        <f t="shared" si="19"/>
        <v>20.412500000005821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8266</v>
      </c>
      <c r="O241" t="s">
        <v>8270</v>
      </c>
      <c r="P241">
        <f t="shared" si="15"/>
        <v>25</v>
      </c>
      <c r="Q241">
        <f t="shared" si="16"/>
        <v>50</v>
      </c>
      <c r="R241" s="10">
        <f t="shared" si="17"/>
        <v>42297.110300925924</v>
      </c>
      <c r="S241" s="10">
        <f t="shared" si="18"/>
        <v>42316.5</v>
      </c>
      <c r="T241" s="20">
        <f t="shared" si="19"/>
        <v>19.389699074075907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8266</v>
      </c>
      <c r="O242" t="s">
        <v>8271</v>
      </c>
      <c r="P242">
        <f t="shared" si="15"/>
        <v>108</v>
      </c>
      <c r="Q242">
        <f t="shared" si="16"/>
        <v>117.85</v>
      </c>
      <c r="R242" s="10">
        <f t="shared" si="17"/>
        <v>41354.708460648151</v>
      </c>
      <c r="S242" s="10">
        <f t="shared" si="18"/>
        <v>41399.708460648151</v>
      </c>
      <c r="T242" s="20">
        <f t="shared" si="19"/>
        <v>45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8266</v>
      </c>
      <c r="O243" t="s">
        <v>8271</v>
      </c>
      <c r="P243">
        <f t="shared" si="15"/>
        <v>113</v>
      </c>
      <c r="Q243">
        <f t="shared" si="16"/>
        <v>109.04</v>
      </c>
      <c r="R243" s="10">
        <f t="shared" si="17"/>
        <v>41949.697962962964</v>
      </c>
      <c r="S243" s="10">
        <f t="shared" si="18"/>
        <v>41994.697962962964</v>
      </c>
      <c r="T243" s="20">
        <f t="shared" si="19"/>
        <v>45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8266</v>
      </c>
      <c r="O244" t="s">
        <v>8271</v>
      </c>
      <c r="P244">
        <f t="shared" si="15"/>
        <v>113</v>
      </c>
      <c r="Q244">
        <f t="shared" si="16"/>
        <v>73.02</v>
      </c>
      <c r="R244" s="10">
        <f t="shared" si="17"/>
        <v>40862.492939814816</v>
      </c>
      <c r="S244" s="10">
        <f t="shared" si="18"/>
        <v>40897.492939814816</v>
      </c>
      <c r="T244" s="20">
        <f t="shared" si="19"/>
        <v>35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8266</v>
      </c>
      <c r="O245" t="s">
        <v>8271</v>
      </c>
      <c r="P245">
        <f t="shared" si="15"/>
        <v>103</v>
      </c>
      <c r="Q245">
        <f t="shared" si="16"/>
        <v>78.2</v>
      </c>
      <c r="R245" s="10">
        <f t="shared" si="17"/>
        <v>41662.047500000001</v>
      </c>
      <c r="S245" s="10">
        <f t="shared" si="18"/>
        <v>41692.047500000001</v>
      </c>
      <c r="T245" s="20">
        <f t="shared" si="19"/>
        <v>30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8266</v>
      </c>
      <c r="O246" t="s">
        <v>8271</v>
      </c>
      <c r="P246">
        <f t="shared" si="15"/>
        <v>114</v>
      </c>
      <c r="Q246">
        <f t="shared" si="16"/>
        <v>47.4</v>
      </c>
      <c r="R246" s="10">
        <f t="shared" si="17"/>
        <v>40213.323599537034</v>
      </c>
      <c r="S246" s="10">
        <f t="shared" si="18"/>
        <v>40253.29583333333</v>
      </c>
      <c r="T246" s="20">
        <f t="shared" si="19"/>
        <v>39.972233796295768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8266</v>
      </c>
      <c r="O247" t="s">
        <v>8271</v>
      </c>
      <c r="P247">
        <f t="shared" si="15"/>
        <v>104</v>
      </c>
      <c r="Q247">
        <f t="shared" si="16"/>
        <v>54.02</v>
      </c>
      <c r="R247" s="10">
        <f t="shared" si="17"/>
        <v>41107.053067129629</v>
      </c>
      <c r="S247" s="10">
        <f t="shared" si="18"/>
        <v>41137.053067129629</v>
      </c>
      <c r="T247" s="20">
        <f t="shared" si="19"/>
        <v>30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8266</v>
      </c>
      <c r="O248" t="s">
        <v>8271</v>
      </c>
      <c r="P248">
        <f t="shared" si="15"/>
        <v>305</v>
      </c>
      <c r="Q248">
        <f t="shared" si="16"/>
        <v>68.489999999999995</v>
      </c>
      <c r="R248" s="10">
        <f t="shared" si="17"/>
        <v>40480.363483796296</v>
      </c>
      <c r="S248" s="10">
        <f t="shared" si="18"/>
        <v>40530.405150462961</v>
      </c>
      <c r="T248" s="20">
        <f t="shared" si="19"/>
        <v>50.041666666664241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8266</v>
      </c>
      <c r="O249" t="s">
        <v>8271</v>
      </c>
      <c r="P249">
        <f t="shared" si="15"/>
        <v>134</v>
      </c>
      <c r="Q249">
        <f t="shared" si="16"/>
        <v>108.15</v>
      </c>
      <c r="R249" s="10">
        <f t="shared" si="17"/>
        <v>40430.604328703703</v>
      </c>
      <c r="S249" s="10">
        <f t="shared" si="18"/>
        <v>40467.152083333334</v>
      </c>
      <c r="T249" s="20">
        <f t="shared" si="19"/>
        <v>36.547754629631527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8266</v>
      </c>
      <c r="O250" t="s">
        <v>8271</v>
      </c>
      <c r="P250">
        <f t="shared" si="15"/>
        <v>101</v>
      </c>
      <c r="Q250">
        <f t="shared" si="16"/>
        <v>589.95000000000005</v>
      </c>
      <c r="R250" s="10">
        <f t="shared" si="17"/>
        <v>40870.774409722224</v>
      </c>
      <c r="S250" s="10">
        <f t="shared" si="18"/>
        <v>40915.774409722224</v>
      </c>
      <c r="T250" s="20">
        <f t="shared" si="19"/>
        <v>45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8266</v>
      </c>
      <c r="O251" t="s">
        <v>8271</v>
      </c>
      <c r="P251">
        <f t="shared" si="15"/>
        <v>113</v>
      </c>
      <c r="Q251">
        <f t="shared" si="16"/>
        <v>48.05</v>
      </c>
      <c r="R251" s="10">
        <f t="shared" si="17"/>
        <v>40332.923842592594</v>
      </c>
      <c r="S251" s="10">
        <f t="shared" si="18"/>
        <v>40412.736111111109</v>
      </c>
      <c r="T251" s="20">
        <f t="shared" si="19"/>
        <v>79.812268518515339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8266</v>
      </c>
      <c r="O252" t="s">
        <v>8271</v>
      </c>
      <c r="P252">
        <f t="shared" si="15"/>
        <v>106</v>
      </c>
      <c r="Q252">
        <f t="shared" si="16"/>
        <v>72.48</v>
      </c>
      <c r="R252" s="10">
        <f t="shared" si="17"/>
        <v>41401.565868055557</v>
      </c>
      <c r="S252" s="10">
        <f t="shared" si="18"/>
        <v>41431.565868055557</v>
      </c>
      <c r="T252" s="20">
        <f t="shared" si="19"/>
        <v>30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8266</v>
      </c>
      <c r="O253" t="s">
        <v>8271</v>
      </c>
      <c r="P253">
        <f t="shared" si="15"/>
        <v>126</v>
      </c>
      <c r="Q253">
        <f t="shared" si="16"/>
        <v>57.08</v>
      </c>
      <c r="R253" s="10">
        <f t="shared" si="17"/>
        <v>41013.787569444445</v>
      </c>
      <c r="S253" s="10">
        <f t="shared" si="18"/>
        <v>41045.791666666664</v>
      </c>
      <c r="T253" s="20">
        <f t="shared" si="19"/>
        <v>32.004097222219571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8266</v>
      </c>
      <c r="O254" t="s">
        <v>8271</v>
      </c>
      <c r="P254">
        <f t="shared" si="15"/>
        <v>185</v>
      </c>
      <c r="Q254">
        <f t="shared" si="16"/>
        <v>85.44</v>
      </c>
      <c r="R254" s="10">
        <f t="shared" si="17"/>
        <v>40266.662708333337</v>
      </c>
      <c r="S254" s="10">
        <f t="shared" si="18"/>
        <v>40330.165972222225</v>
      </c>
      <c r="T254" s="20">
        <f t="shared" si="19"/>
        <v>63.503263888887886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8266</v>
      </c>
      <c r="O255" t="s">
        <v>8271</v>
      </c>
      <c r="P255">
        <f t="shared" si="15"/>
        <v>101</v>
      </c>
      <c r="Q255">
        <f t="shared" si="16"/>
        <v>215.86</v>
      </c>
      <c r="R255" s="10">
        <f t="shared" si="17"/>
        <v>40924.650868055556</v>
      </c>
      <c r="S255" s="10">
        <f t="shared" si="18"/>
        <v>40954.650868055556</v>
      </c>
      <c r="T255" s="20">
        <f t="shared" si="19"/>
        <v>30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8266</v>
      </c>
      <c r="O256" t="s">
        <v>8271</v>
      </c>
      <c r="P256">
        <f t="shared" si="15"/>
        <v>117</v>
      </c>
      <c r="Q256">
        <f t="shared" si="16"/>
        <v>89.39</v>
      </c>
      <c r="R256" s="10">
        <f t="shared" si="17"/>
        <v>42263.952662037031</v>
      </c>
      <c r="S256" s="10">
        <f t="shared" si="18"/>
        <v>42294.083333333328</v>
      </c>
      <c r="T256" s="20">
        <f t="shared" si="19"/>
        <v>30.130671296297805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8266</v>
      </c>
      <c r="O257" t="s">
        <v>8271</v>
      </c>
      <c r="P257">
        <f t="shared" si="15"/>
        <v>107</v>
      </c>
      <c r="Q257">
        <f t="shared" si="16"/>
        <v>45.42</v>
      </c>
      <c r="R257" s="10">
        <f t="shared" si="17"/>
        <v>40588.526412037041</v>
      </c>
      <c r="S257" s="10">
        <f t="shared" si="18"/>
        <v>40618.48474537037</v>
      </c>
      <c r="T257" s="20">
        <f t="shared" si="19"/>
        <v>29.958333333328483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8266</v>
      </c>
      <c r="O258" t="s">
        <v>8271</v>
      </c>
      <c r="P258">
        <f t="shared" si="15"/>
        <v>139</v>
      </c>
      <c r="Q258">
        <f t="shared" si="16"/>
        <v>65.760000000000005</v>
      </c>
      <c r="R258" s="10">
        <f t="shared" si="17"/>
        <v>41319.769293981481</v>
      </c>
      <c r="S258" s="10">
        <f t="shared" si="18"/>
        <v>41349.769293981481</v>
      </c>
      <c r="T258" s="20">
        <f t="shared" si="19"/>
        <v>30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8266</v>
      </c>
      <c r="O259" t="s">
        <v>8271</v>
      </c>
      <c r="P259">
        <f t="shared" ref="P259:P322" si="20">ROUND(E259/D259*100,0)</f>
        <v>107</v>
      </c>
      <c r="Q259">
        <f t="shared" ref="Q259:Q322" si="21">IFERROR(ROUND(E259/L259,2),0)</f>
        <v>66.7</v>
      </c>
      <c r="R259" s="10">
        <f t="shared" ref="R259:R322" si="22">(((J259/60)/60)/24)+DATE(1970,1,1)</f>
        <v>42479.626875000002</v>
      </c>
      <c r="S259" s="10">
        <f t="shared" ref="S259:S322" si="23">(((I259/60)/60)/24)+DATE(1970,1,1)</f>
        <v>42509.626875000002</v>
      </c>
      <c r="T259" s="20">
        <f t="shared" ref="T259:T322" si="24">S259-R259</f>
        <v>30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8266</v>
      </c>
      <c r="O260" t="s">
        <v>8271</v>
      </c>
      <c r="P260">
        <f t="shared" si="20"/>
        <v>191</v>
      </c>
      <c r="Q260">
        <f t="shared" si="21"/>
        <v>83.35</v>
      </c>
      <c r="R260" s="10">
        <f t="shared" si="22"/>
        <v>40682.051689814813</v>
      </c>
      <c r="S260" s="10">
        <f t="shared" si="23"/>
        <v>40712.051689814813</v>
      </c>
      <c r="T260" s="20">
        <f t="shared" si="24"/>
        <v>30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8266</v>
      </c>
      <c r="O261" t="s">
        <v>8271</v>
      </c>
      <c r="P261">
        <f t="shared" si="20"/>
        <v>132</v>
      </c>
      <c r="Q261">
        <f t="shared" si="21"/>
        <v>105.05</v>
      </c>
      <c r="R261" s="10">
        <f t="shared" si="22"/>
        <v>42072.738067129627</v>
      </c>
      <c r="S261" s="10">
        <f t="shared" si="23"/>
        <v>42102.738067129627</v>
      </c>
      <c r="T261" s="20">
        <f t="shared" si="24"/>
        <v>30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8266</v>
      </c>
      <c r="O262" t="s">
        <v>8271</v>
      </c>
      <c r="P262">
        <f t="shared" si="20"/>
        <v>106</v>
      </c>
      <c r="Q262">
        <f t="shared" si="21"/>
        <v>120.91</v>
      </c>
      <c r="R262" s="10">
        <f t="shared" si="22"/>
        <v>40330.755543981482</v>
      </c>
      <c r="S262" s="10">
        <f t="shared" si="23"/>
        <v>40376.415972222225</v>
      </c>
      <c r="T262" s="20">
        <f t="shared" si="24"/>
        <v>45.660428240742476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8266</v>
      </c>
      <c r="O263" t="s">
        <v>8271</v>
      </c>
      <c r="P263">
        <f t="shared" si="20"/>
        <v>107</v>
      </c>
      <c r="Q263">
        <f t="shared" si="21"/>
        <v>97.64</v>
      </c>
      <c r="R263" s="10">
        <f t="shared" si="22"/>
        <v>41017.885462962964</v>
      </c>
      <c r="S263" s="10">
        <f t="shared" si="23"/>
        <v>41067.621527777781</v>
      </c>
      <c r="T263" s="20">
        <f t="shared" si="24"/>
        <v>49.736064814816928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8266</v>
      </c>
      <c r="O264" t="s">
        <v>8271</v>
      </c>
      <c r="P264">
        <f t="shared" si="20"/>
        <v>240</v>
      </c>
      <c r="Q264">
        <f t="shared" si="21"/>
        <v>41.38</v>
      </c>
      <c r="R264" s="10">
        <f t="shared" si="22"/>
        <v>40555.24800925926</v>
      </c>
      <c r="S264" s="10">
        <f t="shared" si="23"/>
        <v>40600.24800925926</v>
      </c>
      <c r="T264" s="20">
        <f t="shared" si="24"/>
        <v>45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8266</v>
      </c>
      <c r="O265" t="s">
        <v>8271</v>
      </c>
      <c r="P265">
        <f t="shared" si="20"/>
        <v>118</v>
      </c>
      <c r="Q265">
        <f t="shared" si="21"/>
        <v>30.65</v>
      </c>
      <c r="R265" s="10">
        <f t="shared" si="22"/>
        <v>41149.954791666663</v>
      </c>
      <c r="S265" s="10">
        <f t="shared" si="23"/>
        <v>41179.954791666663</v>
      </c>
      <c r="T265" s="20">
        <f t="shared" si="24"/>
        <v>30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8266</v>
      </c>
      <c r="O266" t="s">
        <v>8271</v>
      </c>
      <c r="P266">
        <f t="shared" si="20"/>
        <v>118</v>
      </c>
      <c r="Q266">
        <f t="shared" si="21"/>
        <v>64.95</v>
      </c>
      <c r="R266" s="10">
        <f t="shared" si="22"/>
        <v>41010.620312500003</v>
      </c>
      <c r="S266" s="10">
        <f t="shared" si="23"/>
        <v>41040.620312500003</v>
      </c>
      <c r="T266" s="20">
        <f t="shared" si="24"/>
        <v>30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8266</v>
      </c>
      <c r="O267" t="s">
        <v>8271</v>
      </c>
      <c r="P267">
        <f t="shared" si="20"/>
        <v>111</v>
      </c>
      <c r="Q267">
        <f t="shared" si="21"/>
        <v>95.78</v>
      </c>
      <c r="R267" s="10">
        <f t="shared" si="22"/>
        <v>40267.245717592588</v>
      </c>
      <c r="S267" s="10">
        <f t="shared" si="23"/>
        <v>40308.844444444447</v>
      </c>
      <c r="T267" s="20">
        <f t="shared" si="24"/>
        <v>41.598726851858373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8266</v>
      </c>
      <c r="O268" t="s">
        <v>8271</v>
      </c>
      <c r="P268">
        <f t="shared" si="20"/>
        <v>146</v>
      </c>
      <c r="Q268">
        <f t="shared" si="21"/>
        <v>40.42</v>
      </c>
      <c r="R268" s="10">
        <f t="shared" si="22"/>
        <v>40205.174849537041</v>
      </c>
      <c r="S268" s="10">
        <f t="shared" si="23"/>
        <v>40291.160416666666</v>
      </c>
      <c r="T268" s="20">
        <f t="shared" si="24"/>
        <v>85.985567129624542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8266</v>
      </c>
      <c r="O269" t="s">
        <v>8271</v>
      </c>
      <c r="P269">
        <f t="shared" si="20"/>
        <v>132</v>
      </c>
      <c r="Q269">
        <f t="shared" si="21"/>
        <v>78.58</v>
      </c>
      <c r="R269" s="10">
        <f t="shared" si="22"/>
        <v>41785.452534722222</v>
      </c>
      <c r="S269" s="10">
        <f t="shared" si="23"/>
        <v>41815.452534722222</v>
      </c>
      <c r="T269" s="20">
        <f t="shared" si="24"/>
        <v>30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8266</v>
      </c>
      <c r="O270" t="s">
        <v>8271</v>
      </c>
      <c r="P270">
        <f t="shared" si="20"/>
        <v>111</v>
      </c>
      <c r="Q270">
        <f t="shared" si="21"/>
        <v>50.18</v>
      </c>
      <c r="R270" s="10">
        <f t="shared" si="22"/>
        <v>40809.15252314815</v>
      </c>
      <c r="S270" s="10">
        <f t="shared" si="23"/>
        <v>40854.194189814814</v>
      </c>
      <c r="T270" s="20">
        <f t="shared" si="24"/>
        <v>45.041666666664241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8266</v>
      </c>
      <c r="O271" t="s">
        <v>8271</v>
      </c>
      <c r="P271">
        <f t="shared" si="20"/>
        <v>147</v>
      </c>
      <c r="Q271">
        <f t="shared" si="21"/>
        <v>92.25</v>
      </c>
      <c r="R271" s="10">
        <f t="shared" si="22"/>
        <v>42758.197013888886</v>
      </c>
      <c r="S271" s="10">
        <f t="shared" si="23"/>
        <v>42788.197013888886</v>
      </c>
      <c r="T271" s="20">
        <f t="shared" si="24"/>
        <v>30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8266</v>
      </c>
      <c r="O272" t="s">
        <v>8271</v>
      </c>
      <c r="P272">
        <f t="shared" si="20"/>
        <v>153</v>
      </c>
      <c r="Q272">
        <f t="shared" si="21"/>
        <v>57.54</v>
      </c>
      <c r="R272" s="10">
        <f t="shared" si="22"/>
        <v>40637.866550925923</v>
      </c>
      <c r="S272" s="10">
        <f t="shared" si="23"/>
        <v>40688.166666666664</v>
      </c>
      <c r="T272" s="20">
        <f t="shared" si="24"/>
        <v>50.300115740741603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8266</v>
      </c>
      <c r="O273" t="s">
        <v>8271</v>
      </c>
      <c r="P273">
        <f t="shared" si="20"/>
        <v>105</v>
      </c>
      <c r="Q273">
        <f t="shared" si="21"/>
        <v>109.42</v>
      </c>
      <c r="R273" s="10">
        <f t="shared" si="22"/>
        <v>41612.10024305556</v>
      </c>
      <c r="S273" s="10">
        <f t="shared" si="23"/>
        <v>41641.333333333336</v>
      </c>
      <c r="T273" s="20">
        <f t="shared" si="24"/>
        <v>29.233090277775773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8266</v>
      </c>
      <c r="O274" t="s">
        <v>8271</v>
      </c>
      <c r="P274">
        <f t="shared" si="20"/>
        <v>177</v>
      </c>
      <c r="Q274">
        <f t="shared" si="21"/>
        <v>81.89</v>
      </c>
      <c r="R274" s="10">
        <f t="shared" si="22"/>
        <v>40235.900358796294</v>
      </c>
      <c r="S274" s="10">
        <f t="shared" si="23"/>
        <v>40296.78402777778</v>
      </c>
      <c r="T274" s="20">
        <f t="shared" si="24"/>
        <v>60.883668981485243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8266</v>
      </c>
      <c r="O275" t="s">
        <v>8271</v>
      </c>
      <c r="P275">
        <f t="shared" si="20"/>
        <v>108</v>
      </c>
      <c r="Q275">
        <f t="shared" si="21"/>
        <v>45.67</v>
      </c>
      <c r="R275" s="10">
        <f t="shared" si="22"/>
        <v>40697.498449074075</v>
      </c>
      <c r="S275" s="10">
        <f t="shared" si="23"/>
        <v>40727.498449074075</v>
      </c>
      <c r="T275" s="20">
        <f t="shared" si="24"/>
        <v>30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8266</v>
      </c>
      <c r="O276" t="s">
        <v>8271</v>
      </c>
      <c r="P276">
        <f t="shared" si="20"/>
        <v>156</v>
      </c>
      <c r="Q276">
        <f t="shared" si="21"/>
        <v>55.22</v>
      </c>
      <c r="R276" s="10">
        <f t="shared" si="22"/>
        <v>40969.912372685183</v>
      </c>
      <c r="S276" s="10">
        <f t="shared" si="23"/>
        <v>41004.290972222225</v>
      </c>
      <c r="T276" s="20">
        <f t="shared" si="24"/>
        <v>34.378599537041737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8266</v>
      </c>
      <c r="O277" t="s">
        <v>8271</v>
      </c>
      <c r="P277">
        <f t="shared" si="20"/>
        <v>108</v>
      </c>
      <c r="Q277">
        <f t="shared" si="21"/>
        <v>65.3</v>
      </c>
      <c r="R277" s="10">
        <f t="shared" si="22"/>
        <v>41193.032013888893</v>
      </c>
      <c r="S277" s="10">
        <f t="shared" si="23"/>
        <v>41223.073680555557</v>
      </c>
      <c r="T277" s="20">
        <f t="shared" si="24"/>
        <v>30.041666666664241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8266</v>
      </c>
      <c r="O278" t="s">
        <v>8271</v>
      </c>
      <c r="P278">
        <f t="shared" si="20"/>
        <v>148</v>
      </c>
      <c r="Q278">
        <f t="shared" si="21"/>
        <v>95.23</v>
      </c>
      <c r="R278" s="10">
        <f t="shared" si="22"/>
        <v>40967.081874999996</v>
      </c>
      <c r="S278" s="10">
        <f t="shared" si="23"/>
        <v>41027.040208333332</v>
      </c>
      <c r="T278" s="20">
        <f t="shared" si="24"/>
        <v>59.958333333335759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8266</v>
      </c>
      <c r="O279" t="s">
        <v>8271</v>
      </c>
      <c r="P279">
        <f t="shared" si="20"/>
        <v>110</v>
      </c>
      <c r="Q279">
        <f t="shared" si="21"/>
        <v>75.44</v>
      </c>
      <c r="R279" s="10">
        <f t="shared" si="22"/>
        <v>42117.891423611116</v>
      </c>
      <c r="S279" s="10">
        <f t="shared" si="23"/>
        <v>42147.891423611116</v>
      </c>
      <c r="T279" s="20">
        <f t="shared" si="24"/>
        <v>30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8266</v>
      </c>
      <c r="O280" t="s">
        <v>8271</v>
      </c>
      <c r="P280">
        <f t="shared" si="20"/>
        <v>150</v>
      </c>
      <c r="Q280">
        <f t="shared" si="21"/>
        <v>97.82</v>
      </c>
      <c r="R280" s="10">
        <f t="shared" si="22"/>
        <v>41164.040960648148</v>
      </c>
      <c r="S280" s="10">
        <f t="shared" si="23"/>
        <v>41194.040960648148</v>
      </c>
      <c r="T280" s="20">
        <f t="shared" si="24"/>
        <v>30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8266</v>
      </c>
      <c r="O281" t="s">
        <v>8271</v>
      </c>
      <c r="P281">
        <f t="shared" si="20"/>
        <v>157</v>
      </c>
      <c r="Q281">
        <f t="shared" si="21"/>
        <v>87.69</v>
      </c>
      <c r="R281" s="10">
        <f t="shared" si="22"/>
        <v>42759.244166666671</v>
      </c>
      <c r="S281" s="10">
        <f t="shared" si="23"/>
        <v>42793.084027777775</v>
      </c>
      <c r="T281" s="20">
        <f t="shared" si="24"/>
        <v>33.839861111104256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8266</v>
      </c>
      <c r="O282" t="s">
        <v>8271</v>
      </c>
      <c r="P282">
        <f t="shared" si="20"/>
        <v>156</v>
      </c>
      <c r="Q282">
        <f t="shared" si="21"/>
        <v>54.75</v>
      </c>
      <c r="R282" s="10">
        <f t="shared" si="22"/>
        <v>41744.590682870366</v>
      </c>
      <c r="S282" s="10">
        <f t="shared" si="23"/>
        <v>41789.590682870366</v>
      </c>
      <c r="T282" s="20">
        <f t="shared" si="24"/>
        <v>45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8266</v>
      </c>
      <c r="O283" t="s">
        <v>8271</v>
      </c>
      <c r="P283">
        <f t="shared" si="20"/>
        <v>121</v>
      </c>
      <c r="Q283">
        <f t="shared" si="21"/>
        <v>83.95</v>
      </c>
      <c r="R283" s="10">
        <f t="shared" si="22"/>
        <v>39950.163344907407</v>
      </c>
      <c r="S283" s="10">
        <f t="shared" si="23"/>
        <v>40035.80972222222</v>
      </c>
      <c r="T283" s="20">
        <f t="shared" si="24"/>
        <v>85.646377314813435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8266</v>
      </c>
      <c r="O284" t="s">
        <v>8271</v>
      </c>
      <c r="P284">
        <f t="shared" si="20"/>
        <v>101</v>
      </c>
      <c r="Q284">
        <f t="shared" si="21"/>
        <v>254.39</v>
      </c>
      <c r="R284" s="10">
        <f t="shared" si="22"/>
        <v>40194.920046296298</v>
      </c>
      <c r="S284" s="10">
        <f t="shared" si="23"/>
        <v>40231.916666666664</v>
      </c>
      <c r="T284" s="20">
        <f t="shared" si="24"/>
        <v>36.996620370366145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8266</v>
      </c>
      <c r="O285" t="s">
        <v>8271</v>
      </c>
      <c r="P285">
        <f t="shared" si="20"/>
        <v>114</v>
      </c>
      <c r="Q285">
        <f t="shared" si="21"/>
        <v>101.83</v>
      </c>
      <c r="R285" s="10">
        <f t="shared" si="22"/>
        <v>40675.71</v>
      </c>
      <c r="S285" s="10">
        <f t="shared" si="23"/>
        <v>40695.207638888889</v>
      </c>
      <c r="T285" s="20">
        <f t="shared" si="24"/>
        <v>19.497638888889924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8266</v>
      </c>
      <c r="O286" t="s">
        <v>8271</v>
      </c>
      <c r="P286">
        <f t="shared" si="20"/>
        <v>105</v>
      </c>
      <c r="Q286">
        <f t="shared" si="21"/>
        <v>55.07</v>
      </c>
      <c r="R286" s="10">
        <f t="shared" si="22"/>
        <v>40904.738194444442</v>
      </c>
      <c r="S286" s="10">
        <f t="shared" si="23"/>
        <v>40929.738194444442</v>
      </c>
      <c r="T286" s="20">
        <f t="shared" si="24"/>
        <v>25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8266</v>
      </c>
      <c r="O287" t="s">
        <v>8271</v>
      </c>
      <c r="P287">
        <f t="shared" si="20"/>
        <v>229</v>
      </c>
      <c r="Q287">
        <f t="shared" si="21"/>
        <v>56.9</v>
      </c>
      <c r="R287" s="10">
        <f t="shared" si="22"/>
        <v>41506.756111111114</v>
      </c>
      <c r="S287" s="10">
        <f t="shared" si="23"/>
        <v>41536.756111111114</v>
      </c>
      <c r="T287" s="20">
        <f t="shared" si="24"/>
        <v>30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8266</v>
      </c>
      <c r="O288" t="s">
        <v>8271</v>
      </c>
      <c r="P288">
        <f t="shared" si="20"/>
        <v>109</v>
      </c>
      <c r="Q288">
        <f t="shared" si="21"/>
        <v>121.28</v>
      </c>
      <c r="R288" s="10">
        <f t="shared" si="22"/>
        <v>41313.816249999996</v>
      </c>
      <c r="S288" s="10">
        <f t="shared" si="23"/>
        <v>41358.774583333332</v>
      </c>
      <c r="T288" s="20">
        <f t="shared" si="24"/>
        <v>44.958333333335759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8266</v>
      </c>
      <c r="O289" t="s">
        <v>8271</v>
      </c>
      <c r="P289">
        <f t="shared" si="20"/>
        <v>176</v>
      </c>
      <c r="Q289">
        <f t="shared" si="21"/>
        <v>91.19</v>
      </c>
      <c r="R289" s="10">
        <f t="shared" si="22"/>
        <v>41184.277986111112</v>
      </c>
      <c r="S289" s="10">
        <f t="shared" si="23"/>
        <v>41215.166666666664</v>
      </c>
      <c r="T289" s="20">
        <f t="shared" si="24"/>
        <v>30.888680555552128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8266</v>
      </c>
      <c r="O290" t="s">
        <v>8271</v>
      </c>
      <c r="P290">
        <f t="shared" si="20"/>
        <v>103</v>
      </c>
      <c r="Q290">
        <f t="shared" si="21"/>
        <v>115.45</v>
      </c>
      <c r="R290" s="10">
        <f t="shared" si="22"/>
        <v>41051.168900462959</v>
      </c>
      <c r="S290" s="10">
        <f t="shared" si="23"/>
        <v>41086.168900462959</v>
      </c>
      <c r="T290" s="20">
        <f t="shared" si="24"/>
        <v>35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8266</v>
      </c>
      <c r="O291" t="s">
        <v>8271</v>
      </c>
      <c r="P291">
        <f t="shared" si="20"/>
        <v>105</v>
      </c>
      <c r="Q291">
        <f t="shared" si="21"/>
        <v>67.77</v>
      </c>
      <c r="R291" s="10">
        <f t="shared" si="22"/>
        <v>41550.456412037034</v>
      </c>
      <c r="S291" s="10">
        <f t="shared" si="23"/>
        <v>41580.456412037034</v>
      </c>
      <c r="T291" s="20">
        <f t="shared" si="24"/>
        <v>30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8266</v>
      </c>
      <c r="O292" t="s">
        <v>8271</v>
      </c>
      <c r="P292">
        <f t="shared" si="20"/>
        <v>107</v>
      </c>
      <c r="Q292">
        <f t="shared" si="21"/>
        <v>28.58</v>
      </c>
      <c r="R292" s="10">
        <f t="shared" si="22"/>
        <v>40526.36917824074</v>
      </c>
      <c r="S292" s="10">
        <f t="shared" si="23"/>
        <v>40576.332638888889</v>
      </c>
      <c r="T292" s="20">
        <f t="shared" si="24"/>
        <v>49.963460648148612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8266</v>
      </c>
      <c r="O293" t="s">
        <v>8271</v>
      </c>
      <c r="P293">
        <f t="shared" si="20"/>
        <v>120</v>
      </c>
      <c r="Q293">
        <f t="shared" si="21"/>
        <v>46.88</v>
      </c>
      <c r="R293" s="10">
        <f t="shared" si="22"/>
        <v>41376.769050925926</v>
      </c>
      <c r="S293" s="10">
        <f t="shared" si="23"/>
        <v>41395.000694444447</v>
      </c>
      <c r="T293" s="20">
        <f t="shared" si="24"/>
        <v>18.231643518520286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8266</v>
      </c>
      <c r="O294" t="s">
        <v>8271</v>
      </c>
      <c r="P294">
        <f t="shared" si="20"/>
        <v>102</v>
      </c>
      <c r="Q294">
        <f t="shared" si="21"/>
        <v>154.41999999999999</v>
      </c>
      <c r="R294" s="10">
        <f t="shared" si="22"/>
        <v>40812.803229166668</v>
      </c>
      <c r="S294" s="10">
        <f t="shared" si="23"/>
        <v>40845.165972222225</v>
      </c>
      <c r="T294" s="20">
        <f t="shared" si="24"/>
        <v>32.362743055557075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8266</v>
      </c>
      <c r="O295" t="s">
        <v>8271</v>
      </c>
      <c r="P295">
        <f t="shared" si="20"/>
        <v>101</v>
      </c>
      <c r="Q295">
        <f t="shared" si="21"/>
        <v>201.22</v>
      </c>
      <c r="R295" s="10">
        <f t="shared" si="22"/>
        <v>41719.667986111112</v>
      </c>
      <c r="S295" s="10">
        <f t="shared" si="23"/>
        <v>41749.667986111112</v>
      </c>
      <c r="T295" s="20">
        <f t="shared" si="24"/>
        <v>30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8266</v>
      </c>
      <c r="O296" t="s">
        <v>8271</v>
      </c>
      <c r="P296">
        <f t="shared" si="20"/>
        <v>100</v>
      </c>
      <c r="Q296">
        <f t="shared" si="21"/>
        <v>100</v>
      </c>
      <c r="R296" s="10">
        <f t="shared" si="22"/>
        <v>40343.084421296298</v>
      </c>
      <c r="S296" s="10">
        <f t="shared" si="23"/>
        <v>40378.666666666664</v>
      </c>
      <c r="T296" s="20">
        <f t="shared" si="24"/>
        <v>35.582245370365854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8266</v>
      </c>
      <c r="O297" t="s">
        <v>8271</v>
      </c>
      <c r="P297">
        <f t="shared" si="20"/>
        <v>133</v>
      </c>
      <c r="Q297">
        <f t="shared" si="21"/>
        <v>100.08</v>
      </c>
      <c r="R297" s="10">
        <f t="shared" si="22"/>
        <v>41519.004733796297</v>
      </c>
      <c r="S297" s="10">
        <f t="shared" si="23"/>
        <v>41579</v>
      </c>
      <c r="T297" s="20">
        <f t="shared" si="24"/>
        <v>59.995266203703068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8266</v>
      </c>
      <c r="O298" t="s">
        <v>8271</v>
      </c>
      <c r="P298">
        <f t="shared" si="20"/>
        <v>119</v>
      </c>
      <c r="Q298">
        <f t="shared" si="21"/>
        <v>230.09</v>
      </c>
      <c r="R298" s="10">
        <f t="shared" si="22"/>
        <v>41134.475497685184</v>
      </c>
      <c r="S298" s="10">
        <f t="shared" si="23"/>
        <v>41159.475497685184</v>
      </c>
      <c r="T298" s="20">
        <f t="shared" si="24"/>
        <v>25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8266</v>
      </c>
      <c r="O299" t="s">
        <v>8271</v>
      </c>
      <c r="P299">
        <f t="shared" si="20"/>
        <v>101</v>
      </c>
      <c r="Q299">
        <f t="shared" si="21"/>
        <v>141.75</v>
      </c>
      <c r="R299" s="10">
        <f t="shared" si="22"/>
        <v>42089.72802083334</v>
      </c>
      <c r="S299" s="10">
        <f t="shared" si="23"/>
        <v>42125.165972222225</v>
      </c>
      <c r="T299" s="20">
        <f t="shared" si="24"/>
        <v>35.437951388885267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8266</v>
      </c>
      <c r="O300" t="s">
        <v>8271</v>
      </c>
      <c r="P300">
        <f t="shared" si="20"/>
        <v>109</v>
      </c>
      <c r="Q300">
        <f t="shared" si="21"/>
        <v>56.34</v>
      </c>
      <c r="R300" s="10">
        <f t="shared" si="22"/>
        <v>41709.463518518518</v>
      </c>
      <c r="S300" s="10">
        <f t="shared" si="23"/>
        <v>41768.875</v>
      </c>
      <c r="T300" s="20">
        <f t="shared" si="24"/>
        <v>59.411481481482042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8266</v>
      </c>
      <c r="O301" t="s">
        <v>8271</v>
      </c>
      <c r="P301">
        <f t="shared" si="20"/>
        <v>179</v>
      </c>
      <c r="Q301">
        <f t="shared" si="21"/>
        <v>73.34</v>
      </c>
      <c r="R301" s="10">
        <f t="shared" si="22"/>
        <v>40469.225231481483</v>
      </c>
      <c r="S301" s="10">
        <f t="shared" si="23"/>
        <v>40499.266898148147</v>
      </c>
      <c r="T301" s="20">
        <f t="shared" si="24"/>
        <v>30.041666666664241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8266</v>
      </c>
      <c r="O302" t="s">
        <v>8271</v>
      </c>
      <c r="P302">
        <f t="shared" si="20"/>
        <v>102</v>
      </c>
      <c r="Q302">
        <f t="shared" si="21"/>
        <v>85.34</v>
      </c>
      <c r="R302" s="10">
        <f t="shared" si="22"/>
        <v>40626.959930555553</v>
      </c>
      <c r="S302" s="10">
        <f t="shared" si="23"/>
        <v>40657.959930555553</v>
      </c>
      <c r="T302" s="20">
        <f t="shared" si="24"/>
        <v>31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8266</v>
      </c>
      <c r="O303" t="s">
        <v>8271</v>
      </c>
      <c r="P303">
        <f t="shared" si="20"/>
        <v>119</v>
      </c>
      <c r="Q303">
        <f t="shared" si="21"/>
        <v>61.5</v>
      </c>
      <c r="R303" s="10">
        <f t="shared" si="22"/>
        <v>41312.737673611111</v>
      </c>
      <c r="S303" s="10">
        <f t="shared" si="23"/>
        <v>41352.696006944447</v>
      </c>
      <c r="T303" s="20">
        <f t="shared" si="24"/>
        <v>39.958333333335759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8266</v>
      </c>
      <c r="O304" t="s">
        <v>8271</v>
      </c>
      <c r="P304">
        <f t="shared" si="20"/>
        <v>100</v>
      </c>
      <c r="Q304">
        <f t="shared" si="21"/>
        <v>93.02</v>
      </c>
      <c r="R304" s="10">
        <f t="shared" si="22"/>
        <v>40933.856921296298</v>
      </c>
      <c r="S304" s="10">
        <f t="shared" si="23"/>
        <v>40963.856921296298</v>
      </c>
      <c r="T304" s="20">
        <f t="shared" si="24"/>
        <v>30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8266</v>
      </c>
      <c r="O305" t="s">
        <v>8271</v>
      </c>
      <c r="P305">
        <f t="shared" si="20"/>
        <v>137</v>
      </c>
      <c r="Q305">
        <f t="shared" si="21"/>
        <v>50.29</v>
      </c>
      <c r="R305" s="10">
        <f t="shared" si="22"/>
        <v>41032.071134259262</v>
      </c>
      <c r="S305" s="10">
        <f t="shared" si="23"/>
        <v>41062.071134259262</v>
      </c>
      <c r="T305" s="20">
        <f t="shared" si="24"/>
        <v>30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8266</v>
      </c>
      <c r="O306" t="s">
        <v>8271</v>
      </c>
      <c r="P306">
        <f t="shared" si="20"/>
        <v>232</v>
      </c>
      <c r="Q306">
        <f t="shared" si="21"/>
        <v>106.43</v>
      </c>
      <c r="R306" s="10">
        <f t="shared" si="22"/>
        <v>41114.094872685186</v>
      </c>
      <c r="S306" s="10">
        <f t="shared" si="23"/>
        <v>41153.083333333336</v>
      </c>
      <c r="T306" s="20">
        <f t="shared" si="24"/>
        <v>38.988460648150067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8266</v>
      </c>
      <c r="O307" t="s">
        <v>8271</v>
      </c>
      <c r="P307">
        <f t="shared" si="20"/>
        <v>130</v>
      </c>
      <c r="Q307">
        <f t="shared" si="21"/>
        <v>51.72</v>
      </c>
      <c r="R307" s="10">
        <f t="shared" si="22"/>
        <v>40948.630196759259</v>
      </c>
      <c r="S307" s="10">
        <f t="shared" si="23"/>
        <v>40978.630196759259</v>
      </c>
      <c r="T307" s="20">
        <f t="shared" si="24"/>
        <v>30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8266</v>
      </c>
      <c r="O308" t="s">
        <v>8271</v>
      </c>
      <c r="P308">
        <f t="shared" si="20"/>
        <v>293</v>
      </c>
      <c r="Q308">
        <f t="shared" si="21"/>
        <v>36.61</v>
      </c>
      <c r="R308" s="10">
        <f t="shared" si="22"/>
        <v>41333.837187500001</v>
      </c>
      <c r="S308" s="10">
        <f t="shared" si="23"/>
        <v>41353.795520833337</v>
      </c>
      <c r="T308" s="20">
        <f t="shared" si="24"/>
        <v>19.958333333335759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8266</v>
      </c>
      <c r="O309" t="s">
        <v>8271</v>
      </c>
      <c r="P309">
        <f t="shared" si="20"/>
        <v>111</v>
      </c>
      <c r="Q309">
        <f t="shared" si="21"/>
        <v>42.52</v>
      </c>
      <c r="R309" s="10">
        <f t="shared" si="22"/>
        <v>41282.944456018515</v>
      </c>
      <c r="S309" s="10">
        <f t="shared" si="23"/>
        <v>41312.944456018515</v>
      </c>
      <c r="T309" s="20">
        <f t="shared" si="24"/>
        <v>30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8266</v>
      </c>
      <c r="O310" t="s">
        <v>8271</v>
      </c>
      <c r="P310">
        <f t="shared" si="20"/>
        <v>106</v>
      </c>
      <c r="Q310">
        <f t="shared" si="21"/>
        <v>62.71</v>
      </c>
      <c r="R310" s="10">
        <f t="shared" si="22"/>
        <v>40567.694560185184</v>
      </c>
      <c r="S310" s="10">
        <f t="shared" si="23"/>
        <v>40612.694560185184</v>
      </c>
      <c r="T310" s="20">
        <f t="shared" si="24"/>
        <v>45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8266</v>
      </c>
      <c r="O311" t="s">
        <v>8271</v>
      </c>
      <c r="P311">
        <f t="shared" si="20"/>
        <v>119</v>
      </c>
      <c r="Q311">
        <f t="shared" si="21"/>
        <v>89.96</v>
      </c>
      <c r="R311" s="10">
        <f t="shared" si="22"/>
        <v>41134.751550925925</v>
      </c>
      <c r="S311" s="10">
        <f t="shared" si="23"/>
        <v>41155.751550925925</v>
      </c>
      <c r="T311" s="20">
        <f t="shared" si="24"/>
        <v>21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8266</v>
      </c>
      <c r="O312" t="s">
        <v>8271</v>
      </c>
      <c r="P312">
        <f t="shared" si="20"/>
        <v>104</v>
      </c>
      <c r="Q312">
        <f t="shared" si="21"/>
        <v>28.92</v>
      </c>
      <c r="R312" s="10">
        <f t="shared" si="22"/>
        <v>40821.183136574073</v>
      </c>
      <c r="S312" s="10">
        <f t="shared" si="23"/>
        <v>40836.083333333336</v>
      </c>
      <c r="T312" s="20">
        <f t="shared" si="24"/>
        <v>14.900196759263054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8266</v>
      </c>
      <c r="O313" t="s">
        <v>8271</v>
      </c>
      <c r="P313">
        <f t="shared" si="20"/>
        <v>104</v>
      </c>
      <c r="Q313">
        <f t="shared" si="21"/>
        <v>138.80000000000001</v>
      </c>
      <c r="R313" s="10">
        <f t="shared" si="22"/>
        <v>40868.219814814816</v>
      </c>
      <c r="S313" s="10">
        <f t="shared" si="23"/>
        <v>40909.332638888889</v>
      </c>
      <c r="T313" s="20">
        <f t="shared" si="24"/>
        <v>41.112824074072705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8266</v>
      </c>
      <c r="O314" t="s">
        <v>8271</v>
      </c>
      <c r="P314">
        <f t="shared" si="20"/>
        <v>112</v>
      </c>
      <c r="Q314">
        <f t="shared" si="21"/>
        <v>61.3</v>
      </c>
      <c r="R314" s="10">
        <f t="shared" si="22"/>
        <v>41348.877685185187</v>
      </c>
      <c r="S314" s="10">
        <f t="shared" si="23"/>
        <v>41378.877685185187</v>
      </c>
      <c r="T314" s="20">
        <f t="shared" si="24"/>
        <v>30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8266</v>
      </c>
      <c r="O315" t="s">
        <v>8271</v>
      </c>
      <c r="P315">
        <f t="shared" si="20"/>
        <v>105</v>
      </c>
      <c r="Q315">
        <f t="shared" si="21"/>
        <v>80.2</v>
      </c>
      <c r="R315" s="10">
        <f t="shared" si="22"/>
        <v>40357.227939814817</v>
      </c>
      <c r="S315" s="10">
        <f t="shared" si="23"/>
        <v>40401.665972222225</v>
      </c>
      <c r="T315" s="20">
        <f t="shared" si="24"/>
        <v>44.438032407408173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8266</v>
      </c>
      <c r="O316" t="s">
        <v>8271</v>
      </c>
      <c r="P316">
        <f t="shared" si="20"/>
        <v>385</v>
      </c>
      <c r="Q316">
        <f t="shared" si="21"/>
        <v>32.1</v>
      </c>
      <c r="R316" s="10">
        <f t="shared" si="22"/>
        <v>41304.833194444444</v>
      </c>
      <c r="S316" s="10">
        <f t="shared" si="23"/>
        <v>41334.833194444444</v>
      </c>
      <c r="T316" s="20">
        <f t="shared" si="24"/>
        <v>30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8266</v>
      </c>
      <c r="O317" t="s">
        <v>8271</v>
      </c>
      <c r="P317">
        <f t="shared" si="20"/>
        <v>101</v>
      </c>
      <c r="Q317">
        <f t="shared" si="21"/>
        <v>200.89</v>
      </c>
      <c r="R317" s="10">
        <f t="shared" si="22"/>
        <v>41113.77238425926</v>
      </c>
      <c r="S317" s="10">
        <f t="shared" si="23"/>
        <v>41143.77238425926</v>
      </c>
      <c r="T317" s="20">
        <f t="shared" si="24"/>
        <v>30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8266</v>
      </c>
      <c r="O318" t="s">
        <v>8271</v>
      </c>
      <c r="P318">
        <f t="shared" si="20"/>
        <v>114</v>
      </c>
      <c r="Q318">
        <f t="shared" si="21"/>
        <v>108.01</v>
      </c>
      <c r="R318" s="10">
        <f t="shared" si="22"/>
        <v>41950.923576388886</v>
      </c>
      <c r="S318" s="10">
        <f t="shared" si="23"/>
        <v>41984.207638888889</v>
      </c>
      <c r="T318" s="20">
        <f t="shared" si="24"/>
        <v>33.284062500002619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8266</v>
      </c>
      <c r="O319" t="s">
        <v>8271</v>
      </c>
      <c r="P319">
        <f t="shared" si="20"/>
        <v>101</v>
      </c>
      <c r="Q319">
        <f t="shared" si="21"/>
        <v>95.7</v>
      </c>
      <c r="R319" s="10">
        <f t="shared" si="22"/>
        <v>41589.676886574074</v>
      </c>
      <c r="S319" s="10">
        <f t="shared" si="23"/>
        <v>41619.676886574074</v>
      </c>
      <c r="T319" s="20">
        <f t="shared" si="24"/>
        <v>30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8266</v>
      </c>
      <c r="O320" t="s">
        <v>8271</v>
      </c>
      <c r="P320">
        <f t="shared" si="20"/>
        <v>283</v>
      </c>
      <c r="Q320">
        <f t="shared" si="21"/>
        <v>49.88</v>
      </c>
      <c r="R320" s="10">
        <f t="shared" si="22"/>
        <v>41330.038784722223</v>
      </c>
      <c r="S320" s="10">
        <f t="shared" si="23"/>
        <v>41359.997118055559</v>
      </c>
      <c r="T320" s="20">
        <f t="shared" si="24"/>
        <v>29.958333333335759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8266</v>
      </c>
      <c r="O321" t="s">
        <v>8271</v>
      </c>
      <c r="P321">
        <f t="shared" si="20"/>
        <v>113</v>
      </c>
      <c r="Q321">
        <f t="shared" si="21"/>
        <v>110.47</v>
      </c>
      <c r="R321" s="10">
        <f t="shared" si="22"/>
        <v>40123.83829861111</v>
      </c>
      <c r="S321" s="10">
        <f t="shared" si="23"/>
        <v>40211.332638888889</v>
      </c>
      <c r="T321" s="20">
        <f t="shared" si="24"/>
        <v>87.494340277778974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8266</v>
      </c>
      <c r="O322" t="s">
        <v>8271</v>
      </c>
      <c r="P322">
        <f t="shared" si="20"/>
        <v>107</v>
      </c>
      <c r="Q322">
        <f t="shared" si="21"/>
        <v>134.91</v>
      </c>
      <c r="R322" s="10">
        <f t="shared" si="22"/>
        <v>42331.551307870366</v>
      </c>
      <c r="S322" s="10">
        <f t="shared" si="23"/>
        <v>42360.958333333328</v>
      </c>
      <c r="T322" s="20">
        <f t="shared" si="24"/>
        <v>29.407025462962338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8266</v>
      </c>
      <c r="O323" t="s">
        <v>8271</v>
      </c>
      <c r="P323">
        <f t="shared" ref="P323:P386" si="25">ROUND(E323/D323*100,0)</f>
        <v>103</v>
      </c>
      <c r="Q323">
        <f t="shared" ref="Q323:Q386" si="26">IFERROR(ROUND(E323/L323,2),0)</f>
        <v>106.62</v>
      </c>
      <c r="R323" s="10">
        <f t="shared" ref="R323:R386" si="27">(((J323/60)/60)/24)+DATE(1970,1,1)</f>
        <v>42647.446597222224</v>
      </c>
      <c r="S323" s="10">
        <f t="shared" ref="S323:S386" si="28">(((I323/60)/60)/24)+DATE(1970,1,1)</f>
        <v>42682.488263888896</v>
      </c>
      <c r="T323" s="20">
        <f t="shared" ref="T323:T386" si="29">S323-R323</f>
        <v>35.041666666671517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8266</v>
      </c>
      <c r="O324" t="s">
        <v>8271</v>
      </c>
      <c r="P324">
        <f t="shared" si="25"/>
        <v>108</v>
      </c>
      <c r="Q324">
        <f t="shared" si="26"/>
        <v>145.04</v>
      </c>
      <c r="R324" s="10">
        <f t="shared" si="27"/>
        <v>42473.57</v>
      </c>
      <c r="S324" s="10">
        <f t="shared" si="28"/>
        <v>42503.57</v>
      </c>
      <c r="T324" s="20">
        <f t="shared" si="29"/>
        <v>30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8266</v>
      </c>
      <c r="O325" t="s">
        <v>8271</v>
      </c>
      <c r="P325">
        <f t="shared" si="25"/>
        <v>123</v>
      </c>
      <c r="Q325">
        <f t="shared" si="26"/>
        <v>114.59</v>
      </c>
      <c r="R325" s="10">
        <f t="shared" si="27"/>
        <v>42697.32136574074</v>
      </c>
      <c r="S325" s="10">
        <f t="shared" si="28"/>
        <v>42725.332638888889</v>
      </c>
      <c r="T325" s="20">
        <f t="shared" si="29"/>
        <v>28.011273148149485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8266</v>
      </c>
      <c r="O326" t="s">
        <v>8271</v>
      </c>
      <c r="P326">
        <f t="shared" si="25"/>
        <v>102</v>
      </c>
      <c r="Q326">
        <f t="shared" si="26"/>
        <v>105.32</v>
      </c>
      <c r="R326" s="10">
        <f t="shared" si="27"/>
        <v>42184.626250000001</v>
      </c>
      <c r="S326" s="10">
        <f t="shared" si="28"/>
        <v>42217.626250000001</v>
      </c>
      <c r="T326" s="20">
        <f t="shared" si="29"/>
        <v>33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8266</v>
      </c>
      <c r="O327" t="s">
        <v>8271</v>
      </c>
      <c r="P327">
        <f t="shared" si="25"/>
        <v>104</v>
      </c>
      <c r="Q327">
        <f t="shared" si="26"/>
        <v>70.92</v>
      </c>
      <c r="R327" s="10">
        <f t="shared" si="27"/>
        <v>42689.187881944439</v>
      </c>
      <c r="S327" s="10">
        <f t="shared" si="28"/>
        <v>42724.187881944439</v>
      </c>
      <c r="T327" s="20">
        <f t="shared" si="29"/>
        <v>35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8266</v>
      </c>
      <c r="O328" t="s">
        <v>8271</v>
      </c>
      <c r="P328">
        <f t="shared" si="25"/>
        <v>113</v>
      </c>
      <c r="Q328">
        <f t="shared" si="26"/>
        <v>147.16999999999999</v>
      </c>
      <c r="R328" s="10">
        <f t="shared" si="27"/>
        <v>42775.314884259264</v>
      </c>
      <c r="S328" s="10">
        <f t="shared" si="28"/>
        <v>42808.956250000003</v>
      </c>
      <c r="T328" s="20">
        <f t="shared" si="29"/>
        <v>33.641365740739275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8266</v>
      </c>
      <c r="O329" t="s">
        <v>8271</v>
      </c>
      <c r="P329">
        <f t="shared" si="25"/>
        <v>136</v>
      </c>
      <c r="Q329">
        <f t="shared" si="26"/>
        <v>160.47</v>
      </c>
      <c r="R329" s="10">
        <f t="shared" si="27"/>
        <v>42058.235289351855</v>
      </c>
      <c r="S329" s="10">
        <f t="shared" si="28"/>
        <v>42085.333333333328</v>
      </c>
      <c r="T329" s="20">
        <f t="shared" si="29"/>
        <v>27.098043981473893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8266</v>
      </c>
      <c r="O330" t="s">
        <v>8271</v>
      </c>
      <c r="P330">
        <f t="shared" si="25"/>
        <v>104</v>
      </c>
      <c r="Q330">
        <f t="shared" si="26"/>
        <v>156.05000000000001</v>
      </c>
      <c r="R330" s="10">
        <f t="shared" si="27"/>
        <v>42278.946620370371</v>
      </c>
      <c r="S330" s="10">
        <f t="shared" si="28"/>
        <v>42309.166666666672</v>
      </c>
      <c r="T330" s="20">
        <f t="shared" si="29"/>
        <v>30.220046296301007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8266</v>
      </c>
      <c r="O331" t="s">
        <v>8271</v>
      </c>
      <c r="P331">
        <f t="shared" si="25"/>
        <v>106</v>
      </c>
      <c r="Q331">
        <f t="shared" si="26"/>
        <v>63.17</v>
      </c>
      <c r="R331" s="10">
        <f t="shared" si="27"/>
        <v>42291.46674768519</v>
      </c>
      <c r="S331" s="10">
        <f t="shared" si="28"/>
        <v>42315.166666666672</v>
      </c>
      <c r="T331" s="20">
        <f t="shared" si="29"/>
        <v>23.69991898148146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8266</v>
      </c>
      <c r="O332" t="s">
        <v>8271</v>
      </c>
      <c r="P332">
        <f t="shared" si="25"/>
        <v>102</v>
      </c>
      <c r="Q332">
        <f t="shared" si="26"/>
        <v>104.82</v>
      </c>
      <c r="R332" s="10">
        <f t="shared" si="27"/>
        <v>41379.515775462962</v>
      </c>
      <c r="S332" s="10">
        <f t="shared" si="28"/>
        <v>41411.165972222225</v>
      </c>
      <c r="T332" s="20">
        <f t="shared" si="29"/>
        <v>31.650196759263054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8266</v>
      </c>
      <c r="O333" t="s">
        <v>8271</v>
      </c>
      <c r="P333">
        <f t="shared" si="25"/>
        <v>107</v>
      </c>
      <c r="Q333">
        <f t="shared" si="26"/>
        <v>97.36</v>
      </c>
      <c r="R333" s="10">
        <f t="shared" si="27"/>
        <v>42507.581412037034</v>
      </c>
      <c r="S333" s="10">
        <f t="shared" si="28"/>
        <v>42538.581412037034</v>
      </c>
      <c r="T333" s="20">
        <f t="shared" si="29"/>
        <v>31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8266</v>
      </c>
      <c r="O334" t="s">
        <v>8271</v>
      </c>
      <c r="P334">
        <f t="shared" si="25"/>
        <v>113</v>
      </c>
      <c r="Q334">
        <f t="shared" si="26"/>
        <v>203.63</v>
      </c>
      <c r="R334" s="10">
        <f t="shared" si="27"/>
        <v>42263.680289351847</v>
      </c>
      <c r="S334" s="10">
        <f t="shared" si="28"/>
        <v>42305.333333333328</v>
      </c>
      <c r="T334" s="20">
        <f t="shared" si="29"/>
        <v>41.65304398148146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8266</v>
      </c>
      <c r="O335" t="s">
        <v>8271</v>
      </c>
      <c r="P335">
        <f t="shared" si="25"/>
        <v>125</v>
      </c>
      <c r="Q335">
        <f t="shared" si="26"/>
        <v>188.31</v>
      </c>
      <c r="R335" s="10">
        <f t="shared" si="27"/>
        <v>42437.636469907404</v>
      </c>
      <c r="S335" s="10">
        <f t="shared" si="28"/>
        <v>42467.59480324074</v>
      </c>
      <c r="T335" s="20">
        <f t="shared" si="29"/>
        <v>29.958333333335759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8266</v>
      </c>
      <c r="O336" t="s">
        <v>8271</v>
      </c>
      <c r="P336">
        <f t="shared" si="25"/>
        <v>101</v>
      </c>
      <c r="Q336">
        <f t="shared" si="26"/>
        <v>146.65</v>
      </c>
      <c r="R336" s="10">
        <f t="shared" si="27"/>
        <v>42101.682372685187</v>
      </c>
      <c r="S336" s="10">
        <f t="shared" si="28"/>
        <v>42139.791666666672</v>
      </c>
      <c r="T336" s="20">
        <f t="shared" si="29"/>
        <v>38.10929398148437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8266</v>
      </c>
      <c r="O337" t="s">
        <v>8271</v>
      </c>
      <c r="P337">
        <f t="shared" si="25"/>
        <v>103</v>
      </c>
      <c r="Q337">
        <f t="shared" si="26"/>
        <v>109.19</v>
      </c>
      <c r="R337" s="10">
        <f t="shared" si="27"/>
        <v>42101.737442129626</v>
      </c>
      <c r="S337" s="10">
        <f t="shared" si="28"/>
        <v>42132.916666666672</v>
      </c>
      <c r="T337" s="20">
        <f t="shared" si="29"/>
        <v>31.179224537045229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8266</v>
      </c>
      <c r="O338" t="s">
        <v>8271</v>
      </c>
      <c r="P338">
        <f t="shared" si="25"/>
        <v>117</v>
      </c>
      <c r="Q338">
        <f t="shared" si="26"/>
        <v>59.25</v>
      </c>
      <c r="R338" s="10">
        <f t="shared" si="27"/>
        <v>42291.596273148149</v>
      </c>
      <c r="S338" s="10">
        <f t="shared" si="28"/>
        <v>42321.637939814813</v>
      </c>
      <c r="T338" s="20">
        <f t="shared" si="29"/>
        <v>30.041666666664241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8266</v>
      </c>
      <c r="O339" t="s">
        <v>8271</v>
      </c>
      <c r="P339">
        <f t="shared" si="25"/>
        <v>101</v>
      </c>
      <c r="Q339">
        <f t="shared" si="26"/>
        <v>97.9</v>
      </c>
      <c r="R339" s="10">
        <f t="shared" si="27"/>
        <v>42047.128564814819</v>
      </c>
      <c r="S339" s="10">
        <f t="shared" si="28"/>
        <v>42077.086898148147</v>
      </c>
      <c r="T339" s="20">
        <f t="shared" si="29"/>
        <v>29.958333333328483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8266</v>
      </c>
      <c r="O340" t="s">
        <v>8271</v>
      </c>
      <c r="P340">
        <f t="shared" si="25"/>
        <v>110</v>
      </c>
      <c r="Q340">
        <f t="shared" si="26"/>
        <v>70</v>
      </c>
      <c r="R340" s="10">
        <f t="shared" si="27"/>
        <v>42559.755671296298</v>
      </c>
      <c r="S340" s="10">
        <f t="shared" si="28"/>
        <v>42616.041666666672</v>
      </c>
      <c r="T340" s="20">
        <f t="shared" si="29"/>
        <v>56.285995370373712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8266</v>
      </c>
      <c r="O341" t="s">
        <v>8271</v>
      </c>
      <c r="P341">
        <f t="shared" si="25"/>
        <v>108</v>
      </c>
      <c r="Q341">
        <f t="shared" si="26"/>
        <v>72.87</v>
      </c>
      <c r="R341" s="10">
        <f t="shared" si="27"/>
        <v>42093.760046296295</v>
      </c>
      <c r="S341" s="10">
        <f t="shared" si="28"/>
        <v>42123.760046296295</v>
      </c>
      <c r="T341" s="20">
        <f t="shared" si="29"/>
        <v>30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8266</v>
      </c>
      <c r="O342" t="s">
        <v>8271</v>
      </c>
      <c r="P342">
        <f t="shared" si="25"/>
        <v>125</v>
      </c>
      <c r="Q342">
        <f t="shared" si="26"/>
        <v>146.35</v>
      </c>
      <c r="R342" s="10">
        <f t="shared" si="27"/>
        <v>42772.669062500005</v>
      </c>
      <c r="S342" s="10">
        <f t="shared" si="28"/>
        <v>42802.875</v>
      </c>
      <c r="T342" s="20">
        <f t="shared" si="29"/>
        <v>30.205937499995343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8266</v>
      </c>
      <c r="O343" t="s">
        <v>8271</v>
      </c>
      <c r="P343">
        <f t="shared" si="25"/>
        <v>107</v>
      </c>
      <c r="Q343">
        <f t="shared" si="26"/>
        <v>67.91</v>
      </c>
      <c r="R343" s="10">
        <f t="shared" si="27"/>
        <v>41894.879606481481</v>
      </c>
      <c r="S343" s="10">
        <f t="shared" si="28"/>
        <v>41913.165972222225</v>
      </c>
      <c r="T343" s="20">
        <f t="shared" si="29"/>
        <v>18.286365740743349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8266</v>
      </c>
      <c r="O344" t="s">
        <v>8271</v>
      </c>
      <c r="P344">
        <f t="shared" si="25"/>
        <v>100</v>
      </c>
      <c r="Q344">
        <f t="shared" si="26"/>
        <v>169.85</v>
      </c>
      <c r="R344" s="10">
        <f t="shared" si="27"/>
        <v>42459.780844907407</v>
      </c>
      <c r="S344" s="10">
        <f t="shared" si="28"/>
        <v>42489.780844907407</v>
      </c>
      <c r="T344" s="20">
        <f t="shared" si="29"/>
        <v>30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8266</v>
      </c>
      <c r="O345" t="s">
        <v>8271</v>
      </c>
      <c r="P345">
        <f t="shared" si="25"/>
        <v>102</v>
      </c>
      <c r="Q345">
        <f t="shared" si="26"/>
        <v>58.41</v>
      </c>
      <c r="R345" s="10">
        <f t="shared" si="27"/>
        <v>41926.73778935185</v>
      </c>
      <c r="S345" s="10">
        <f t="shared" si="28"/>
        <v>41957.125</v>
      </c>
      <c r="T345" s="20">
        <f t="shared" si="29"/>
        <v>30.387210648150358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8266</v>
      </c>
      <c r="O346" t="s">
        <v>8271</v>
      </c>
      <c r="P346">
        <f t="shared" si="25"/>
        <v>102</v>
      </c>
      <c r="Q346">
        <f t="shared" si="26"/>
        <v>119.99</v>
      </c>
      <c r="R346" s="10">
        <f t="shared" si="27"/>
        <v>42111.970995370371</v>
      </c>
      <c r="S346" s="10">
        <f t="shared" si="28"/>
        <v>42156.097222222219</v>
      </c>
      <c r="T346" s="20">
        <f t="shared" si="29"/>
        <v>44.126226851847605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8266</v>
      </c>
      <c r="O347" t="s">
        <v>8271</v>
      </c>
      <c r="P347">
        <f t="shared" si="25"/>
        <v>123</v>
      </c>
      <c r="Q347">
        <f t="shared" si="26"/>
        <v>99.86</v>
      </c>
      <c r="R347" s="10">
        <f t="shared" si="27"/>
        <v>42114.944328703699</v>
      </c>
      <c r="S347" s="10">
        <f t="shared" si="28"/>
        <v>42144.944328703699</v>
      </c>
      <c r="T347" s="20">
        <f t="shared" si="29"/>
        <v>30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8266</v>
      </c>
      <c r="O348" t="s">
        <v>8271</v>
      </c>
      <c r="P348">
        <f t="shared" si="25"/>
        <v>170</v>
      </c>
      <c r="Q348">
        <f t="shared" si="26"/>
        <v>90.58</v>
      </c>
      <c r="R348" s="10">
        <f t="shared" si="27"/>
        <v>42261.500243055561</v>
      </c>
      <c r="S348" s="10">
        <f t="shared" si="28"/>
        <v>42291.500243055561</v>
      </c>
      <c r="T348" s="20">
        <f t="shared" si="29"/>
        <v>30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8266</v>
      </c>
      <c r="O349" t="s">
        <v>8271</v>
      </c>
      <c r="P349">
        <f t="shared" si="25"/>
        <v>112</v>
      </c>
      <c r="Q349">
        <f t="shared" si="26"/>
        <v>117.77</v>
      </c>
      <c r="R349" s="10">
        <f t="shared" si="27"/>
        <v>42292.495474537034</v>
      </c>
      <c r="S349" s="10">
        <f t="shared" si="28"/>
        <v>42322.537141203706</v>
      </c>
      <c r="T349" s="20">
        <f t="shared" si="29"/>
        <v>30.041666666671517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8266</v>
      </c>
      <c r="O350" t="s">
        <v>8271</v>
      </c>
      <c r="P350">
        <f t="shared" si="25"/>
        <v>103</v>
      </c>
      <c r="Q350">
        <f t="shared" si="26"/>
        <v>86.55</v>
      </c>
      <c r="R350" s="10">
        <f t="shared" si="27"/>
        <v>42207.58699074074</v>
      </c>
      <c r="S350" s="10">
        <f t="shared" si="28"/>
        <v>42237.58699074074</v>
      </c>
      <c r="T350" s="20">
        <f t="shared" si="29"/>
        <v>30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8266</v>
      </c>
      <c r="O351" t="s">
        <v>8271</v>
      </c>
      <c r="P351">
        <f t="shared" si="25"/>
        <v>107</v>
      </c>
      <c r="Q351">
        <f t="shared" si="26"/>
        <v>71.900000000000006</v>
      </c>
      <c r="R351" s="10">
        <f t="shared" si="27"/>
        <v>42760.498935185184</v>
      </c>
      <c r="S351" s="10">
        <f t="shared" si="28"/>
        <v>42790.498935185184</v>
      </c>
      <c r="T351" s="20">
        <f t="shared" si="29"/>
        <v>30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8266</v>
      </c>
      <c r="O352" t="s">
        <v>8271</v>
      </c>
      <c r="P352">
        <f t="shared" si="25"/>
        <v>115</v>
      </c>
      <c r="Q352">
        <f t="shared" si="26"/>
        <v>129.82</v>
      </c>
      <c r="R352" s="10">
        <f t="shared" si="27"/>
        <v>42586.066076388888</v>
      </c>
      <c r="S352" s="10">
        <f t="shared" si="28"/>
        <v>42624.165972222225</v>
      </c>
      <c r="T352" s="20">
        <f t="shared" si="29"/>
        <v>38.099895833336632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8266</v>
      </c>
      <c r="O353" t="s">
        <v>8271</v>
      </c>
      <c r="P353">
        <f t="shared" si="25"/>
        <v>127</v>
      </c>
      <c r="Q353">
        <f t="shared" si="26"/>
        <v>44.91</v>
      </c>
      <c r="R353" s="10">
        <f t="shared" si="27"/>
        <v>42427.964745370366</v>
      </c>
      <c r="S353" s="10">
        <f t="shared" si="28"/>
        <v>42467.923078703709</v>
      </c>
      <c r="T353" s="20">
        <f t="shared" si="29"/>
        <v>39.958333333343035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8266</v>
      </c>
      <c r="O354" t="s">
        <v>8271</v>
      </c>
      <c r="P354">
        <f t="shared" si="25"/>
        <v>117</v>
      </c>
      <c r="Q354">
        <f t="shared" si="26"/>
        <v>40.76</v>
      </c>
      <c r="R354" s="10">
        <f t="shared" si="27"/>
        <v>41890.167453703703</v>
      </c>
      <c r="S354" s="10">
        <f t="shared" si="28"/>
        <v>41920.167453703703</v>
      </c>
      <c r="T354" s="20">
        <f t="shared" si="29"/>
        <v>30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8266</v>
      </c>
      <c r="O355" t="s">
        <v>8271</v>
      </c>
      <c r="P355">
        <f t="shared" si="25"/>
        <v>109</v>
      </c>
      <c r="Q355">
        <f t="shared" si="26"/>
        <v>103.52</v>
      </c>
      <c r="R355" s="10">
        <f t="shared" si="27"/>
        <v>42297.791886574079</v>
      </c>
      <c r="S355" s="10">
        <f t="shared" si="28"/>
        <v>42327.833553240736</v>
      </c>
      <c r="T355" s="20">
        <f t="shared" si="29"/>
        <v>30.041666666656965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8266</v>
      </c>
      <c r="O356" t="s">
        <v>8271</v>
      </c>
      <c r="P356">
        <f t="shared" si="25"/>
        <v>104</v>
      </c>
      <c r="Q356">
        <f t="shared" si="26"/>
        <v>125.45</v>
      </c>
      <c r="R356" s="10">
        <f t="shared" si="27"/>
        <v>42438.827789351853</v>
      </c>
      <c r="S356" s="10">
        <f t="shared" si="28"/>
        <v>42468.786122685182</v>
      </c>
      <c r="T356" s="20">
        <f t="shared" si="29"/>
        <v>29.958333333328483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8266</v>
      </c>
      <c r="O357" t="s">
        <v>8271</v>
      </c>
      <c r="P357">
        <f t="shared" si="25"/>
        <v>116</v>
      </c>
      <c r="Q357">
        <f t="shared" si="26"/>
        <v>246.61</v>
      </c>
      <c r="R357" s="10">
        <f t="shared" si="27"/>
        <v>41943.293912037036</v>
      </c>
      <c r="S357" s="10">
        <f t="shared" si="28"/>
        <v>41974.3355787037</v>
      </c>
      <c r="T357" s="20">
        <f t="shared" si="29"/>
        <v>31.041666666664241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8266</v>
      </c>
      <c r="O358" t="s">
        <v>8271</v>
      </c>
      <c r="P358">
        <f t="shared" si="25"/>
        <v>103</v>
      </c>
      <c r="Q358">
        <f t="shared" si="26"/>
        <v>79.400000000000006</v>
      </c>
      <c r="R358" s="10">
        <f t="shared" si="27"/>
        <v>42415.803159722222</v>
      </c>
      <c r="S358" s="10">
        <f t="shared" si="28"/>
        <v>42445.761493055557</v>
      </c>
      <c r="T358" s="20">
        <f t="shared" si="29"/>
        <v>29.958333333335759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8266</v>
      </c>
      <c r="O359" t="s">
        <v>8271</v>
      </c>
      <c r="P359">
        <f t="shared" si="25"/>
        <v>174</v>
      </c>
      <c r="Q359">
        <f t="shared" si="26"/>
        <v>86.14</v>
      </c>
      <c r="R359" s="10">
        <f t="shared" si="27"/>
        <v>42078.222187499996</v>
      </c>
      <c r="S359" s="10">
        <f t="shared" si="28"/>
        <v>42118.222187499996</v>
      </c>
      <c r="T359" s="20">
        <f t="shared" si="29"/>
        <v>40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8266</v>
      </c>
      <c r="O360" t="s">
        <v>8271</v>
      </c>
      <c r="P360">
        <f t="shared" si="25"/>
        <v>103</v>
      </c>
      <c r="Q360">
        <f t="shared" si="26"/>
        <v>193.05</v>
      </c>
      <c r="R360" s="10">
        <f t="shared" si="27"/>
        <v>42507.860196759255</v>
      </c>
      <c r="S360" s="10">
        <f t="shared" si="28"/>
        <v>42536.625</v>
      </c>
      <c r="T360" s="20">
        <f t="shared" si="29"/>
        <v>28.764803240745096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8266</v>
      </c>
      <c r="O361" t="s">
        <v>8271</v>
      </c>
      <c r="P361">
        <f t="shared" si="25"/>
        <v>105</v>
      </c>
      <c r="Q361">
        <f t="shared" si="26"/>
        <v>84.02</v>
      </c>
      <c r="R361" s="10">
        <f t="shared" si="27"/>
        <v>41935.070486111108</v>
      </c>
      <c r="S361" s="10">
        <f t="shared" si="28"/>
        <v>41957.216666666667</v>
      </c>
      <c r="T361" s="20">
        <f t="shared" si="29"/>
        <v>22.146180555559113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8266</v>
      </c>
      <c r="O362" t="s">
        <v>8271</v>
      </c>
      <c r="P362">
        <f t="shared" si="25"/>
        <v>101</v>
      </c>
      <c r="Q362">
        <f t="shared" si="26"/>
        <v>139.83000000000001</v>
      </c>
      <c r="R362" s="10">
        <f t="shared" si="27"/>
        <v>42163.897916666669</v>
      </c>
      <c r="S362" s="10">
        <f t="shared" si="28"/>
        <v>42208.132638888885</v>
      </c>
      <c r="T362" s="20">
        <f t="shared" si="29"/>
        <v>44.234722222216078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8266</v>
      </c>
      <c r="O363" t="s">
        <v>8271</v>
      </c>
      <c r="P363">
        <f t="shared" si="25"/>
        <v>111</v>
      </c>
      <c r="Q363">
        <f t="shared" si="26"/>
        <v>109.82</v>
      </c>
      <c r="R363" s="10">
        <f t="shared" si="27"/>
        <v>41936.001226851848</v>
      </c>
      <c r="S363" s="10">
        <f t="shared" si="28"/>
        <v>41966.042893518519</v>
      </c>
      <c r="T363" s="20">
        <f t="shared" si="29"/>
        <v>30.041666666671517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8266</v>
      </c>
      <c r="O364" t="s">
        <v>8271</v>
      </c>
      <c r="P364">
        <f t="shared" si="25"/>
        <v>124</v>
      </c>
      <c r="Q364">
        <f t="shared" si="26"/>
        <v>139.53</v>
      </c>
      <c r="R364" s="10">
        <f t="shared" si="27"/>
        <v>41837.210543981484</v>
      </c>
      <c r="S364" s="10">
        <f t="shared" si="28"/>
        <v>41859</v>
      </c>
      <c r="T364" s="20">
        <f t="shared" si="29"/>
        <v>21.789456018515921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8266</v>
      </c>
      <c r="O365" t="s">
        <v>8271</v>
      </c>
      <c r="P365">
        <f t="shared" si="25"/>
        <v>101</v>
      </c>
      <c r="Q365">
        <f t="shared" si="26"/>
        <v>347.85</v>
      </c>
      <c r="R365" s="10">
        <f t="shared" si="27"/>
        <v>40255.744629629626</v>
      </c>
      <c r="S365" s="10">
        <f t="shared" si="28"/>
        <v>40300.806944444441</v>
      </c>
      <c r="T365" s="20">
        <f t="shared" si="29"/>
        <v>45.062314814815181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8266</v>
      </c>
      <c r="O366" t="s">
        <v>8271</v>
      </c>
      <c r="P366">
        <f t="shared" si="25"/>
        <v>110</v>
      </c>
      <c r="Q366">
        <f t="shared" si="26"/>
        <v>68.239999999999995</v>
      </c>
      <c r="R366" s="10">
        <f t="shared" si="27"/>
        <v>41780.859629629631</v>
      </c>
      <c r="S366" s="10">
        <f t="shared" si="28"/>
        <v>41811.165972222225</v>
      </c>
      <c r="T366" s="20">
        <f t="shared" si="29"/>
        <v>30.306342592593865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8266</v>
      </c>
      <c r="O367" t="s">
        <v>8271</v>
      </c>
      <c r="P367">
        <f t="shared" si="25"/>
        <v>104</v>
      </c>
      <c r="Q367">
        <f t="shared" si="26"/>
        <v>239.94</v>
      </c>
      <c r="R367" s="10">
        <f t="shared" si="27"/>
        <v>41668.606469907405</v>
      </c>
      <c r="S367" s="10">
        <f t="shared" si="28"/>
        <v>41698.606469907405</v>
      </c>
      <c r="T367" s="20">
        <f t="shared" si="29"/>
        <v>30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8266</v>
      </c>
      <c r="O368" t="s">
        <v>8271</v>
      </c>
      <c r="P368">
        <f t="shared" si="25"/>
        <v>101</v>
      </c>
      <c r="Q368">
        <f t="shared" si="26"/>
        <v>287.31</v>
      </c>
      <c r="R368" s="10">
        <f t="shared" si="27"/>
        <v>41019.793032407404</v>
      </c>
      <c r="S368" s="10">
        <f t="shared" si="28"/>
        <v>41049.793032407404</v>
      </c>
      <c r="T368" s="20">
        <f t="shared" si="29"/>
        <v>30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8266</v>
      </c>
      <c r="O369" t="s">
        <v>8271</v>
      </c>
      <c r="P369">
        <f t="shared" si="25"/>
        <v>103</v>
      </c>
      <c r="Q369">
        <f t="shared" si="26"/>
        <v>86.85</v>
      </c>
      <c r="R369" s="10">
        <f t="shared" si="27"/>
        <v>41355.577291666668</v>
      </c>
      <c r="S369" s="10">
        <f t="shared" si="28"/>
        <v>41395.207638888889</v>
      </c>
      <c r="T369" s="20">
        <f t="shared" si="29"/>
        <v>39.630347222220735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8266</v>
      </c>
      <c r="O370" t="s">
        <v>8271</v>
      </c>
      <c r="P370">
        <f t="shared" si="25"/>
        <v>104</v>
      </c>
      <c r="Q370">
        <f t="shared" si="26"/>
        <v>81.849999999999994</v>
      </c>
      <c r="R370" s="10">
        <f t="shared" si="27"/>
        <v>42043.605578703704</v>
      </c>
      <c r="S370" s="10">
        <f t="shared" si="28"/>
        <v>42078.563912037032</v>
      </c>
      <c r="T370" s="20">
        <f t="shared" si="29"/>
        <v>34.958333333328483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8266</v>
      </c>
      <c r="O371" t="s">
        <v>8271</v>
      </c>
      <c r="P371">
        <f t="shared" si="25"/>
        <v>110</v>
      </c>
      <c r="Q371">
        <f t="shared" si="26"/>
        <v>42.87</v>
      </c>
      <c r="R371" s="10">
        <f t="shared" si="27"/>
        <v>40893.551724537036</v>
      </c>
      <c r="S371" s="10">
        <f t="shared" si="28"/>
        <v>40923.551724537036</v>
      </c>
      <c r="T371" s="20">
        <f t="shared" si="29"/>
        <v>30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8266</v>
      </c>
      <c r="O372" t="s">
        <v>8271</v>
      </c>
      <c r="P372">
        <f t="shared" si="25"/>
        <v>122</v>
      </c>
      <c r="Q372">
        <f t="shared" si="26"/>
        <v>709.42</v>
      </c>
      <c r="R372" s="10">
        <f t="shared" si="27"/>
        <v>42711.795138888891</v>
      </c>
      <c r="S372" s="10">
        <f t="shared" si="28"/>
        <v>42741.795138888891</v>
      </c>
      <c r="T372" s="20">
        <f t="shared" si="29"/>
        <v>30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8266</v>
      </c>
      <c r="O373" t="s">
        <v>8271</v>
      </c>
      <c r="P373">
        <f t="shared" si="25"/>
        <v>114</v>
      </c>
      <c r="Q373">
        <f t="shared" si="26"/>
        <v>161.26</v>
      </c>
      <c r="R373" s="10">
        <f t="shared" si="27"/>
        <v>41261.767812500002</v>
      </c>
      <c r="S373" s="10">
        <f t="shared" si="28"/>
        <v>41306.767812500002</v>
      </c>
      <c r="T373" s="20">
        <f t="shared" si="29"/>
        <v>45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8266</v>
      </c>
      <c r="O374" t="s">
        <v>8271</v>
      </c>
      <c r="P374">
        <f t="shared" si="25"/>
        <v>125</v>
      </c>
      <c r="Q374">
        <f t="shared" si="26"/>
        <v>41.78</v>
      </c>
      <c r="R374" s="10">
        <f t="shared" si="27"/>
        <v>42425.576898148152</v>
      </c>
      <c r="S374" s="10">
        <f t="shared" si="28"/>
        <v>42465.666666666672</v>
      </c>
      <c r="T374" s="20">
        <f t="shared" si="29"/>
        <v>40.089768518519122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8266</v>
      </c>
      <c r="O375" t="s">
        <v>8271</v>
      </c>
      <c r="P375">
        <f t="shared" si="25"/>
        <v>107</v>
      </c>
      <c r="Q375">
        <f t="shared" si="26"/>
        <v>89.89</v>
      </c>
      <c r="R375" s="10">
        <f t="shared" si="27"/>
        <v>41078.91201388889</v>
      </c>
      <c r="S375" s="10">
        <f t="shared" si="28"/>
        <v>41108.91201388889</v>
      </c>
      <c r="T375" s="20">
        <f t="shared" si="29"/>
        <v>30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8266</v>
      </c>
      <c r="O376" t="s">
        <v>8271</v>
      </c>
      <c r="P376">
        <f t="shared" si="25"/>
        <v>131</v>
      </c>
      <c r="Q376">
        <f t="shared" si="26"/>
        <v>45.05</v>
      </c>
      <c r="R376" s="10">
        <f t="shared" si="27"/>
        <v>40757.889247685183</v>
      </c>
      <c r="S376" s="10">
        <f t="shared" si="28"/>
        <v>40802.889247685183</v>
      </c>
      <c r="T376" s="20">
        <f t="shared" si="29"/>
        <v>45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8266</v>
      </c>
      <c r="O377" t="s">
        <v>8271</v>
      </c>
      <c r="P377">
        <f t="shared" si="25"/>
        <v>120</v>
      </c>
      <c r="Q377">
        <f t="shared" si="26"/>
        <v>42.86</v>
      </c>
      <c r="R377" s="10">
        <f t="shared" si="27"/>
        <v>41657.985081018516</v>
      </c>
      <c r="S377" s="10">
        <f t="shared" si="28"/>
        <v>41699.720833333333</v>
      </c>
      <c r="T377" s="20">
        <f t="shared" si="29"/>
        <v>41.735752314816636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8266</v>
      </c>
      <c r="O378" t="s">
        <v>8271</v>
      </c>
      <c r="P378">
        <f t="shared" si="25"/>
        <v>106</v>
      </c>
      <c r="Q378">
        <f t="shared" si="26"/>
        <v>54.08</v>
      </c>
      <c r="R378" s="10">
        <f t="shared" si="27"/>
        <v>42576.452731481477</v>
      </c>
      <c r="S378" s="10">
        <f t="shared" si="28"/>
        <v>42607.452731481477</v>
      </c>
      <c r="T378" s="20">
        <f t="shared" si="29"/>
        <v>31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8266</v>
      </c>
      <c r="O379" t="s">
        <v>8271</v>
      </c>
      <c r="P379">
        <f t="shared" si="25"/>
        <v>114</v>
      </c>
      <c r="Q379">
        <f t="shared" si="26"/>
        <v>103.22</v>
      </c>
      <c r="R379" s="10">
        <f t="shared" si="27"/>
        <v>42292.250787037032</v>
      </c>
      <c r="S379" s="10">
        <f t="shared" si="28"/>
        <v>42322.292361111111</v>
      </c>
      <c r="T379" s="20">
        <f t="shared" si="29"/>
        <v>30.041574074079108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8266</v>
      </c>
      <c r="O380" t="s">
        <v>8271</v>
      </c>
      <c r="P380">
        <f t="shared" si="25"/>
        <v>112</v>
      </c>
      <c r="Q380">
        <f t="shared" si="26"/>
        <v>40.4</v>
      </c>
      <c r="R380" s="10">
        <f t="shared" si="27"/>
        <v>42370.571851851855</v>
      </c>
      <c r="S380" s="10">
        <f t="shared" si="28"/>
        <v>42394.994444444441</v>
      </c>
      <c r="T380" s="20">
        <f t="shared" si="29"/>
        <v>24.422592592585715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8266</v>
      </c>
      <c r="O381" t="s">
        <v>8271</v>
      </c>
      <c r="P381">
        <f t="shared" si="25"/>
        <v>116</v>
      </c>
      <c r="Q381">
        <f t="shared" si="26"/>
        <v>116.86</v>
      </c>
      <c r="R381" s="10">
        <f t="shared" si="27"/>
        <v>40987.688333333332</v>
      </c>
      <c r="S381" s="10">
        <f t="shared" si="28"/>
        <v>41032.688333333332</v>
      </c>
      <c r="T381" s="20">
        <f t="shared" si="29"/>
        <v>45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8266</v>
      </c>
      <c r="O382" t="s">
        <v>8271</v>
      </c>
      <c r="P382">
        <f t="shared" si="25"/>
        <v>142</v>
      </c>
      <c r="Q382">
        <f t="shared" si="26"/>
        <v>115.51</v>
      </c>
      <c r="R382" s="10">
        <f t="shared" si="27"/>
        <v>42367.719814814816</v>
      </c>
      <c r="S382" s="10">
        <f t="shared" si="28"/>
        <v>42392.719814814816</v>
      </c>
      <c r="T382" s="20">
        <f t="shared" si="29"/>
        <v>25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8266</v>
      </c>
      <c r="O383" t="s">
        <v>8271</v>
      </c>
      <c r="P383">
        <f t="shared" si="25"/>
        <v>105</v>
      </c>
      <c r="Q383">
        <f t="shared" si="26"/>
        <v>104.31</v>
      </c>
      <c r="R383" s="10">
        <f t="shared" si="27"/>
        <v>41085.698113425926</v>
      </c>
      <c r="S383" s="10">
        <f t="shared" si="28"/>
        <v>41120.208333333336</v>
      </c>
      <c r="T383" s="20">
        <f t="shared" si="29"/>
        <v>34.510219907409919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8266</v>
      </c>
      <c r="O384" t="s">
        <v>8271</v>
      </c>
      <c r="P384">
        <f t="shared" si="25"/>
        <v>256</v>
      </c>
      <c r="Q384">
        <f t="shared" si="26"/>
        <v>69.77</v>
      </c>
      <c r="R384" s="10">
        <f t="shared" si="27"/>
        <v>41144.709490740745</v>
      </c>
      <c r="S384" s="10">
        <f t="shared" si="28"/>
        <v>41158.709490740745</v>
      </c>
      <c r="T384" s="20">
        <f t="shared" si="29"/>
        <v>14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8266</v>
      </c>
      <c r="O385" t="s">
        <v>8271</v>
      </c>
      <c r="P385">
        <f t="shared" si="25"/>
        <v>207</v>
      </c>
      <c r="Q385">
        <f t="shared" si="26"/>
        <v>43.02</v>
      </c>
      <c r="R385" s="10">
        <f t="shared" si="27"/>
        <v>41755.117581018516</v>
      </c>
      <c r="S385" s="10">
        <f t="shared" si="28"/>
        <v>41778.117581018516</v>
      </c>
      <c r="T385" s="20">
        <f t="shared" si="29"/>
        <v>23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8266</v>
      </c>
      <c r="O386" t="s">
        <v>8271</v>
      </c>
      <c r="P386">
        <f t="shared" si="25"/>
        <v>112</v>
      </c>
      <c r="Q386">
        <f t="shared" si="26"/>
        <v>58.54</v>
      </c>
      <c r="R386" s="10">
        <f t="shared" si="27"/>
        <v>41980.781793981485</v>
      </c>
      <c r="S386" s="10">
        <f t="shared" si="28"/>
        <v>42010.781793981485</v>
      </c>
      <c r="T386" s="20">
        <f t="shared" si="29"/>
        <v>30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8266</v>
      </c>
      <c r="O387" t="s">
        <v>8271</v>
      </c>
      <c r="P387">
        <f t="shared" ref="P387:P450" si="30">ROUND(E387/D387*100,0)</f>
        <v>106</v>
      </c>
      <c r="Q387">
        <f t="shared" ref="Q387:Q450" si="31">IFERROR(ROUND(E387/L387,2),0)</f>
        <v>111.8</v>
      </c>
      <c r="R387" s="10">
        <f t="shared" ref="R387:R450" si="32">(((J387/60)/60)/24)+DATE(1970,1,1)</f>
        <v>41934.584502314814</v>
      </c>
      <c r="S387" s="10">
        <f t="shared" ref="S387:S450" si="33">(((I387/60)/60)/24)+DATE(1970,1,1)</f>
        <v>41964.626168981486</v>
      </c>
      <c r="T387" s="20">
        <f t="shared" ref="T387:T450" si="34">S387-R387</f>
        <v>30.041666666671517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8266</v>
      </c>
      <c r="O388" t="s">
        <v>8271</v>
      </c>
      <c r="P388">
        <f t="shared" si="30"/>
        <v>100</v>
      </c>
      <c r="Q388">
        <f t="shared" si="31"/>
        <v>46.23</v>
      </c>
      <c r="R388" s="10">
        <f t="shared" si="32"/>
        <v>42211.951284722221</v>
      </c>
      <c r="S388" s="10">
        <f t="shared" si="33"/>
        <v>42226.951284722221</v>
      </c>
      <c r="T388" s="20">
        <f t="shared" si="34"/>
        <v>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8266</v>
      </c>
      <c r="O389" t="s">
        <v>8271</v>
      </c>
      <c r="P389">
        <f t="shared" si="30"/>
        <v>214</v>
      </c>
      <c r="Q389">
        <f t="shared" si="31"/>
        <v>144.69</v>
      </c>
      <c r="R389" s="10">
        <f t="shared" si="32"/>
        <v>42200.67659722222</v>
      </c>
      <c r="S389" s="10">
        <f t="shared" si="33"/>
        <v>42231.25</v>
      </c>
      <c r="T389" s="20">
        <f t="shared" si="34"/>
        <v>30.573402777779847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8266</v>
      </c>
      <c r="O390" t="s">
        <v>8271</v>
      </c>
      <c r="P390">
        <f t="shared" si="30"/>
        <v>126</v>
      </c>
      <c r="Q390">
        <f t="shared" si="31"/>
        <v>88.85</v>
      </c>
      <c r="R390" s="10">
        <f t="shared" si="32"/>
        <v>42549.076157407413</v>
      </c>
      <c r="S390" s="10">
        <f t="shared" si="33"/>
        <v>42579.076157407413</v>
      </c>
      <c r="T390" s="20">
        <f t="shared" si="34"/>
        <v>30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8266</v>
      </c>
      <c r="O391" t="s">
        <v>8271</v>
      </c>
      <c r="P391">
        <f t="shared" si="30"/>
        <v>182</v>
      </c>
      <c r="Q391">
        <f t="shared" si="31"/>
        <v>81.75</v>
      </c>
      <c r="R391" s="10">
        <f t="shared" si="32"/>
        <v>41674.063078703701</v>
      </c>
      <c r="S391" s="10">
        <f t="shared" si="33"/>
        <v>41705.957638888889</v>
      </c>
      <c r="T391" s="20">
        <f t="shared" si="34"/>
        <v>31.894560185188311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8266</v>
      </c>
      <c r="O392" t="s">
        <v>8271</v>
      </c>
      <c r="P392">
        <f t="shared" si="30"/>
        <v>100</v>
      </c>
      <c r="Q392">
        <f t="shared" si="31"/>
        <v>71.430000000000007</v>
      </c>
      <c r="R392" s="10">
        <f t="shared" si="32"/>
        <v>42112.036712962959</v>
      </c>
      <c r="S392" s="10">
        <f t="shared" si="33"/>
        <v>42132.036712962959</v>
      </c>
      <c r="T392" s="20">
        <f t="shared" si="34"/>
        <v>20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8266</v>
      </c>
      <c r="O393" t="s">
        <v>8271</v>
      </c>
      <c r="P393">
        <f t="shared" si="30"/>
        <v>101</v>
      </c>
      <c r="Q393">
        <f t="shared" si="31"/>
        <v>104.26</v>
      </c>
      <c r="R393" s="10">
        <f t="shared" si="32"/>
        <v>40865.042256944449</v>
      </c>
      <c r="S393" s="10">
        <f t="shared" si="33"/>
        <v>40895.040972222225</v>
      </c>
      <c r="T393" s="20">
        <f t="shared" si="34"/>
        <v>29.998715277775773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8266</v>
      </c>
      <c r="O394" t="s">
        <v>8271</v>
      </c>
      <c r="P394">
        <f t="shared" si="30"/>
        <v>101</v>
      </c>
      <c r="Q394">
        <f t="shared" si="31"/>
        <v>90.62</v>
      </c>
      <c r="R394" s="10">
        <f t="shared" si="32"/>
        <v>40763.717256944445</v>
      </c>
      <c r="S394" s="10">
        <f t="shared" si="33"/>
        <v>40794.125</v>
      </c>
      <c r="T394" s="20">
        <f t="shared" si="34"/>
        <v>30.407743055555329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8266</v>
      </c>
      <c r="O395" t="s">
        <v>8271</v>
      </c>
      <c r="P395">
        <f t="shared" si="30"/>
        <v>110</v>
      </c>
      <c r="Q395">
        <f t="shared" si="31"/>
        <v>157.33000000000001</v>
      </c>
      <c r="R395" s="10">
        <f t="shared" si="32"/>
        <v>41526.708935185183</v>
      </c>
      <c r="S395" s="10">
        <f t="shared" si="33"/>
        <v>41557.708935185183</v>
      </c>
      <c r="T395" s="20">
        <f t="shared" si="34"/>
        <v>31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8266</v>
      </c>
      <c r="O396" t="s">
        <v>8271</v>
      </c>
      <c r="P396">
        <f t="shared" si="30"/>
        <v>112</v>
      </c>
      <c r="Q396">
        <f t="shared" si="31"/>
        <v>105.18</v>
      </c>
      <c r="R396" s="10">
        <f t="shared" si="32"/>
        <v>42417.818078703705</v>
      </c>
      <c r="S396" s="10">
        <f t="shared" si="33"/>
        <v>42477.776412037041</v>
      </c>
      <c r="T396" s="20">
        <f t="shared" si="34"/>
        <v>59.958333333335759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8266</v>
      </c>
      <c r="O397" t="s">
        <v>8271</v>
      </c>
      <c r="P397">
        <f t="shared" si="30"/>
        <v>108</v>
      </c>
      <c r="Q397">
        <f t="shared" si="31"/>
        <v>58.72</v>
      </c>
      <c r="R397" s="10">
        <f t="shared" si="32"/>
        <v>40990.909259259257</v>
      </c>
      <c r="S397" s="10">
        <f t="shared" si="33"/>
        <v>41026.897222222222</v>
      </c>
      <c r="T397" s="20">
        <f t="shared" si="34"/>
        <v>35.987962962964957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8266</v>
      </c>
      <c r="O398" t="s">
        <v>8271</v>
      </c>
      <c r="P398">
        <f t="shared" si="30"/>
        <v>107</v>
      </c>
      <c r="Q398">
        <f t="shared" si="31"/>
        <v>81.63</v>
      </c>
      <c r="R398" s="10">
        <f t="shared" si="32"/>
        <v>41082.564884259256</v>
      </c>
      <c r="S398" s="10">
        <f t="shared" si="33"/>
        <v>41097.564884259256</v>
      </c>
      <c r="T398" s="20">
        <f t="shared" si="34"/>
        <v>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8266</v>
      </c>
      <c r="O399" t="s">
        <v>8271</v>
      </c>
      <c r="P399">
        <f t="shared" si="30"/>
        <v>104</v>
      </c>
      <c r="Q399">
        <f t="shared" si="31"/>
        <v>56.46</v>
      </c>
      <c r="R399" s="10">
        <f t="shared" si="32"/>
        <v>40379.776435185187</v>
      </c>
      <c r="S399" s="10">
        <f t="shared" si="33"/>
        <v>40422.155555555553</v>
      </c>
      <c r="T399" s="20">
        <f t="shared" si="34"/>
        <v>42.379120370365854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8266</v>
      </c>
      <c r="O400" t="s">
        <v>8271</v>
      </c>
      <c r="P400">
        <f t="shared" si="30"/>
        <v>125</v>
      </c>
      <c r="Q400">
        <f t="shared" si="31"/>
        <v>140.1</v>
      </c>
      <c r="R400" s="10">
        <f t="shared" si="32"/>
        <v>42078.793124999997</v>
      </c>
      <c r="S400" s="10">
        <f t="shared" si="33"/>
        <v>42123.793124999997</v>
      </c>
      <c r="T400" s="20">
        <f t="shared" si="34"/>
        <v>45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8266</v>
      </c>
      <c r="O401" t="s">
        <v>8271</v>
      </c>
      <c r="P401">
        <f t="shared" si="30"/>
        <v>107</v>
      </c>
      <c r="Q401">
        <f t="shared" si="31"/>
        <v>224.85</v>
      </c>
      <c r="R401" s="10">
        <f t="shared" si="32"/>
        <v>42687.875775462962</v>
      </c>
      <c r="S401" s="10">
        <f t="shared" si="33"/>
        <v>42718.5</v>
      </c>
      <c r="T401" s="20">
        <f t="shared" si="34"/>
        <v>30.624224537037662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8266</v>
      </c>
      <c r="O402" t="s">
        <v>8271</v>
      </c>
      <c r="P402">
        <f t="shared" si="30"/>
        <v>112</v>
      </c>
      <c r="Q402">
        <f t="shared" si="31"/>
        <v>181.13</v>
      </c>
      <c r="R402" s="10">
        <f t="shared" si="32"/>
        <v>41745.635960648149</v>
      </c>
      <c r="S402" s="10">
        <f t="shared" si="33"/>
        <v>41776.145833333336</v>
      </c>
      <c r="T402" s="20">
        <f t="shared" si="34"/>
        <v>30.509872685186565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8266</v>
      </c>
      <c r="O403" t="s">
        <v>8271</v>
      </c>
      <c r="P403">
        <f t="shared" si="30"/>
        <v>104</v>
      </c>
      <c r="Q403">
        <f t="shared" si="31"/>
        <v>711.04</v>
      </c>
      <c r="R403" s="10">
        <f t="shared" si="32"/>
        <v>40732.842245370368</v>
      </c>
      <c r="S403" s="10">
        <f t="shared" si="33"/>
        <v>40762.842245370368</v>
      </c>
      <c r="T403" s="20">
        <f t="shared" si="34"/>
        <v>30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8266</v>
      </c>
      <c r="O404" t="s">
        <v>8271</v>
      </c>
      <c r="P404">
        <f t="shared" si="30"/>
        <v>142</v>
      </c>
      <c r="Q404">
        <f t="shared" si="31"/>
        <v>65.88</v>
      </c>
      <c r="R404" s="10">
        <f t="shared" si="32"/>
        <v>42292.539548611108</v>
      </c>
      <c r="S404" s="10">
        <f t="shared" si="33"/>
        <v>42313.58121527778</v>
      </c>
      <c r="T404" s="20">
        <f t="shared" si="34"/>
        <v>21.041666666671517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8266</v>
      </c>
      <c r="O405" t="s">
        <v>8271</v>
      </c>
      <c r="P405">
        <f t="shared" si="30"/>
        <v>105</v>
      </c>
      <c r="Q405">
        <f t="shared" si="31"/>
        <v>75.19</v>
      </c>
      <c r="R405" s="10">
        <f t="shared" si="32"/>
        <v>40718.310659722221</v>
      </c>
      <c r="S405" s="10">
        <f t="shared" si="33"/>
        <v>40765.297222222223</v>
      </c>
      <c r="T405" s="20">
        <f t="shared" si="34"/>
        <v>46.986562500002037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8266</v>
      </c>
      <c r="O406" t="s">
        <v>8271</v>
      </c>
      <c r="P406">
        <f t="shared" si="30"/>
        <v>103</v>
      </c>
      <c r="Q406">
        <f t="shared" si="31"/>
        <v>133.13999999999999</v>
      </c>
      <c r="R406" s="10">
        <f t="shared" si="32"/>
        <v>41646.628032407411</v>
      </c>
      <c r="S406" s="10">
        <f t="shared" si="33"/>
        <v>41675.961111111108</v>
      </c>
      <c r="T406" s="20">
        <f t="shared" si="34"/>
        <v>29.333078703697538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8266</v>
      </c>
      <c r="O407" t="s">
        <v>8271</v>
      </c>
      <c r="P407">
        <f t="shared" si="30"/>
        <v>108</v>
      </c>
      <c r="Q407">
        <f t="shared" si="31"/>
        <v>55.2</v>
      </c>
      <c r="R407" s="10">
        <f t="shared" si="32"/>
        <v>41674.08494212963</v>
      </c>
      <c r="S407" s="10">
        <f t="shared" si="33"/>
        <v>41704.08494212963</v>
      </c>
      <c r="T407" s="20">
        <f t="shared" si="34"/>
        <v>30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8266</v>
      </c>
      <c r="O408" t="s">
        <v>8271</v>
      </c>
      <c r="P408">
        <f t="shared" si="30"/>
        <v>108</v>
      </c>
      <c r="Q408">
        <f t="shared" si="31"/>
        <v>86.16</v>
      </c>
      <c r="R408" s="10">
        <f t="shared" si="32"/>
        <v>40638.162465277775</v>
      </c>
      <c r="S408" s="10">
        <f t="shared" si="33"/>
        <v>40672.249305555553</v>
      </c>
      <c r="T408" s="20">
        <f t="shared" si="34"/>
        <v>34.08684027777781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8266</v>
      </c>
      <c r="O409" t="s">
        <v>8271</v>
      </c>
      <c r="P409">
        <f t="shared" si="30"/>
        <v>102</v>
      </c>
      <c r="Q409">
        <f t="shared" si="31"/>
        <v>92.32</v>
      </c>
      <c r="R409" s="10">
        <f t="shared" si="32"/>
        <v>40806.870949074073</v>
      </c>
      <c r="S409" s="10">
        <f t="shared" si="33"/>
        <v>40866.912615740745</v>
      </c>
      <c r="T409" s="20">
        <f t="shared" si="34"/>
        <v>60.041666666671517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8266</v>
      </c>
      <c r="O410" t="s">
        <v>8271</v>
      </c>
      <c r="P410">
        <f t="shared" si="30"/>
        <v>101</v>
      </c>
      <c r="Q410">
        <f t="shared" si="31"/>
        <v>160.16</v>
      </c>
      <c r="R410" s="10">
        <f t="shared" si="32"/>
        <v>41543.735995370371</v>
      </c>
      <c r="S410" s="10">
        <f t="shared" si="33"/>
        <v>41583.777662037035</v>
      </c>
      <c r="T410" s="20">
        <f t="shared" si="34"/>
        <v>40.041666666664241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8266</v>
      </c>
      <c r="O411" t="s">
        <v>8271</v>
      </c>
      <c r="P411">
        <f t="shared" si="30"/>
        <v>137</v>
      </c>
      <c r="Q411">
        <f t="shared" si="31"/>
        <v>45.6</v>
      </c>
      <c r="R411" s="10">
        <f t="shared" si="32"/>
        <v>42543.862777777773</v>
      </c>
      <c r="S411" s="10">
        <f t="shared" si="33"/>
        <v>42573.862777777773</v>
      </c>
      <c r="T411" s="20">
        <f t="shared" si="34"/>
        <v>30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8266</v>
      </c>
      <c r="O412" t="s">
        <v>8271</v>
      </c>
      <c r="P412">
        <f t="shared" si="30"/>
        <v>128</v>
      </c>
      <c r="Q412">
        <f t="shared" si="31"/>
        <v>183.29</v>
      </c>
      <c r="R412" s="10">
        <f t="shared" si="32"/>
        <v>42113.981446759266</v>
      </c>
      <c r="S412" s="10">
        <f t="shared" si="33"/>
        <v>42173.981446759266</v>
      </c>
      <c r="T412" s="20">
        <f t="shared" si="34"/>
        <v>60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8266</v>
      </c>
      <c r="O413" t="s">
        <v>8271</v>
      </c>
      <c r="P413">
        <f t="shared" si="30"/>
        <v>101</v>
      </c>
      <c r="Q413">
        <f t="shared" si="31"/>
        <v>125.79</v>
      </c>
      <c r="R413" s="10">
        <f t="shared" si="32"/>
        <v>41598.17597222222</v>
      </c>
      <c r="S413" s="10">
        <f t="shared" si="33"/>
        <v>41630.208333333336</v>
      </c>
      <c r="T413" s="20">
        <f t="shared" si="34"/>
        <v>32.032361111116188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8266</v>
      </c>
      <c r="O414" t="s">
        <v>8271</v>
      </c>
      <c r="P414">
        <f t="shared" si="30"/>
        <v>127</v>
      </c>
      <c r="Q414">
        <f t="shared" si="31"/>
        <v>57.65</v>
      </c>
      <c r="R414" s="10">
        <f t="shared" si="32"/>
        <v>41099.742800925924</v>
      </c>
      <c r="S414" s="10">
        <f t="shared" si="33"/>
        <v>41115.742800925924</v>
      </c>
      <c r="T414" s="20">
        <f t="shared" si="34"/>
        <v>16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8266</v>
      </c>
      <c r="O415" t="s">
        <v>8271</v>
      </c>
      <c r="P415">
        <f t="shared" si="30"/>
        <v>105</v>
      </c>
      <c r="Q415">
        <f t="shared" si="31"/>
        <v>78.66</v>
      </c>
      <c r="R415" s="10">
        <f t="shared" si="32"/>
        <v>41079.877442129626</v>
      </c>
      <c r="S415" s="10">
        <f t="shared" si="33"/>
        <v>41109.877442129626</v>
      </c>
      <c r="T415" s="20">
        <f t="shared" si="34"/>
        <v>30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8266</v>
      </c>
      <c r="O416" t="s">
        <v>8271</v>
      </c>
      <c r="P416">
        <f t="shared" si="30"/>
        <v>103</v>
      </c>
      <c r="Q416">
        <f t="shared" si="31"/>
        <v>91.48</v>
      </c>
      <c r="R416" s="10">
        <f t="shared" si="32"/>
        <v>41529.063252314816</v>
      </c>
      <c r="S416" s="10">
        <f t="shared" si="33"/>
        <v>41559.063252314816</v>
      </c>
      <c r="T416" s="20">
        <f t="shared" si="34"/>
        <v>30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8266</v>
      </c>
      <c r="O417" t="s">
        <v>8271</v>
      </c>
      <c r="P417">
        <f t="shared" si="30"/>
        <v>102</v>
      </c>
      <c r="Q417">
        <f t="shared" si="31"/>
        <v>68.099999999999994</v>
      </c>
      <c r="R417" s="10">
        <f t="shared" si="32"/>
        <v>41904.851875</v>
      </c>
      <c r="S417" s="10">
        <f t="shared" si="33"/>
        <v>41929.5</v>
      </c>
      <c r="T417" s="20">
        <f t="shared" si="34"/>
        <v>24.648124999999709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8266</v>
      </c>
      <c r="O418" t="s">
        <v>8271</v>
      </c>
      <c r="P418">
        <f t="shared" si="30"/>
        <v>120</v>
      </c>
      <c r="Q418">
        <f t="shared" si="31"/>
        <v>48.09</v>
      </c>
      <c r="R418" s="10">
        <f t="shared" si="32"/>
        <v>41648.396192129629</v>
      </c>
      <c r="S418" s="10">
        <f t="shared" si="33"/>
        <v>41678.396192129629</v>
      </c>
      <c r="T418" s="20">
        <f t="shared" si="34"/>
        <v>30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8266</v>
      </c>
      <c r="O419" t="s">
        <v>8271</v>
      </c>
      <c r="P419">
        <f t="shared" si="30"/>
        <v>100</v>
      </c>
      <c r="Q419">
        <f t="shared" si="31"/>
        <v>202.42</v>
      </c>
      <c r="R419" s="10">
        <f t="shared" si="32"/>
        <v>41360.970601851855</v>
      </c>
      <c r="S419" s="10">
        <f t="shared" si="33"/>
        <v>41372.189583333333</v>
      </c>
      <c r="T419" s="20">
        <f t="shared" si="34"/>
        <v>11.218981481477385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8266</v>
      </c>
      <c r="O420" t="s">
        <v>8271</v>
      </c>
      <c r="P420">
        <f t="shared" si="30"/>
        <v>101</v>
      </c>
      <c r="Q420">
        <f t="shared" si="31"/>
        <v>216.75</v>
      </c>
      <c r="R420" s="10">
        <f t="shared" si="32"/>
        <v>42178.282372685186</v>
      </c>
      <c r="S420" s="10">
        <f t="shared" si="33"/>
        <v>42208.282372685186</v>
      </c>
      <c r="T420" s="20">
        <f t="shared" si="34"/>
        <v>30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8266</v>
      </c>
      <c r="O421" t="s">
        <v>8271</v>
      </c>
      <c r="P421">
        <f t="shared" si="30"/>
        <v>100</v>
      </c>
      <c r="Q421">
        <f t="shared" si="31"/>
        <v>110.07</v>
      </c>
      <c r="R421" s="10">
        <f t="shared" si="32"/>
        <v>41394.842442129629</v>
      </c>
      <c r="S421" s="10">
        <f t="shared" si="33"/>
        <v>41454.842442129629</v>
      </c>
      <c r="T421" s="20">
        <f t="shared" si="34"/>
        <v>60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8266</v>
      </c>
      <c r="O422" t="s">
        <v>8272</v>
      </c>
      <c r="P422">
        <f t="shared" si="30"/>
        <v>0</v>
      </c>
      <c r="Q422">
        <f t="shared" si="31"/>
        <v>4.83</v>
      </c>
      <c r="R422" s="10">
        <f t="shared" si="32"/>
        <v>41682.23646990741</v>
      </c>
      <c r="S422" s="10">
        <f t="shared" si="33"/>
        <v>41712.194803240738</v>
      </c>
      <c r="T422" s="20">
        <f t="shared" si="34"/>
        <v>29.958333333328483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8266</v>
      </c>
      <c r="O423" t="s">
        <v>8272</v>
      </c>
      <c r="P423">
        <f t="shared" si="30"/>
        <v>2</v>
      </c>
      <c r="Q423">
        <f t="shared" si="31"/>
        <v>50.17</v>
      </c>
      <c r="R423" s="10">
        <f t="shared" si="32"/>
        <v>42177.491388888884</v>
      </c>
      <c r="S423" s="10">
        <f t="shared" si="33"/>
        <v>42237.491388888884</v>
      </c>
      <c r="T423" s="20">
        <f t="shared" si="34"/>
        <v>60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8266</v>
      </c>
      <c r="O424" t="s">
        <v>8272</v>
      </c>
      <c r="P424">
        <f t="shared" si="30"/>
        <v>1</v>
      </c>
      <c r="Q424">
        <f t="shared" si="31"/>
        <v>35.83</v>
      </c>
      <c r="R424" s="10">
        <f t="shared" si="32"/>
        <v>41863.260381944441</v>
      </c>
      <c r="S424" s="10">
        <f t="shared" si="33"/>
        <v>41893.260381944441</v>
      </c>
      <c r="T424" s="20">
        <f t="shared" si="34"/>
        <v>30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8266</v>
      </c>
      <c r="O425" t="s">
        <v>8272</v>
      </c>
      <c r="P425">
        <f t="shared" si="30"/>
        <v>1</v>
      </c>
      <c r="Q425">
        <f t="shared" si="31"/>
        <v>11.77</v>
      </c>
      <c r="R425" s="10">
        <f t="shared" si="32"/>
        <v>41400.92627314815</v>
      </c>
      <c r="S425" s="10">
        <f t="shared" si="33"/>
        <v>41430.92627314815</v>
      </c>
      <c r="T425" s="20">
        <f t="shared" si="34"/>
        <v>30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8266</v>
      </c>
      <c r="O426" t="s">
        <v>8272</v>
      </c>
      <c r="P426">
        <f t="shared" si="30"/>
        <v>7</v>
      </c>
      <c r="Q426">
        <f t="shared" si="31"/>
        <v>40.78</v>
      </c>
      <c r="R426" s="10">
        <f t="shared" si="32"/>
        <v>40934.376145833332</v>
      </c>
      <c r="S426" s="10">
        <f t="shared" si="33"/>
        <v>40994.334479166668</v>
      </c>
      <c r="T426" s="20">
        <f t="shared" si="34"/>
        <v>59.958333333335759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8266</v>
      </c>
      <c r="O427" t="s">
        <v>8272</v>
      </c>
      <c r="P427">
        <f t="shared" si="30"/>
        <v>0</v>
      </c>
      <c r="Q427">
        <f t="shared" si="31"/>
        <v>3</v>
      </c>
      <c r="R427" s="10">
        <f t="shared" si="32"/>
        <v>42275.861157407402</v>
      </c>
      <c r="S427" s="10">
        <f t="shared" si="33"/>
        <v>42335.902824074074</v>
      </c>
      <c r="T427" s="20">
        <f t="shared" si="34"/>
        <v>60.041666666671517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8266</v>
      </c>
      <c r="O428" t="s">
        <v>8272</v>
      </c>
      <c r="P428">
        <f t="shared" si="30"/>
        <v>1</v>
      </c>
      <c r="Q428">
        <f t="shared" si="31"/>
        <v>16.63</v>
      </c>
      <c r="R428" s="10">
        <f t="shared" si="32"/>
        <v>42400.711967592593</v>
      </c>
      <c r="S428" s="10">
        <f t="shared" si="33"/>
        <v>42430.711967592593</v>
      </c>
      <c r="T428" s="20">
        <f t="shared" si="34"/>
        <v>30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8266</v>
      </c>
      <c r="O429" t="s">
        <v>8272</v>
      </c>
      <c r="P429">
        <f t="shared" si="30"/>
        <v>0</v>
      </c>
      <c r="Q429">
        <f t="shared" si="31"/>
        <v>0</v>
      </c>
      <c r="R429" s="10">
        <f t="shared" si="32"/>
        <v>42285.909027777772</v>
      </c>
      <c r="S429" s="10">
        <f t="shared" si="33"/>
        <v>42299.790972222225</v>
      </c>
      <c r="T429" s="20">
        <f t="shared" si="34"/>
        <v>13.881944444452529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8266</v>
      </c>
      <c r="O430" t="s">
        <v>8272</v>
      </c>
      <c r="P430">
        <f t="shared" si="30"/>
        <v>6</v>
      </c>
      <c r="Q430">
        <f t="shared" si="31"/>
        <v>52</v>
      </c>
      <c r="R430" s="10">
        <f t="shared" si="32"/>
        <v>41778.766724537039</v>
      </c>
      <c r="S430" s="10">
        <f t="shared" si="33"/>
        <v>41806.916666666664</v>
      </c>
      <c r="T430" s="20">
        <f t="shared" si="34"/>
        <v>28.149942129624833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8266</v>
      </c>
      <c r="O431" t="s">
        <v>8272</v>
      </c>
      <c r="P431">
        <f t="shared" si="30"/>
        <v>0</v>
      </c>
      <c r="Q431">
        <f t="shared" si="31"/>
        <v>0</v>
      </c>
      <c r="R431" s="10">
        <f t="shared" si="32"/>
        <v>40070.901412037041</v>
      </c>
      <c r="S431" s="10">
        <f t="shared" si="33"/>
        <v>40144.207638888889</v>
      </c>
      <c r="T431" s="20">
        <f t="shared" si="34"/>
        <v>73.306226851847896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8266</v>
      </c>
      <c r="O432" t="s">
        <v>8272</v>
      </c>
      <c r="P432">
        <f t="shared" si="30"/>
        <v>2</v>
      </c>
      <c r="Q432">
        <f t="shared" si="31"/>
        <v>4.8</v>
      </c>
      <c r="R432" s="10">
        <f t="shared" si="32"/>
        <v>41513.107256944444</v>
      </c>
      <c r="S432" s="10">
        <f t="shared" si="33"/>
        <v>41528.107256944444</v>
      </c>
      <c r="T432" s="20">
        <f t="shared" si="34"/>
        <v>15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8266</v>
      </c>
      <c r="O433" t="s">
        <v>8272</v>
      </c>
      <c r="P433">
        <f t="shared" si="30"/>
        <v>14</v>
      </c>
      <c r="Q433">
        <f t="shared" si="31"/>
        <v>51.88</v>
      </c>
      <c r="R433" s="10">
        <f t="shared" si="32"/>
        <v>42526.871331018512</v>
      </c>
      <c r="S433" s="10">
        <f t="shared" si="33"/>
        <v>42556.871331018512</v>
      </c>
      <c r="T433" s="20">
        <f t="shared" si="34"/>
        <v>30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8266</v>
      </c>
      <c r="O434" t="s">
        <v>8272</v>
      </c>
      <c r="P434">
        <f t="shared" si="30"/>
        <v>10</v>
      </c>
      <c r="Q434">
        <f t="shared" si="31"/>
        <v>71.25</v>
      </c>
      <c r="R434" s="10">
        <f t="shared" si="32"/>
        <v>42238.726631944446</v>
      </c>
      <c r="S434" s="10">
        <f t="shared" si="33"/>
        <v>42298.726631944446</v>
      </c>
      <c r="T434" s="20">
        <f t="shared" si="34"/>
        <v>60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8266</v>
      </c>
      <c r="O435" t="s">
        <v>8272</v>
      </c>
      <c r="P435">
        <f t="shared" si="30"/>
        <v>0</v>
      </c>
      <c r="Q435">
        <f t="shared" si="31"/>
        <v>0</v>
      </c>
      <c r="R435" s="10">
        <f t="shared" si="32"/>
        <v>42228.629884259266</v>
      </c>
      <c r="S435" s="10">
        <f t="shared" si="33"/>
        <v>42288.629884259266</v>
      </c>
      <c r="T435" s="20">
        <f t="shared" si="34"/>
        <v>60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8266</v>
      </c>
      <c r="O436" t="s">
        <v>8272</v>
      </c>
      <c r="P436">
        <f t="shared" si="30"/>
        <v>5</v>
      </c>
      <c r="Q436">
        <f t="shared" si="31"/>
        <v>62.5</v>
      </c>
      <c r="R436" s="10">
        <f t="shared" si="32"/>
        <v>41576.834513888891</v>
      </c>
      <c r="S436" s="10">
        <f t="shared" si="33"/>
        <v>41609.876180555555</v>
      </c>
      <c r="T436" s="20">
        <f t="shared" si="34"/>
        <v>33.041666666664241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8266</v>
      </c>
      <c r="O437" t="s">
        <v>8272</v>
      </c>
      <c r="P437">
        <f t="shared" si="30"/>
        <v>0</v>
      </c>
      <c r="Q437">
        <f t="shared" si="31"/>
        <v>1</v>
      </c>
      <c r="R437" s="10">
        <f t="shared" si="32"/>
        <v>41500.747453703705</v>
      </c>
      <c r="S437" s="10">
        <f t="shared" si="33"/>
        <v>41530.747453703705</v>
      </c>
      <c r="T437" s="20">
        <f t="shared" si="34"/>
        <v>30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8266</v>
      </c>
      <c r="O438" t="s">
        <v>8272</v>
      </c>
      <c r="P438">
        <f t="shared" si="30"/>
        <v>0</v>
      </c>
      <c r="Q438">
        <f t="shared" si="31"/>
        <v>0</v>
      </c>
      <c r="R438" s="10">
        <f t="shared" si="32"/>
        <v>41456.36241898148</v>
      </c>
      <c r="S438" s="10">
        <f t="shared" si="33"/>
        <v>41486.36241898148</v>
      </c>
      <c r="T438" s="20">
        <f t="shared" si="34"/>
        <v>30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8266</v>
      </c>
      <c r="O439" t="s">
        <v>8272</v>
      </c>
      <c r="P439">
        <f t="shared" si="30"/>
        <v>0</v>
      </c>
      <c r="Q439">
        <f t="shared" si="31"/>
        <v>0</v>
      </c>
      <c r="R439" s="10">
        <f t="shared" si="32"/>
        <v>42591.31858796296</v>
      </c>
      <c r="S439" s="10">
        <f t="shared" si="33"/>
        <v>42651.31858796296</v>
      </c>
      <c r="T439" s="20">
        <f t="shared" si="34"/>
        <v>60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8266</v>
      </c>
      <c r="O440" t="s">
        <v>8272</v>
      </c>
      <c r="P440">
        <f t="shared" si="30"/>
        <v>9</v>
      </c>
      <c r="Q440">
        <f t="shared" si="31"/>
        <v>170.55</v>
      </c>
      <c r="R440" s="10">
        <f t="shared" si="32"/>
        <v>42296.261087962965</v>
      </c>
      <c r="S440" s="10">
        <f t="shared" si="33"/>
        <v>42326.302754629629</v>
      </c>
      <c r="T440" s="20">
        <f t="shared" si="34"/>
        <v>30.041666666664241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8266</v>
      </c>
      <c r="O441" t="s">
        <v>8272</v>
      </c>
      <c r="P441">
        <f t="shared" si="30"/>
        <v>0</v>
      </c>
      <c r="Q441">
        <f t="shared" si="31"/>
        <v>0</v>
      </c>
      <c r="R441" s="10">
        <f t="shared" si="32"/>
        <v>41919.761782407404</v>
      </c>
      <c r="S441" s="10">
        <f t="shared" si="33"/>
        <v>41929.761782407404</v>
      </c>
      <c r="T441" s="20">
        <f t="shared" si="34"/>
        <v>10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8266</v>
      </c>
      <c r="O442" t="s">
        <v>8272</v>
      </c>
      <c r="P442">
        <f t="shared" si="30"/>
        <v>0</v>
      </c>
      <c r="Q442">
        <f t="shared" si="31"/>
        <v>5</v>
      </c>
      <c r="R442" s="10">
        <f t="shared" si="32"/>
        <v>42423.985567129625</v>
      </c>
      <c r="S442" s="10">
        <f t="shared" si="33"/>
        <v>42453.943900462968</v>
      </c>
      <c r="T442" s="20">
        <f t="shared" si="34"/>
        <v>29.958333333343035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8266</v>
      </c>
      <c r="O443" t="s">
        <v>8272</v>
      </c>
      <c r="P443">
        <f t="shared" si="30"/>
        <v>0</v>
      </c>
      <c r="Q443">
        <f t="shared" si="31"/>
        <v>0</v>
      </c>
      <c r="R443" s="10">
        <f t="shared" si="32"/>
        <v>41550.793935185182</v>
      </c>
      <c r="S443" s="10">
        <f t="shared" si="33"/>
        <v>41580.793935185182</v>
      </c>
      <c r="T443" s="20">
        <f t="shared" si="34"/>
        <v>30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8266</v>
      </c>
      <c r="O444" t="s">
        <v>8272</v>
      </c>
      <c r="P444">
        <f t="shared" si="30"/>
        <v>39</v>
      </c>
      <c r="Q444">
        <f t="shared" si="31"/>
        <v>393.59</v>
      </c>
      <c r="R444" s="10">
        <f t="shared" si="32"/>
        <v>42024.888692129629</v>
      </c>
      <c r="S444" s="10">
        <f t="shared" si="33"/>
        <v>42054.888692129629</v>
      </c>
      <c r="T444" s="20">
        <f t="shared" si="34"/>
        <v>30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8266</v>
      </c>
      <c r="O445" t="s">
        <v>8272</v>
      </c>
      <c r="P445">
        <f t="shared" si="30"/>
        <v>0</v>
      </c>
      <c r="Q445">
        <f t="shared" si="31"/>
        <v>5</v>
      </c>
      <c r="R445" s="10">
        <f t="shared" si="32"/>
        <v>41650.015057870369</v>
      </c>
      <c r="S445" s="10">
        <f t="shared" si="33"/>
        <v>41680.015057870369</v>
      </c>
      <c r="T445" s="20">
        <f t="shared" si="34"/>
        <v>30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8266</v>
      </c>
      <c r="O446" t="s">
        <v>8272</v>
      </c>
      <c r="P446">
        <f t="shared" si="30"/>
        <v>5</v>
      </c>
      <c r="Q446">
        <f t="shared" si="31"/>
        <v>50</v>
      </c>
      <c r="R446" s="10">
        <f t="shared" si="32"/>
        <v>40894.906956018516</v>
      </c>
      <c r="S446" s="10">
        <f t="shared" si="33"/>
        <v>40954.906956018516</v>
      </c>
      <c r="T446" s="20">
        <f t="shared" si="34"/>
        <v>60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8266</v>
      </c>
      <c r="O447" t="s">
        <v>8272</v>
      </c>
      <c r="P447">
        <f t="shared" si="30"/>
        <v>0</v>
      </c>
      <c r="Q447">
        <f t="shared" si="31"/>
        <v>1</v>
      </c>
      <c r="R447" s="10">
        <f t="shared" si="32"/>
        <v>42130.335358796292</v>
      </c>
      <c r="S447" s="10">
        <f t="shared" si="33"/>
        <v>42145.335358796292</v>
      </c>
      <c r="T447" s="20">
        <f t="shared" si="34"/>
        <v>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8266</v>
      </c>
      <c r="O448" t="s">
        <v>8272</v>
      </c>
      <c r="P448">
        <f t="shared" si="30"/>
        <v>7</v>
      </c>
      <c r="Q448">
        <f t="shared" si="31"/>
        <v>47.88</v>
      </c>
      <c r="R448" s="10">
        <f t="shared" si="32"/>
        <v>42037.083564814813</v>
      </c>
      <c r="S448" s="10">
        <f t="shared" si="33"/>
        <v>42067.083564814813</v>
      </c>
      <c r="T448" s="20">
        <f t="shared" si="34"/>
        <v>30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8266</v>
      </c>
      <c r="O449" t="s">
        <v>8272</v>
      </c>
      <c r="P449">
        <f t="shared" si="30"/>
        <v>0</v>
      </c>
      <c r="Q449">
        <f t="shared" si="31"/>
        <v>5</v>
      </c>
      <c r="R449" s="10">
        <f t="shared" si="32"/>
        <v>41331.555127314816</v>
      </c>
      <c r="S449" s="10">
        <f t="shared" si="33"/>
        <v>41356.513460648144</v>
      </c>
      <c r="T449" s="20">
        <f t="shared" si="34"/>
        <v>24.958333333328483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8266</v>
      </c>
      <c r="O450" t="s">
        <v>8272</v>
      </c>
      <c r="P450">
        <f t="shared" si="30"/>
        <v>3</v>
      </c>
      <c r="Q450">
        <f t="shared" si="31"/>
        <v>20.5</v>
      </c>
      <c r="R450" s="10">
        <f t="shared" si="32"/>
        <v>41753.758043981477</v>
      </c>
      <c r="S450" s="10">
        <f t="shared" si="33"/>
        <v>41773.758043981477</v>
      </c>
      <c r="T450" s="20">
        <f t="shared" si="34"/>
        <v>20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8266</v>
      </c>
      <c r="O451" t="s">
        <v>8272</v>
      </c>
      <c r="P451">
        <f t="shared" ref="P451:P514" si="35">ROUND(E451/D451*100,0)</f>
        <v>2</v>
      </c>
      <c r="Q451">
        <f t="shared" ref="Q451:Q514" si="36">IFERROR(ROUND(E451/L451,2),0)</f>
        <v>9</v>
      </c>
      <c r="R451" s="10">
        <f t="shared" ref="R451:R514" si="37">(((J451/60)/60)/24)+DATE(1970,1,1)</f>
        <v>41534.568113425928</v>
      </c>
      <c r="S451" s="10">
        <f t="shared" ref="S451:S514" si="38">(((I451/60)/60)/24)+DATE(1970,1,1)</f>
        <v>41564.568113425928</v>
      </c>
      <c r="T451" s="20">
        <f t="shared" ref="T451:T514" si="39">S451-R451</f>
        <v>30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8266</v>
      </c>
      <c r="O452" t="s">
        <v>8272</v>
      </c>
      <c r="P452">
        <f t="shared" si="35"/>
        <v>1</v>
      </c>
      <c r="Q452">
        <f t="shared" si="36"/>
        <v>56.57</v>
      </c>
      <c r="R452" s="10">
        <f t="shared" si="37"/>
        <v>41654.946759259255</v>
      </c>
      <c r="S452" s="10">
        <f t="shared" si="38"/>
        <v>41684.946759259255</v>
      </c>
      <c r="T452" s="20">
        <f t="shared" si="39"/>
        <v>30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8266</v>
      </c>
      <c r="O453" t="s">
        <v>8272</v>
      </c>
      <c r="P453">
        <f t="shared" si="35"/>
        <v>0</v>
      </c>
      <c r="Q453">
        <f t="shared" si="36"/>
        <v>0</v>
      </c>
      <c r="R453" s="10">
        <f t="shared" si="37"/>
        <v>41634.715173611112</v>
      </c>
      <c r="S453" s="10">
        <f t="shared" si="38"/>
        <v>41664.715173611112</v>
      </c>
      <c r="T453" s="20">
        <f t="shared" si="39"/>
        <v>30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8266</v>
      </c>
      <c r="O454" t="s">
        <v>8272</v>
      </c>
      <c r="P454">
        <f t="shared" si="35"/>
        <v>64</v>
      </c>
      <c r="Q454">
        <f t="shared" si="36"/>
        <v>40</v>
      </c>
      <c r="R454" s="10">
        <f t="shared" si="37"/>
        <v>42107.703877314809</v>
      </c>
      <c r="S454" s="10">
        <f t="shared" si="38"/>
        <v>42137.703877314809</v>
      </c>
      <c r="T454" s="20">
        <f t="shared" si="39"/>
        <v>30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8266</v>
      </c>
      <c r="O455" t="s">
        <v>8272</v>
      </c>
      <c r="P455">
        <f t="shared" si="35"/>
        <v>0</v>
      </c>
      <c r="Q455">
        <f t="shared" si="36"/>
        <v>13</v>
      </c>
      <c r="R455" s="10">
        <f t="shared" si="37"/>
        <v>42038.824988425928</v>
      </c>
      <c r="S455" s="10">
        <f t="shared" si="38"/>
        <v>42054.824988425928</v>
      </c>
      <c r="T455" s="20">
        <f t="shared" si="39"/>
        <v>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8266</v>
      </c>
      <c r="O456" t="s">
        <v>8272</v>
      </c>
      <c r="P456">
        <f t="shared" si="35"/>
        <v>1</v>
      </c>
      <c r="Q456">
        <f t="shared" si="36"/>
        <v>16.399999999999999</v>
      </c>
      <c r="R456" s="10">
        <f t="shared" si="37"/>
        <v>41938.717256944445</v>
      </c>
      <c r="S456" s="10">
        <f t="shared" si="38"/>
        <v>41969.551388888889</v>
      </c>
      <c r="T456" s="20">
        <f t="shared" si="39"/>
        <v>30.83413194444438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8266</v>
      </c>
      <c r="O457" t="s">
        <v>8272</v>
      </c>
      <c r="P457">
        <f t="shared" si="35"/>
        <v>0</v>
      </c>
      <c r="Q457">
        <f t="shared" si="36"/>
        <v>22.5</v>
      </c>
      <c r="R457" s="10">
        <f t="shared" si="37"/>
        <v>40971.002569444441</v>
      </c>
      <c r="S457" s="10">
        <f t="shared" si="38"/>
        <v>41016.021527777775</v>
      </c>
      <c r="T457" s="20">
        <f t="shared" si="39"/>
        <v>45.018958333334012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8266</v>
      </c>
      <c r="O458" t="s">
        <v>8272</v>
      </c>
      <c r="P458">
        <f t="shared" si="35"/>
        <v>1</v>
      </c>
      <c r="Q458">
        <f t="shared" si="36"/>
        <v>20.329999999999998</v>
      </c>
      <c r="R458" s="10">
        <f t="shared" si="37"/>
        <v>41547.694456018515</v>
      </c>
      <c r="S458" s="10">
        <f t="shared" si="38"/>
        <v>41569.165972222225</v>
      </c>
      <c r="T458" s="20">
        <f t="shared" si="39"/>
        <v>21.471516203710053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8266</v>
      </c>
      <c r="O459" t="s">
        <v>8272</v>
      </c>
      <c r="P459">
        <f t="shared" si="35"/>
        <v>0</v>
      </c>
      <c r="Q459">
        <f t="shared" si="36"/>
        <v>0</v>
      </c>
      <c r="R459" s="10">
        <f t="shared" si="37"/>
        <v>41837.767500000002</v>
      </c>
      <c r="S459" s="10">
        <f t="shared" si="38"/>
        <v>41867.767500000002</v>
      </c>
      <c r="T459" s="20">
        <f t="shared" si="39"/>
        <v>30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8266</v>
      </c>
      <c r="O460" t="s">
        <v>8272</v>
      </c>
      <c r="P460">
        <f t="shared" si="35"/>
        <v>8</v>
      </c>
      <c r="Q460">
        <f t="shared" si="36"/>
        <v>16.760000000000002</v>
      </c>
      <c r="R460" s="10">
        <f t="shared" si="37"/>
        <v>41378.69976851852</v>
      </c>
      <c r="S460" s="10">
        <f t="shared" si="38"/>
        <v>41408.69976851852</v>
      </c>
      <c r="T460" s="20">
        <f t="shared" si="39"/>
        <v>30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8266</v>
      </c>
      <c r="O461" t="s">
        <v>8272</v>
      </c>
      <c r="P461">
        <f t="shared" si="35"/>
        <v>0</v>
      </c>
      <c r="Q461">
        <f t="shared" si="36"/>
        <v>25</v>
      </c>
      <c r="R461" s="10">
        <f t="shared" si="37"/>
        <v>40800.6403587963</v>
      </c>
      <c r="S461" s="10">
        <f t="shared" si="38"/>
        <v>40860.682025462964</v>
      </c>
      <c r="T461" s="20">
        <f t="shared" si="39"/>
        <v>60.041666666664241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8266</v>
      </c>
      <c r="O462" t="s">
        <v>8272</v>
      </c>
      <c r="P462">
        <f t="shared" si="35"/>
        <v>0</v>
      </c>
      <c r="Q462">
        <f t="shared" si="36"/>
        <v>12.5</v>
      </c>
      <c r="R462" s="10">
        <f t="shared" si="37"/>
        <v>41759.542534722219</v>
      </c>
      <c r="S462" s="10">
        <f t="shared" si="38"/>
        <v>41791.166666666664</v>
      </c>
      <c r="T462" s="20">
        <f t="shared" si="39"/>
        <v>31.624131944445253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8266</v>
      </c>
      <c r="O463" t="s">
        <v>8272</v>
      </c>
      <c r="P463">
        <f t="shared" si="35"/>
        <v>0</v>
      </c>
      <c r="Q463">
        <f t="shared" si="36"/>
        <v>0</v>
      </c>
      <c r="R463" s="10">
        <f t="shared" si="37"/>
        <v>41407.84684027778</v>
      </c>
      <c r="S463" s="10">
        <f t="shared" si="38"/>
        <v>41427.84684027778</v>
      </c>
      <c r="T463" s="20">
        <f t="shared" si="39"/>
        <v>20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8266</v>
      </c>
      <c r="O464" t="s">
        <v>8272</v>
      </c>
      <c r="P464">
        <f t="shared" si="35"/>
        <v>0</v>
      </c>
      <c r="Q464">
        <f t="shared" si="36"/>
        <v>0</v>
      </c>
      <c r="R464" s="10">
        <f t="shared" si="37"/>
        <v>40705.126631944448</v>
      </c>
      <c r="S464" s="10">
        <f t="shared" si="38"/>
        <v>40765.126631944448</v>
      </c>
      <c r="T464" s="20">
        <f t="shared" si="39"/>
        <v>60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8266</v>
      </c>
      <c r="O465" t="s">
        <v>8272</v>
      </c>
      <c r="P465">
        <f t="shared" si="35"/>
        <v>2</v>
      </c>
      <c r="Q465">
        <f t="shared" si="36"/>
        <v>113.64</v>
      </c>
      <c r="R465" s="10">
        <f t="shared" si="37"/>
        <v>40750.710104166668</v>
      </c>
      <c r="S465" s="10">
        <f t="shared" si="38"/>
        <v>40810.710104166668</v>
      </c>
      <c r="T465" s="20">
        <f t="shared" si="39"/>
        <v>60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8266</v>
      </c>
      <c r="O466" t="s">
        <v>8272</v>
      </c>
      <c r="P466">
        <f t="shared" si="35"/>
        <v>0</v>
      </c>
      <c r="Q466">
        <f t="shared" si="36"/>
        <v>1</v>
      </c>
      <c r="R466" s="10">
        <f t="shared" si="37"/>
        <v>42488.848784722228</v>
      </c>
      <c r="S466" s="10">
        <f t="shared" si="38"/>
        <v>42508.848784722228</v>
      </c>
      <c r="T466" s="20">
        <f t="shared" si="39"/>
        <v>20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8266</v>
      </c>
      <c r="O467" t="s">
        <v>8272</v>
      </c>
      <c r="P467">
        <f t="shared" si="35"/>
        <v>27</v>
      </c>
      <c r="Q467">
        <f t="shared" si="36"/>
        <v>17.25</v>
      </c>
      <c r="R467" s="10">
        <f t="shared" si="37"/>
        <v>41801.120069444441</v>
      </c>
      <c r="S467" s="10">
        <f t="shared" si="38"/>
        <v>41817.120069444441</v>
      </c>
      <c r="T467" s="20">
        <f t="shared" si="39"/>
        <v>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8266</v>
      </c>
      <c r="O468" t="s">
        <v>8272</v>
      </c>
      <c r="P468">
        <f t="shared" si="35"/>
        <v>1</v>
      </c>
      <c r="Q468">
        <f t="shared" si="36"/>
        <v>15.2</v>
      </c>
      <c r="R468" s="10">
        <f t="shared" si="37"/>
        <v>41129.942870370374</v>
      </c>
      <c r="S468" s="10">
        <f t="shared" si="38"/>
        <v>41159.942870370374</v>
      </c>
      <c r="T468" s="20">
        <f t="shared" si="39"/>
        <v>30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8266</v>
      </c>
      <c r="O469" t="s">
        <v>8272</v>
      </c>
      <c r="P469">
        <f t="shared" si="35"/>
        <v>22</v>
      </c>
      <c r="Q469">
        <f t="shared" si="36"/>
        <v>110.64</v>
      </c>
      <c r="R469" s="10">
        <f t="shared" si="37"/>
        <v>41135.679791666669</v>
      </c>
      <c r="S469" s="10">
        <f t="shared" si="38"/>
        <v>41180.679791666669</v>
      </c>
      <c r="T469" s="20">
        <f t="shared" si="39"/>
        <v>45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8266</v>
      </c>
      <c r="O470" t="s">
        <v>8272</v>
      </c>
      <c r="P470">
        <f t="shared" si="35"/>
        <v>0</v>
      </c>
      <c r="Q470">
        <f t="shared" si="36"/>
        <v>0</v>
      </c>
      <c r="R470" s="10">
        <f t="shared" si="37"/>
        <v>41041.167627314811</v>
      </c>
      <c r="S470" s="10">
        <f t="shared" si="38"/>
        <v>41101.160474537035</v>
      </c>
      <c r="T470" s="20">
        <f t="shared" si="39"/>
        <v>59.992847222223645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8266</v>
      </c>
      <c r="O471" t="s">
        <v>8272</v>
      </c>
      <c r="P471">
        <f t="shared" si="35"/>
        <v>0</v>
      </c>
      <c r="Q471">
        <f t="shared" si="36"/>
        <v>0</v>
      </c>
      <c r="R471" s="10">
        <f t="shared" si="37"/>
        <v>41827.989861111113</v>
      </c>
      <c r="S471" s="10">
        <f t="shared" si="38"/>
        <v>41887.989861111113</v>
      </c>
      <c r="T471" s="20">
        <f t="shared" si="39"/>
        <v>60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8266</v>
      </c>
      <c r="O472" t="s">
        <v>8272</v>
      </c>
      <c r="P472">
        <f t="shared" si="35"/>
        <v>1</v>
      </c>
      <c r="Q472">
        <f t="shared" si="36"/>
        <v>25.5</v>
      </c>
      <c r="R472" s="10">
        <f t="shared" si="37"/>
        <v>41605.167696759258</v>
      </c>
      <c r="S472" s="10">
        <f t="shared" si="38"/>
        <v>41655.166666666664</v>
      </c>
      <c r="T472" s="20">
        <f t="shared" si="39"/>
        <v>49.998969907406718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8266</v>
      </c>
      <c r="O473" t="s">
        <v>8272</v>
      </c>
      <c r="P473">
        <f t="shared" si="35"/>
        <v>12</v>
      </c>
      <c r="Q473">
        <f t="shared" si="36"/>
        <v>38.479999999999997</v>
      </c>
      <c r="R473" s="10">
        <f t="shared" si="37"/>
        <v>41703.721979166665</v>
      </c>
      <c r="S473" s="10">
        <f t="shared" si="38"/>
        <v>41748.680312500001</v>
      </c>
      <c r="T473" s="20">
        <f t="shared" si="39"/>
        <v>44.958333333335759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8266</v>
      </c>
      <c r="O474" t="s">
        <v>8272</v>
      </c>
      <c r="P474">
        <f t="shared" si="35"/>
        <v>18</v>
      </c>
      <c r="Q474">
        <f t="shared" si="36"/>
        <v>28.2</v>
      </c>
      <c r="R474" s="10">
        <f t="shared" si="37"/>
        <v>41844.922662037039</v>
      </c>
      <c r="S474" s="10">
        <f t="shared" si="38"/>
        <v>41874.922662037039</v>
      </c>
      <c r="T474" s="20">
        <f t="shared" si="39"/>
        <v>30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8266</v>
      </c>
      <c r="O475" t="s">
        <v>8272</v>
      </c>
      <c r="P475">
        <f t="shared" si="35"/>
        <v>3</v>
      </c>
      <c r="Q475">
        <f t="shared" si="36"/>
        <v>61.5</v>
      </c>
      <c r="R475" s="10">
        <f t="shared" si="37"/>
        <v>41869.698136574072</v>
      </c>
      <c r="S475" s="10">
        <f t="shared" si="38"/>
        <v>41899.698136574072</v>
      </c>
      <c r="T475" s="20">
        <f t="shared" si="39"/>
        <v>30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8266</v>
      </c>
      <c r="O476" t="s">
        <v>8272</v>
      </c>
      <c r="P476">
        <f t="shared" si="35"/>
        <v>0</v>
      </c>
      <c r="Q476">
        <f t="shared" si="36"/>
        <v>1</v>
      </c>
      <c r="R476" s="10">
        <f t="shared" si="37"/>
        <v>42753.329039351855</v>
      </c>
      <c r="S476" s="10">
        <f t="shared" si="38"/>
        <v>42783.329039351855</v>
      </c>
      <c r="T476" s="20">
        <f t="shared" si="39"/>
        <v>30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8266</v>
      </c>
      <c r="O477" t="s">
        <v>8272</v>
      </c>
      <c r="P477">
        <f t="shared" si="35"/>
        <v>0</v>
      </c>
      <c r="Q477">
        <f t="shared" si="36"/>
        <v>0</v>
      </c>
      <c r="R477" s="10">
        <f t="shared" si="37"/>
        <v>42100.086145833338</v>
      </c>
      <c r="S477" s="10">
        <f t="shared" si="38"/>
        <v>42130.086145833338</v>
      </c>
      <c r="T477" s="20">
        <f t="shared" si="39"/>
        <v>30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8266</v>
      </c>
      <c r="O478" t="s">
        <v>8272</v>
      </c>
      <c r="P478">
        <f t="shared" si="35"/>
        <v>2</v>
      </c>
      <c r="Q478">
        <f t="shared" si="36"/>
        <v>39.57</v>
      </c>
      <c r="R478" s="10">
        <f t="shared" si="37"/>
        <v>41757.975011574075</v>
      </c>
      <c r="S478" s="10">
        <f t="shared" si="38"/>
        <v>41793.165972222225</v>
      </c>
      <c r="T478" s="20">
        <f t="shared" si="39"/>
        <v>35.190960648149485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8266</v>
      </c>
      <c r="O479" t="s">
        <v>8272</v>
      </c>
      <c r="P479">
        <f t="shared" si="35"/>
        <v>0</v>
      </c>
      <c r="Q479">
        <f t="shared" si="36"/>
        <v>0</v>
      </c>
      <c r="R479" s="10">
        <f t="shared" si="37"/>
        <v>40987.83488425926</v>
      </c>
      <c r="S479" s="10">
        <f t="shared" si="38"/>
        <v>41047.83488425926</v>
      </c>
      <c r="T479" s="20">
        <f t="shared" si="39"/>
        <v>60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8266</v>
      </c>
      <c r="O480" t="s">
        <v>8272</v>
      </c>
      <c r="P480">
        <f t="shared" si="35"/>
        <v>0</v>
      </c>
      <c r="Q480">
        <f t="shared" si="36"/>
        <v>0</v>
      </c>
      <c r="R480" s="10">
        <f t="shared" si="37"/>
        <v>42065.910983796297</v>
      </c>
      <c r="S480" s="10">
        <f t="shared" si="38"/>
        <v>42095.869317129633</v>
      </c>
      <c r="T480" s="20">
        <f t="shared" si="39"/>
        <v>29.958333333335759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8266</v>
      </c>
      <c r="O481" t="s">
        <v>8272</v>
      </c>
      <c r="P481">
        <f t="shared" si="35"/>
        <v>33</v>
      </c>
      <c r="Q481">
        <f t="shared" si="36"/>
        <v>88.8</v>
      </c>
      <c r="R481" s="10">
        <f t="shared" si="37"/>
        <v>41904.407812500001</v>
      </c>
      <c r="S481" s="10">
        <f t="shared" si="38"/>
        <v>41964.449479166666</v>
      </c>
      <c r="T481" s="20">
        <f t="shared" si="39"/>
        <v>60.041666666664241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8266</v>
      </c>
      <c r="O482" t="s">
        <v>8272</v>
      </c>
      <c r="P482">
        <f t="shared" si="35"/>
        <v>19</v>
      </c>
      <c r="Q482">
        <f t="shared" si="36"/>
        <v>55.46</v>
      </c>
      <c r="R482" s="10">
        <f t="shared" si="37"/>
        <v>41465.500173611108</v>
      </c>
      <c r="S482" s="10">
        <f t="shared" si="38"/>
        <v>41495.500173611108</v>
      </c>
      <c r="T482" s="20">
        <f t="shared" si="39"/>
        <v>30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8266</v>
      </c>
      <c r="O483" t="s">
        <v>8272</v>
      </c>
      <c r="P483">
        <f t="shared" si="35"/>
        <v>6</v>
      </c>
      <c r="Q483">
        <f t="shared" si="36"/>
        <v>87.14</v>
      </c>
      <c r="R483" s="10">
        <f t="shared" si="37"/>
        <v>41162.672326388885</v>
      </c>
      <c r="S483" s="10">
        <f t="shared" si="38"/>
        <v>41192.672326388885</v>
      </c>
      <c r="T483" s="20">
        <f t="shared" si="39"/>
        <v>30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8266</v>
      </c>
      <c r="O484" t="s">
        <v>8272</v>
      </c>
      <c r="P484">
        <f t="shared" si="35"/>
        <v>0</v>
      </c>
      <c r="Q484">
        <f t="shared" si="36"/>
        <v>10</v>
      </c>
      <c r="R484" s="10">
        <f t="shared" si="37"/>
        <v>42447.896875000006</v>
      </c>
      <c r="S484" s="10">
        <f t="shared" si="38"/>
        <v>42474.606944444444</v>
      </c>
      <c r="T484" s="20">
        <f t="shared" si="39"/>
        <v>26.710069444437977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8266</v>
      </c>
      <c r="O485" t="s">
        <v>8272</v>
      </c>
      <c r="P485">
        <f t="shared" si="35"/>
        <v>50</v>
      </c>
      <c r="Q485">
        <f t="shared" si="36"/>
        <v>51.22</v>
      </c>
      <c r="R485" s="10">
        <f t="shared" si="37"/>
        <v>41243.197592592594</v>
      </c>
      <c r="S485" s="10">
        <f t="shared" si="38"/>
        <v>41303.197592592594</v>
      </c>
      <c r="T485" s="20">
        <f t="shared" si="39"/>
        <v>60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8266</v>
      </c>
      <c r="O486" t="s">
        <v>8272</v>
      </c>
      <c r="P486">
        <f t="shared" si="35"/>
        <v>0</v>
      </c>
      <c r="Q486">
        <f t="shared" si="36"/>
        <v>13.55</v>
      </c>
      <c r="R486" s="10">
        <f t="shared" si="37"/>
        <v>42272.93949074074</v>
      </c>
      <c r="S486" s="10">
        <f t="shared" si="38"/>
        <v>42313.981157407412</v>
      </c>
      <c r="T486" s="20">
        <f t="shared" si="39"/>
        <v>41.041666666671517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8266</v>
      </c>
      <c r="O487" t="s">
        <v>8272</v>
      </c>
      <c r="P487">
        <f t="shared" si="35"/>
        <v>22</v>
      </c>
      <c r="Q487">
        <f t="shared" si="36"/>
        <v>66.52</v>
      </c>
      <c r="R487" s="10">
        <f t="shared" si="37"/>
        <v>41381.50577546296</v>
      </c>
      <c r="S487" s="10">
        <f t="shared" si="38"/>
        <v>41411.50577546296</v>
      </c>
      <c r="T487" s="20">
        <f t="shared" si="39"/>
        <v>30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8266</v>
      </c>
      <c r="O488" t="s">
        <v>8272</v>
      </c>
      <c r="P488">
        <f t="shared" si="35"/>
        <v>0</v>
      </c>
      <c r="Q488">
        <f t="shared" si="36"/>
        <v>50</v>
      </c>
      <c r="R488" s="10">
        <f t="shared" si="37"/>
        <v>41761.94258101852</v>
      </c>
      <c r="S488" s="10">
        <f t="shared" si="38"/>
        <v>41791.94258101852</v>
      </c>
      <c r="T488" s="20">
        <f t="shared" si="39"/>
        <v>30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8266</v>
      </c>
      <c r="O489" t="s">
        <v>8272</v>
      </c>
      <c r="P489">
        <f t="shared" si="35"/>
        <v>0</v>
      </c>
      <c r="Q489">
        <f t="shared" si="36"/>
        <v>0</v>
      </c>
      <c r="R489" s="10">
        <f t="shared" si="37"/>
        <v>42669.594837962963</v>
      </c>
      <c r="S489" s="10">
        <f t="shared" si="38"/>
        <v>42729.636504629627</v>
      </c>
      <c r="T489" s="20">
        <f t="shared" si="39"/>
        <v>60.041666666664241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8266</v>
      </c>
      <c r="O490" t="s">
        <v>8272</v>
      </c>
      <c r="P490">
        <f t="shared" si="35"/>
        <v>0</v>
      </c>
      <c r="Q490">
        <f t="shared" si="36"/>
        <v>0</v>
      </c>
      <c r="R490" s="10">
        <f t="shared" si="37"/>
        <v>42714.054398148146</v>
      </c>
      <c r="S490" s="10">
        <f t="shared" si="38"/>
        <v>42744.054398148146</v>
      </c>
      <c r="T490" s="20">
        <f t="shared" si="39"/>
        <v>30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8266</v>
      </c>
      <c r="O491" t="s">
        <v>8272</v>
      </c>
      <c r="P491">
        <f t="shared" si="35"/>
        <v>0</v>
      </c>
      <c r="Q491">
        <f t="shared" si="36"/>
        <v>71.67</v>
      </c>
      <c r="R491" s="10">
        <f t="shared" si="37"/>
        <v>40882.481666666667</v>
      </c>
      <c r="S491" s="10">
        <f t="shared" si="38"/>
        <v>40913.481249999997</v>
      </c>
      <c r="T491" s="20">
        <f t="shared" si="39"/>
        <v>30.99958333333052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8266</v>
      </c>
      <c r="O492" t="s">
        <v>8272</v>
      </c>
      <c r="P492">
        <f t="shared" si="35"/>
        <v>0</v>
      </c>
      <c r="Q492">
        <f t="shared" si="36"/>
        <v>0</v>
      </c>
      <c r="R492" s="10">
        <f t="shared" si="37"/>
        <v>41113.968576388892</v>
      </c>
      <c r="S492" s="10">
        <f t="shared" si="38"/>
        <v>41143.968576388892</v>
      </c>
      <c r="T492" s="20">
        <f t="shared" si="39"/>
        <v>30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8266</v>
      </c>
      <c r="O493" t="s">
        <v>8272</v>
      </c>
      <c r="P493">
        <f t="shared" si="35"/>
        <v>0</v>
      </c>
      <c r="Q493">
        <f t="shared" si="36"/>
        <v>0</v>
      </c>
      <c r="R493" s="10">
        <f t="shared" si="37"/>
        <v>42366.982627314821</v>
      </c>
      <c r="S493" s="10">
        <f t="shared" si="38"/>
        <v>42396.982627314821</v>
      </c>
      <c r="T493" s="20">
        <f t="shared" si="39"/>
        <v>30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8266</v>
      </c>
      <c r="O494" t="s">
        <v>8272</v>
      </c>
      <c r="P494">
        <f t="shared" si="35"/>
        <v>0</v>
      </c>
      <c r="Q494">
        <f t="shared" si="36"/>
        <v>0</v>
      </c>
      <c r="R494" s="10">
        <f t="shared" si="37"/>
        <v>42596.03506944445</v>
      </c>
      <c r="S494" s="10">
        <f t="shared" si="38"/>
        <v>42656.03506944445</v>
      </c>
      <c r="T494" s="20">
        <f t="shared" si="39"/>
        <v>60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8266</v>
      </c>
      <c r="O495" t="s">
        <v>8272</v>
      </c>
      <c r="P495">
        <f t="shared" si="35"/>
        <v>0</v>
      </c>
      <c r="Q495">
        <f t="shared" si="36"/>
        <v>0</v>
      </c>
      <c r="R495" s="10">
        <f t="shared" si="37"/>
        <v>42114.726134259254</v>
      </c>
      <c r="S495" s="10">
        <f t="shared" si="38"/>
        <v>42144.726134259254</v>
      </c>
      <c r="T495" s="20">
        <f t="shared" si="39"/>
        <v>30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8266</v>
      </c>
      <c r="O496" t="s">
        <v>8272</v>
      </c>
      <c r="P496">
        <f t="shared" si="35"/>
        <v>0</v>
      </c>
      <c r="Q496">
        <f t="shared" si="36"/>
        <v>10.33</v>
      </c>
      <c r="R496" s="10">
        <f t="shared" si="37"/>
        <v>41799.830613425926</v>
      </c>
      <c r="S496" s="10">
        <f t="shared" si="38"/>
        <v>41823.125</v>
      </c>
      <c r="T496" s="20">
        <f t="shared" si="39"/>
        <v>23.294386574074451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8266</v>
      </c>
      <c r="O497" t="s">
        <v>8272</v>
      </c>
      <c r="P497">
        <f t="shared" si="35"/>
        <v>0</v>
      </c>
      <c r="Q497">
        <f t="shared" si="36"/>
        <v>0</v>
      </c>
      <c r="R497" s="10">
        <f t="shared" si="37"/>
        <v>42171.827604166669</v>
      </c>
      <c r="S497" s="10">
        <f t="shared" si="38"/>
        <v>42201.827604166669</v>
      </c>
      <c r="T497" s="20">
        <f t="shared" si="39"/>
        <v>30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8266</v>
      </c>
      <c r="O498" t="s">
        <v>8272</v>
      </c>
      <c r="P498">
        <f t="shared" si="35"/>
        <v>0</v>
      </c>
      <c r="Q498">
        <f t="shared" si="36"/>
        <v>1</v>
      </c>
      <c r="R498" s="10">
        <f t="shared" si="37"/>
        <v>41620.93141203704</v>
      </c>
      <c r="S498" s="10">
        <f t="shared" si="38"/>
        <v>41680.93141203704</v>
      </c>
      <c r="T498" s="20">
        <f t="shared" si="39"/>
        <v>60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8266</v>
      </c>
      <c r="O499" t="s">
        <v>8272</v>
      </c>
      <c r="P499">
        <f t="shared" si="35"/>
        <v>1</v>
      </c>
      <c r="Q499">
        <f t="shared" si="36"/>
        <v>10</v>
      </c>
      <c r="R499" s="10">
        <f t="shared" si="37"/>
        <v>41945.037789351853</v>
      </c>
      <c r="S499" s="10">
        <f t="shared" si="38"/>
        <v>41998.208333333328</v>
      </c>
      <c r="T499" s="20">
        <f t="shared" si="39"/>
        <v>53.17054398147593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8266</v>
      </c>
      <c r="O500" t="s">
        <v>8272</v>
      </c>
      <c r="P500">
        <f t="shared" si="35"/>
        <v>5</v>
      </c>
      <c r="Q500">
        <f t="shared" si="36"/>
        <v>136.09</v>
      </c>
      <c r="R500" s="10">
        <f t="shared" si="37"/>
        <v>40858.762141203704</v>
      </c>
      <c r="S500" s="10">
        <f t="shared" si="38"/>
        <v>40900.762141203704</v>
      </c>
      <c r="T500" s="20">
        <f t="shared" si="39"/>
        <v>42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8266</v>
      </c>
      <c r="O501" t="s">
        <v>8272</v>
      </c>
      <c r="P501">
        <f t="shared" si="35"/>
        <v>10</v>
      </c>
      <c r="Q501">
        <f t="shared" si="36"/>
        <v>73.459999999999994</v>
      </c>
      <c r="R501" s="10">
        <f t="shared" si="37"/>
        <v>40043.895462962959</v>
      </c>
      <c r="S501" s="10">
        <f t="shared" si="38"/>
        <v>40098.874305555553</v>
      </c>
      <c r="T501" s="20">
        <f t="shared" si="39"/>
        <v>54.978842592594447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8266</v>
      </c>
      <c r="O502" t="s">
        <v>8272</v>
      </c>
      <c r="P502">
        <f t="shared" si="35"/>
        <v>3</v>
      </c>
      <c r="Q502">
        <f t="shared" si="36"/>
        <v>53.75</v>
      </c>
      <c r="R502" s="10">
        <f t="shared" si="37"/>
        <v>40247.886006944449</v>
      </c>
      <c r="S502" s="10">
        <f t="shared" si="38"/>
        <v>40306.927777777775</v>
      </c>
      <c r="T502" s="20">
        <f t="shared" si="39"/>
        <v>59.041770833326154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8266</v>
      </c>
      <c r="O503" t="s">
        <v>8272</v>
      </c>
      <c r="P503">
        <f t="shared" si="35"/>
        <v>0</v>
      </c>
      <c r="Q503">
        <f t="shared" si="36"/>
        <v>0</v>
      </c>
      <c r="R503" s="10">
        <f t="shared" si="37"/>
        <v>40703.234386574077</v>
      </c>
      <c r="S503" s="10">
        <f t="shared" si="38"/>
        <v>40733.234386574077</v>
      </c>
      <c r="T503" s="20">
        <f t="shared" si="39"/>
        <v>30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8266</v>
      </c>
      <c r="O504" t="s">
        <v>8272</v>
      </c>
      <c r="P504">
        <f t="shared" si="35"/>
        <v>1</v>
      </c>
      <c r="Q504">
        <f t="shared" si="36"/>
        <v>57.5</v>
      </c>
      <c r="R504" s="10">
        <f t="shared" si="37"/>
        <v>40956.553530092591</v>
      </c>
      <c r="S504" s="10">
        <f t="shared" si="38"/>
        <v>40986.511863425927</v>
      </c>
      <c r="T504" s="20">
        <f t="shared" si="39"/>
        <v>29.958333333335759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8266</v>
      </c>
      <c r="O505" t="s">
        <v>8272</v>
      </c>
      <c r="P505">
        <f t="shared" si="35"/>
        <v>2</v>
      </c>
      <c r="Q505">
        <f t="shared" si="36"/>
        <v>12.67</v>
      </c>
      <c r="R505" s="10">
        <f t="shared" si="37"/>
        <v>41991.526655092588</v>
      </c>
      <c r="S505" s="10">
        <f t="shared" si="38"/>
        <v>42021.526655092588</v>
      </c>
      <c r="T505" s="20">
        <f t="shared" si="39"/>
        <v>30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8266</v>
      </c>
      <c r="O506" t="s">
        <v>8272</v>
      </c>
      <c r="P506">
        <f t="shared" si="35"/>
        <v>1</v>
      </c>
      <c r="Q506">
        <f t="shared" si="36"/>
        <v>67</v>
      </c>
      <c r="R506" s="10">
        <f t="shared" si="37"/>
        <v>40949.98364583333</v>
      </c>
      <c r="S506" s="10">
        <f t="shared" si="38"/>
        <v>41009.941979166666</v>
      </c>
      <c r="T506" s="20">
        <f t="shared" si="39"/>
        <v>59.958333333335759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8266</v>
      </c>
      <c r="O507" t="s">
        <v>8272</v>
      </c>
      <c r="P507">
        <f t="shared" si="35"/>
        <v>0</v>
      </c>
      <c r="Q507">
        <f t="shared" si="36"/>
        <v>3.71</v>
      </c>
      <c r="R507" s="10">
        <f t="shared" si="37"/>
        <v>42318.098217592589</v>
      </c>
      <c r="S507" s="10">
        <f t="shared" si="38"/>
        <v>42363.098217592589</v>
      </c>
      <c r="T507" s="20">
        <f t="shared" si="39"/>
        <v>45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8266</v>
      </c>
      <c r="O508" t="s">
        <v>8272</v>
      </c>
      <c r="P508">
        <f t="shared" si="35"/>
        <v>0</v>
      </c>
      <c r="Q508">
        <f t="shared" si="36"/>
        <v>250</v>
      </c>
      <c r="R508" s="10">
        <f t="shared" si="37"/>
        <v>41466.552314814813</v>
      </c>
      <c r="S508" s="10">
        <f t="shared" si="38"/>
        <v>41496.552314814813</v>
      </c>
      <c r="T508" s="20">
        <f t="shared" si="39"/>
        <v>30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8266</v>
      </c>
      <c r="O509" t="s">
        <v>8272</v>
      </c>
      <c r="P509">
        <f t="shared" si="35"/>
        <v>3</v>
      </c>
      <c r="Q509">
        <f t="shared" si="36"/>
        <v>64</v>
      </c>
      <c r="R509" s="10">
        <f t="shared" si="37"/>
        <v>41156.958993055552</v>
      </c>
      <c r="S509" s="10">
        <f t="shared" si="38"/>
        <v>41201.958993055552</v>
      </c>
      <c r="T509" s="20">
        <f t="shared" si="39"/>
        <v>45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8266</v>
      </c>
      <c r="O510" t="s">
        <v>8272</v>
      </c>
      <c r="P510">
        <f t="shared" si="35"/>
        <v>1</v>
      </c>
      <c r="Q510">
        <f t="shared" si="36"/>
        <v>133.33000000000001</v>
      </c>
      <c r="R510" s="10">
        <f t="shared" si="37"/>
        <v>40995.024317129632</v>
      </c>
      <c r="S510" s="10">
        <f t="shared" si="38"/>
        <v>41054.593055555553</v>
      </c>
      <c r="T510" s="20">
        <f t="shared" si="39"/>
        <v>59.568738425921765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8266</v>
      </c>
      <c r="O511" t="s">
        <v>8272</v>
      </c>
      <c r="P511">
        <f t="shared" si="35"/>
        <v>0</v>
      </c>
      <c r="Q511">
        <f t="shared" si="36"/>
        <v>10</v>
      </c>
      <c r="R511" s="10">
        <f t="shared" si="37"/>
        <v>42153.631597222222</v>
      </c>
      <c r="S511" s="10">
        <f t="shared" si="38"/>
        <v>42183.631597222222</v>
      </c>
      <c r="T511" s="20">
        <f t="shared" si="39"/>
        <v>30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8266</v>
      </c>
      <c r="O512" t="s">
        <v>8272</v>
      </c>
      <c r="P512">
        <f t="shared" si="35"/>
        <v>0</v>
      </c>
      <c r="Q512">
        <f t="shared" si="36"/>
        <v>0</v>
      </c>
      <c r="R512" s="10">
        <f t="shared" si="37"/>
        <v>42400.176377314812</v>
      </c>
      <c r="S512" s="10">
        <f t="shared" si="38"/>
        <v>42430.176377314812</v>
      </c>
      <c r="T512" s="20">
        <f t="shared" si="39"/>
        <v>30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8266</v>
      </c>
      <c r="O513" t="s">
        <v>8272</v>
      </c>
      <c r="P513">
        <f t="shared" si="35"/>
        <v>3</v>
      </c>
      <c r="Q513">
        <f t="shared" si="36"/>
        <v>30</v>
      </c>
      <c r="R513" s="10">
        <f t="shared" si="37"/>
        <v>41340.303032407406</v>
      </c>
      <c r="S513" s="10">
        <f t="shared" si="38"/>
        <v>41370.261365740742</v>
      </c>
      <c r="T513" s="20">
        <f t="shared" si="39"/>
        <v>29.958333333335759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8266</v>
      </c>
      <c r="O514" t="s">
        <v>8272</v>
      </c>
      <c r="P514">
        <f t="shared" si="35"/>
        <v>0</v>
      </c>
      <c r="Q514">
        <f t="shared" si="36"/>
        <v>5.5</v>
      </c>
      <c r="R514" s="10">
        <f t="shared" si="37"/>
        <v>42649.742210648154</v>
      </c>
      <c r="S514" s="10">
        <f t="shared" si="38"/>
        <v>42694.783877314811</v>
      </c>
      <c r="T514" s="20">
        <f t="shared" si="39"/>
        <v>45.041666666656965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8266</v>
      </c>
      <c r="O515" t="s">
        <v>8272</v>
      </c>
      <c r="P515">
        <f t="shared" ref="P515:P521" si="40">ROUND(E515/D515*100,0)</f>
        <v>14</v>
      </c>
      <c r="Q515">
        <f t="shared" ref="Q515:Q521" si="41">IFERROR(ROUND(E515/L515,2),0)</f>
        <v>102.38</v>
      </c>
      <c r="R515" s="10">
        <f t="shared" ref="R515:R521" si="42">(((J515/60)/60)/24)+DATE(1970,1,1)</f>
        <v>42552.653993055559</v>
      </c>
      <c r="S515" s="10">
        <f t="shared" ref="S515:S521" si="43">(((I515/60)/60)/24)+DATE(1970,1,1)</f>
        <v>42597.291666666672</v>
      </c>
      <c r="T515" s="20">
        <f t="shared" ref="T515:T578" si="44">S515-R515</f>
        <v>44.637673611112405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8266</v>
      </c>
      <c r="O516" t="s">
        <v>8272</v>
      </c>
      <c r="P516">
        <f t="shared" si="40"/>
        <v>3</v>
      </c>
      <c r="Q516">
        <f t="shared" si="41"/>
        <v>16.670000000000002</v>
      </c>
      <c r="R516" s="10">
        <f t="shared" si="42"/>
        <v>41830.613969907405</v>
      </c>
      <c r="S516" s="10">
        <f t="shared" si="43"/>
        <v>41860.613969907405</v>
      </c>
      <c r="T516" s="20">
        <f t="shared" si="44"/>
        <v>30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8266</v>
      </c>
      <c r="O517" t="s">
        <v>8272</v>
      </c>
      <c r="P517">
        <f t="shared" si="40"/>
        <v>25</v>
      </c>
      <c r="Q517">
        <f t="shared" si="41"/>
        <v>725.03</v>
      </c>
      <c r="R517" s="10">
        <f t="shared" si="42"/>
        <v>42327.490752314814</v>
      </c>
      <c r="S517" s="10">
        <f t="shared" si="43"/>
        <v>42367.490752314814</v>
      </c>
      <c r="T517" s="20">
        <f t="shared" si="44"/>
        <v>40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8266</v>
      </c>
      <c r="O518" t="s">
        <v>8272</v>
      </c>
      <c r="P518">
        <f t="shared" si="40"/>
        <v>0</v>
      </c>
      <c r="Q518">
        <f t="shared" si="41"/>
        <v>0</v>
      </c>
      <c r="R518" s="10">
        <f t="shared" si="42"/>
        <v>42091.778703703705</v>
      </c>
      <c r="S518" s="10">
        <f t="shared" si="43"/>
        <v>42151.778703703705</v>
      </c>
      <c r="T518" s="20">
        <f t="shared" si="44"/>
        <v>60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8266</v>
      </c>
      <c r="O519" t="s">
        <v>8272</v>
      </c>
      <c r="P519">
        <f t="shared" si="40"/>
        <v>1</v>
      </c>
      <c r="Q519">
        <f t="shared" si="41"/>
        <v>68.33</v>
      </c>
      <c r="R519" s="10">
        <f t="shared" si="42"/>
        <v>42738.615289351852</v>
      </c>
      <c r="S519" s="10">
        <f t="shared" si="43"/>
        <v>42768.615289351852</v>
      </c>
      <c r="T519" s="20">
        <f t="shared" si="44"/>
        <v>30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8266</v>
      </c>
      <c r="O520" t="s">
        <v>8272</v>
      </c>
      <c r="P520">
        <f t="shared" si="40"/>
        <v>0</v>
      </c>
      <c r="Q520">
        <f t="shared" si="41"/>
        <v>0</v>
      </c>
      <c r="R520" s="10">
        <f t="shared" si="42"/>
        <v>42223.616018518514</v>
      </c>
      <c r="S520" s="10">
        <f t="shared" si="43"/>
        <v>42253.615277777775</v>
      </c>
      <c r="T520" s="20">
        <f t="shared" si="44"/>
        <v>29.999259259260725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8266</v>
      </c>
      <c r="O521" t="s">
        <v>8272</v>
      </c>
      <c r="P521">
        <f t="shared" si="40"/>
        <v>23</v>
      </c>
      <c r="Q521">
        <f t="shared" si="41"/>
        <v>39.229999999999997</v>
      </c>
      <c r="R521" s="10">
        <f t="shared" si="42"/>
        <v>41218.391446759262</v>
      </c>
      <c r="S521" s="10">
        <f t="shared" si="43"/>
        <v>41248.391446759262</v>
      </c>
      <c r="T521" s="20">
        <f t="shared" si="44"/>
        <v>30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8273</v>
      </c>
      <c r="O522" t="s">
        <v>8274</v>
      </c>
      <c r="P522">
        <f t="shared" ref="P522:P585" si="45">ROUND(E522/D522*100,0)</f>
        <v>102</v>
      </c>
      <c r="Q522">
        <f t="shared" ref="Q522:Q585" si="46">IFERROR(ROUND(E522/L522,2),0)</f>
        <v>150.15</v>
      </c>
      <c r="R522" s="10">
        <f t="shared" ref="R522:R585" si="47">(((J522/60)/60)/24)+DATE(1970,1,1)</f>
        <v>42318.702094907407</v>
      </c>
      <c r="S522" s="10">
        <f t="shared" ref="S522:S585" si="48">(((I522/60)/60)/24)+DATE(1970,1,1)</f>
        <v>42348.702094907407</v>
      </c>
      <c r="T522" s="20">
        <f t="shared" si="44"/>
        <v>30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8273</v>
      </c>
      <c r="O523" t="s">
        <v>8274</v>
      </c>
      <c r="P523">
        <f t="shared" si="45"/>
        <v>105</v>
      </c>
      <c r="Q523">
        <f t="shared" si="46"/>
        <v>93.43</v>
      </c>
      <c r="R523" s="10">
        <f t="shared" si="47"/>
        <v>42646.092812499999</v>
      </c>
      <c r="S523" s="10">
        <f t="shared" si="48"/>
        <v>42675.207638888889</v>
      </c>
      <c r="T523" s="20">
        <f t="shared" si="44"/>
        <v>29.114826388889924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8273</v>
      </c>
      <c r="O524" t="s">
        <v>8274</v>
      </c>
      <c r="P524">
        <f t="shared" si="45"/>
        <v>115</v>
      </c>
      <c r="Q524">
        <f t="shared" si="46"/>
        <v>110.97</v>
      </c>
      <c r="R524" s="10">
        <f t="shared" si="47"/>
        <v>42430.040798611109</v>
      </c>
      <c r="S524" s="10">
        <f t="shared" si="48"/>
        <v>42449.999131944445</v>
      </c>
      <c r="T524" s="20">
        <f t="shared" si="44"/>
        <v>19.958333333335759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8273</v>
      </c>
      <c r="O525" t="s">
        <v>8274</v>
      </c>
      <c r="P525">
        <f t="shared" si="45"/>
        <v>121</v>
      </c>
      <c r="Q525">
        <f t="shared" si="46"/>
        <v>71.790000000000006</v>
      </c>
      <c r="R525" s="10">
        <f t="shared" si="47"/>
        <v>42238.13282407407</v>
      </c>
      <c r="S525" s="10">
        <f t="shared" si="48"/>
        <v>42268.13282407407</v>
      </c>
      <c r="T525" s="20">
        <f t="shared" si="44"/>
        <v>30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8273</v>
      </c>
      <c r="O526" t="s">
        <v>8274</v>
      </c>
      <c r="P526">
        <f t="shared" si="45"/>
        <v>109</v>
      </c>
      <c r="Q526">
        <f t="shared" si="46"/>
        <v>29.26</v>
      </c>
      <c r="R526" s="10">
        <f t="shared" si="47"/>
        <v>42492.717233796298</v>
      </c>
      <c r="S526" s="10">
        <f t="shared" si="48"/>
        <v>42522.717233796298</v>
      </c>
      <c r="T526" s="20">
        <f t="shared" si="44"/>
        <v>30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8273</v>
      </c>
      <c r="O527" t="s">
        <v>8274</v>
      </c>
      <c r="P527">
        <f t="shared" si="45"/>
        <v>100</v>
      </c>
      <c r="Q527">
        <f t="shared" si="46"/>
        <v>1000</v>
      </c>
      <c r="R527" s="10">
        <f t="shared" si="47"/>
        <v>41850.400937500002</v>
      </c>
      <c r="S527" s="10">
        <f t="shared" si="48"/>
        <v>41895.400937500002</v>
      </c>
      <c r="T527" s="20">
        <f t="shared" si="44"/>
        <v>45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8273</v>
      </c>
      <c r="O528" t="s">
        <v>8274</v>
      </c>
      <c r="P528">
        <f t="shared" si="45"/>
        <v>114</v>
      </c>
      <c r="Q528">
        <f t="shared" si="46"/>
        <v>74.349999999999994</v>
      </c>
      <c r="R528" s="10">
        <f t="shared" si="47"/>
        <v>42192.591944444444</v>
      </c>
      <c r="S528" s="10">
        <f t="shared" si="48"/>
        <v>42223.708333333328</v>
      </c>
      <c r="T528" s="20">
        <f t="shared" si="44"/>
        <v>31.116388888884103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8273</v>
      </c>
      <c r="O529" t="s">
        <v>8274</v>
      </c>
      <c r="P529">
        <f t="shared" si="45"/>
        <v>101</v>
      </c>
      <c r="Q529">
        <f t="shared" si="46"/>
        <v>63.83</v>
      </c>
      <c r="R529" s="10">
        <f t="shared" si="47"/>
        <v>42753.205625000002</v>
      </c>
      <c r="S529" s="10">
        <f t="shared" si="48"/>
        <v>42783.670138888891</v>
      </c>
      <c r="T529" s="20">
        <f t="shared" si="44"/>
        <v>30.464513888888177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8273</v>
      </c>
      <c r="O530" t="s">
        <v>8274</v>
      </c>
      <c r="P530">
        <f t="shared" si="45"/>
        <v>116</v>
      </c>
      <c r="Q530">
        <f t="shared" si="46"/>
        <v>44.33</v>
      </c>
      <c r="R530" s="10">
        <f t="shared" si="47"/>
        <v>42155.920219907406</v>
      </c>
      <c r="S530" s="10">
        <f t="shared" si="48"/>
        <v>42176.888888888891</v>
      </c>
      <c r="T530" s="20">
        <f t="shared" si="44"/>
        <v>20.96866898148437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8273</v>
      </c>
      <c r="O531" t="s">
        <v>8274</v>
      </c>
      <c r="P531">
        <f t="shared" si="45"/>
        <v>130</v>
      </c>
      <c r="Q531">
        <f t="shared" si="46"/>
        <v>86.94</v>
      </c>
      <c r="R531" s="10">
        <f t="shared" si="47"/>
        <v>42725.031180555554</v>
      </c>
      <c r="S531" s="10">
        <f t="shared" si="48"/>
        <v>42746.208333333328</v>
      </c>
      <c r="T531" s="20">
        <f t="shared" si="44"/>
        <v>21.177152777774609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8273</v>
      </c>
      <c r="O532" t="s">
        <v>8274</v>
      </c>
      <c r="P532">
        <f t="shared" si="45"/>
        <v>108</v>
      </c>
      <c r="Q532">
        <f t="shared" si="46"/>
        <v>126.55</v>
      </c>
      <c r="R532" s="10">
        <f t="shared" si="47"/>
        <v>42157.591064814813</v>
      </c>
      <c r="S532" s="10">
        <f t="shared" si="48"/>
        <v>42179.083333333328</v>
      </c>
      <c r="T532" s="20">
        <f t="shared" si="44"/>
        <v>21.49226851851563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8273</v>
      </c>
      <c r="O533" t="s">
        <v>8274</v>
      </c>
      <c r="P533">
        <f t="shared" si="45"/>
        <v>100</v>
      </c>
      <c r="Q533">
        <f t="shared" si="46"/>
        <v>129.03</v>
      </c>
      <c r="R533" s="10">
        <f t="shared" si="47"/>
        <v>42676.065150462964</v>
      </c>
      <c r="S533" s="10">
        <f t="shared" si="48"/>
        <v>42721.290972222225</v>
      </c>
      <c r="T533" s="20">
        <f t="shared" si="44"/>
        <v>45.225821759260725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8273</v>
      </c>
      <c r="O534" t="s">
        <v>8274</v>
      </c>
      <c r="P534">
        <f t="shared" si="45"/>
        <v>123</v>
      </c>
      <c r="Q534">
        <f t="shared" si="46"/>
        <v>71.239999999999995</v>
      </c>
      <c r="R534" s="10">
        <f t="shared" si="47"/>
        <v>42473.007037037038</v>
      </c>
      <c r="S534" s="10">
        <f t="shared" si="48"/>
        <v>42503.007037037038</v>
      </c>
      <c r="T534" s="20">
        <f t="shared" si="44"/>
        <v>30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8273</v>
      </c>
      <c r="O535" t="s">
        <v>8274</v>
      </c>
      <c r="P535">
        <f t="shared" si="45"/>
        <v>100</v>
      </c>
      <c r="Q535">
        <f t="shared" si="46"/>
        <v>117.88</v>
      </c>
      <c r="R535" s="10">
        <f t="shared" si="47"/>
        <v>42482.43478009259</v>
      </c>
      <c r="S535" s="10">
        <f t="shared" si="48"/>
        <v>42506.43478009259</v>
      </c>
      <c r="T535" s="20">
        <f t="shared" si="44"/>
        <v>24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8273</v>
      </c>
      <c r="O536" t="s">
        <v>8274</v>
      </c>
      <c r="P536">
        <f t="shared" si="45"/>
        <v>105</v>
      </c>
      <c r="Q536">
        <f t="shared" si="46"/>
        <v>327.08</v>
      </c>
      <c r="R536" s="10">
        <f t="shared" si="47"/>
        <v>42270.810995370368</v>
      </c>
      <c r="S536" s="10">
        <f t="shared" si="48"/>
        <v>42309.958333333328</v>
      </c>
      <c r="T536" s="20">
        <f t="shared" si="44"/>
        <v>39.147337962960592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8273</v>
      </c>
      <c r="O537" t="s">
        <v>8274</v>
      </c>
      <c r="P537">
        <f t="shared" si="45"/>
        <v>103</v>
      </c>
      <c r="Q537">
        <f t="shared" si="46"/>
        <v>34.75</v>
      </c>
      <c r="R537" s="10">
        <f t="shared" si="47"/>
        <v>42711.545196759253</v>
      </c>
      <c r="S537" s="10">
        <f t="shared" si="48"/>
        <v>42741.545196759253</v>
      </c>
      <c r="T537" s="20">
        <f t="shared" si="44"/>
        <v>30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8273</v>
      </c>
      <c r="O538" t="s">
        <v>8274</v>
      </c>
      <c r="P538">
        <f t="shared" si="45"/>
        <v>118</v>
      </c>
      <c r="Q538">
        <f t="shared" si="46"/>
        <v>100.06</v>
      </c>
      <c r="R538" s="10">
        <f t="shared" si="47"/>
        <v>42179.344988425932</v>
      </c>
      <c r="S538" s="10">
        <f t="shared" si="48"/>
        <v>42219.75</v>
      </c>
      <c r="T538" s="20">
        <f t="shared" si="44"/>
        <v>40.40501157406834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8273</v>
      </c>
      <c r="O539" t="s">
        <v>8274</v>
      </c>
      <c r="P539">
        <f t="shared" si="45"/>
        <v>121</v>
      </c>
      <c r="Q539">
        <f t="shared" si="46"/>
        <v>40.85</v>
      </c>
      <c r="R539" s="10">
        <f t="shared" si="47"/>
        <v>42282.768414351856</v>
      </c>
      <c r="S539" s="10">
        <f t="shared" si="48"/>
        <v>42312.810081018513</v>
      </c>
      <c r="T539" s="20">
        <f t="shared" si="44"/>
        <v>30.041666666656965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8273</v>
      </c>
      <c r="O540" t="s">
        <v>8274</v>
      </c>
      <c r="P540">
        <f t="shared" si="45"/>
        <v>302</v>
      </c>
      <c r="Q540">
        <f t="shared" si="46"/>
        <v>252.02</v>
      </c>
      <c r="R540" s="10">
        <f t="shared" si="47"/>
        <v>42473.794710648144</v>
      </c>
      <c r="S540" s="10">
        <f t="shared" si="48"/>
        <v>42503.794710648144</v>
      </c>
      <c r="T540" s="20">
        <f t="shared" si="44"/>
        <v>30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8273</v>
      </c>
      <c r="O541" t="s">
        <v>8274</v>
      </c>
      <c r="P541">
        <f t="shared" si="45"/>
        <v>101</v>
      </c>
      <c r="Q541">
        <f t="shared" si="46"/>
        <v>25.16</v>
      </c>
      <c r="R541" s="10">
        <f t="shared" si="47"/>
        <v>42535.049849537041</v>
      </c>
      <c r="S541" s="10">
        <f t="shared" si="48"/>
        <v>42556.049849537041</v>
      </c>
      <c r="T541" s="20">
        <f t="shared" si="44"/>
        <v>21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8275</v>
      </c>
      <c r="O542" t="s">
        <v>8276</v>
      </c>
      <c r="P542">
        <f t="shared" si="45"/>
        <v>0</v>
      </c>
      <c r="Q542">
        <f t="shared" si="46"/>
        <v>1</v>
      </c>
      <c r="R542" s="10">
        <f t="shared" si="47"/>
        <v>42009.817199074074</v>
      </c>
      <c r="S542" s="10">
        <f t="shared" si="48"/>
        <v>42039.817199074074</v>
      </c>
      <c r="T542" s="20">
        <f t="shared" si="44"/>
        <v>30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8275</v>
      </c>
      <c r="O543" t="s">
        <v>8276</v>
      </c>
      <c r="P543">
        <f t="shared" si="45"/>
        <v>1</v>
      </c>
      <c r="Q543">
        <f t="shared" si="46"/>
        <v>25</v>
      </c>
      <c r="R543" s="10">
        <f t="shared" si="47"/>
        <v>42276.046689814815</v>
      </c>
      <c r="S543" s="10">
        <f t="shared" si="48"/>
        <v>42306.046689814815</v>
      </c>
      <c r="T543" s="20">
        <f t="shared" si="44"/>
        <v>30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8275</v>
      </c>
      <c r="O544" t="s">
        <v>8276</v>
      </c>
      <c r="P544">
        <f t="shared" si="45"/>
        <v>0</v>
      </c>
      <c r="Q544">
        <f t="shared" si="46"/>
        <v>1</v>
      </c>
      <c r="R544" s="10">
        <f t="shared" si="47"/>
        <v>42433.737453703703</v>
      </c>
      <c r="S544" s="10">
        <f t="shared" si="48"/>
        <v>42493.695787037039</v>
      </c>
      <c r="T544" s="20">
        <f t="shared" si="44"/>
        <v>59.958333333335759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8275</v>
      </c>
      <c r="O545" t="s">
        <v>8276</v>
      </c>
      <c r="P545">
        <f t="shared" si="45"/>
        <v>0</v>
      </c>
      <c r="Q545">
        <f t="shared" si="46"/>
        <v>35</v>
      </c>
      <c r="R545" s="10">
        <f t="shared" si="47"/>
        <v>41914.092152777775</v>
      </c>
      <c r="S545" s="10">
        <f t="shared" si="48"/>
        <v>41944.092152777775</v>
      </c>
      <c r="T545" s="20">
        <f t="shared" si="44"/>
        <v>30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8275</v>
      </c>
      <c r="O546" t="s">
        <v>8276</v>
      </c>
      <c r="P546">
        <f t="shared" si="45"/>
        <v>1</v>
      </c>
      <c r="Q546">
        <f t="shared" si="46"/>
        <v>3</v>
      </c>
      <c r="R546" s="10">
        <f t="shared" si="47"/>
        <v>42525.656944444447</v>
      </c>
      <c r="S546" s="10">
        <f t="shared" si="48"/>
        <v>42555.656944444447</v>
      </c>
      <c r="T546" s="20">
        <f t="shared" si="44"/>
        <v>30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8275</v>
      </c>
      <c r="O547" t="s">
        <v>8276</v>
      </c>
      <c r="P547">
        <f t="shared" si="45"/>
        <v>27</v>
      </c>
      <c r="Q547">
        <f t="shared" si="46"/>
        <v>402.71</v>
      </c>
      <c r="R547" s="10">
        <f t="shared" si="47"/>
        <v>42283.592465277776</v>
      </c>
      <c r="S547" s="10">
        <f t="shared" si="48"/>
        <v>42323.634131944447</v>
      </c>
      <c r="T547" s="20">
        <f t="shared" si="44"/>
        <v>40.041666666671517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8275</v>
      </c>
      <c r="O548" t="s">
        <v>8276</v>
      </c>
      <c r="P548">
        <f t="shared" si="45"/>
        <v>0</v>
      </c>
      <c r="Q548">
        <f t="shared" si="46"/>
        <v>26</v>
      </c>
      <c r="R548" s="10">
        <f t="shared" si="47"/>
        <v>42249.667997685188</v>
      </c>
      <c r="S548" s="10">
        <f t="shared" si="48"/>
        <v>42294.667997685188</v>
      </c>
      <c r="T548" s="20">
        <f t="shared" si="44"/>
        <v>45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8275</v>
      </c>
      <c r="O549" t="s">
        <v>8276</v>
      </c>
      <c r="P549">
        <f t="shared" si="45"/>
        <v>0</v>
      </c>
      <c r="Q549">
        <f t="shared" si="46"/>
        <v>0</v>
      </c>
      <c r="R549" s="10">
        <f t="shared" si="47"/>
        <v>42380.696342592593</v>
      </c>
      <c r="S549" s="10">
        <f t="shared" si="48"/>
        <v>42410.696342592593</v>
      </c>
      <c r="T549" s="20">
        <f t="shared" si="44"/>
        <v>30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8275</v>
      </c>
      <c r="O550" t="s">
        <v>8276</v>
      </c>
      <c r="P550">
        <f t="shared" si="45"/>
        <v>0</v>
      </c>
      <c r="Q550">
        <f t="shared" si="46"/>
        <v>9</v>
      </c>
      <c r="R550" s="10">
        <f t="shared" si="47"/>
        <v>42276.903333333335</v>
      </c>
      <c r="S550" s="10">
        <f t="shared" si="48"/>
        <v>42306.903333333335</v>
      </c>
      <c r="T550" s="20">
        <f t="shared" si="44"/>
        <v>30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8275</v>
      </c>
      <c r="O551" t="s">
        <v>8276</v>
      </c>
      <c r="P551">
        <f t="shared" si="45"/>
        <v>3</v>
      </c>
      <c r="Q551">
        <f t="shared" si="46"/>
        <v>8.5</v>
      </c>
      <c r="R551" s="10">
        <f t="shared" si="47"/>
        <v>42163.636828703704</v>
      </c>
      <c r="S551" s="10">
        <f t="shared" si="48"/>
        <v>42193.636828703704</v>
      </c>
      <c r="T551" s="20">
        <f t="shared" si="44"/>
        <v>30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8275</v>
      </c>
      <c r="O552" t="s">
        <v>8276</v>
      </c>
      <c r="P552">
        <f t="shared" si="45"/>
        <v>1</v>
      </c>
      <c r="Q552">
        <f t="shared" si="46"/>
        <v>8.75</v>
      </c>
      <c r="R552" s="10">
        <f t="shared" si="47"/>
        <v>42753.678761574076</v>
      </c>
      <c r="S552" s="10">
        <f t="shared" si="48"/>
        <v>42766.208333333328</v>
      </c>
      <c r="T552" s="20">
        <f t="shared" si="44"/>
        <v>12.529571759252576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8275</v>
      </c>
      <c r="O553" t="s">
        <v>8276</v>
      </c>
      <c r="P553">
        <f t="shared" si="45"/>
        <v>5</v>
      </c>
      <c r="Q553">
        <f t="shared" si="46"/>
        <v>135.04</v>
      </c>
      <c r="R553" s="10">
        <f t="shared" si="47"/>
        <v>42173.275740740741</v>
      </c>
      <c r="S553" s="10">
        <f t="shared" si="48"/>
        <v>42217.745138888888</v>
      </c>
      <c r="T553" s="20">
        <f t="shared" si="44"/>
        <v>44.469398148146865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8275</v>
      </c>
      <c r="O554" t="s">
        <v>8276</v>
      </c>
      <c r="P554">
        <f t="shared" si="45"/>
        <v>0</v>
      </c>
      <c r="Q554">
        <f t="shared" si="46"/>
        <v>0</v>
      </c>
      <c r="R554" s="10">
        <f t="shared" si="47"/>
        <v>42318.616851851853</v>
      </c>
      <c r="S554" s="10">
        <f t="shared" si="48"/>
        <v>42378.616851851853</v>
      </c>
      <c r="T554" s="20">
        <f t="shared" si="44"/>
        <v>60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8275</v>
      </c>
      <c r="O555" t="s">
        <v>8276</v>
      </c>
      <c r="P555">
        <f t="shared" si="45"/>
        <v>0</v>
      </c>
      <c r="Q555">
        <f t="shared" si="46"/>
        <v>20.5</v>
      </c>
      <c r="R555" s="10">
        <f t="shared" si="47"/>
        <v>41927.71980324074</v>
      </c>
      <c r="S555" s="10">
        <f t="shared" si="48"/>
        <v>41957.761469907404</v>
      </c>
      <c r="T555" s="20">
        <f t="shared" si="44"/>
        <v>30.041666666664241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8275</v>
      </c>
      <c r="O556" t="s">
        <v>8276</v>
      </c>
      <c r="P556">
        <f t="shared" si="45"/>
        <v>37</v>
      </c>
      <c r="Q556">
        <f t="shared" si="46"/>
        <v>64.36</v>
      </c>
      <c r="R556" s="10">
        <f t="shared" si="47"/>
        <v>41901.684861111113</v>
      </c>
      <c r="S556" s="10">
        <f t="shared" si="48"/>
        <v>41931.684861111113</v>
      </c>
      <c r="T556" s="20">
        <f t="shared" si="44"/>
        <v>30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8275</v>
      </c>
      <c r="O557" t="s">
        <v>8276</v>
      </c>
      <c r="P557">
        <f t="shared" si="45"/>
        <v>0</v>
      </c>
      <c r="Q557">
        <f t="shared" si="46"/>
        <v>0</v>
      </c>
      <c r="R557" s="10">
        <f t="shared" si="47"/>
        <v>42503.353506944448</v>
      </c>
      <c r="S557" s="10">
        <f t="shared" si="48"/>
        <v>42533.353506944448</v>
      </c>
      <c r="T557" s="20">
        <f t="shared" si="44"/>
        <v>30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8275</v>
      </c>
      <c r="O558" t="s">
        <v>8276</v>
      </c>
      <c r="P558">
        <f t="shared" si="45"/>
        <v>3</v>
      </c>
      <c r="Q558">
        <f t="shared" si="46"/>
        <v>200</v>
      </c>
      <c r="R558" s="10">
        <f t="shared" si="47"/>
        <v>42345.860150462962</v>
      </c>
      <c r="S558" s="10">
        <f t="shared" si="48"/>
        <v>42375.860150462962</v>
      </c>
      <c r="T558" s="20">
        <f t="shared" si="44"/>
        <v>30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8275</v>
      </c>
      <c r="O559" t="s">
        <v>8276</v>
      </c>
      <c r="P559">
        <f t="shared" si="45"/>
        <v>1</v>
      </c>
      <c r="Q559">
        <f t="shared" si="46"/>
        <v>68.3</v>
      </c>
      <c r="R559" s="10">
        <f t="shared" si="47"/>
        <v>42676.942164351851</v>
      </c>
      <c r="S559" s="10">
        <f t="shared" si="48"/>
        <v>42706.983831018515</v>
      </c>
      <c r="T559" s="20">
        <f t="shared" si="44"/>
        <v>30.041666666664241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8275</v>
      </c>
      <c r="O560" t="s">
        <v>8276</v>
      </c>
      <c r="P560">
        <f t="shared" si="45"/>
        <v>0</v>
      </c>
      <c r="Q560">
        <f t="shared" si="46"/>
        <v>0</v>
      </c>
      <c r="R560" s="10">
        <f t="shared" si="47"/>
        <v>42057.883159722223</v>
      </c>
      <c r="S560" s="10">
        <f t="shared" si="48"/>
        <v>42087.841493055559</v>
      </c>
      <c r="T560" s="20">
        <f t="shared" si="44"/>
        <v>29.958333333335759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8275</v>
      </c>
      <c r="O561" t="s">
        <v>8276</v>
      </c>
      <c r="P561">
        <f t="shared" si="45"/>
        <v>0</v>
      </c>
      <c r="Q561">
        <f t="shared" si="46"/>
        <v>50</v>
      </c>
      <c r="R561" s="10">
        <f t="shared" si="47"/>
        <v>42321.283101851848</v>
      </c>
      <c r="S561" s="10">
        <f t="shared" si="48"/>
        <v>42351.283101851848</v>
      </c>
      <c r="T561" s="20">
        <f t="shared" si="44"/>
        <v>30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8275</v>
      </c>
      <c r="O562" t="s">
        <v>8276</v>
      </c>
      <c r="P562">
        <f t="shared" si="45"/>
        <v>0</v>
      </c>
      <c r="Q562">
        <f t="shared" si="46"/>
        <v>4</v>
      </c>
      <c r="R562" s="10">
        <f t="shared" si="47"/>
        <v>41960.771354166667</v>
      </c>
      <c r="S562" s="10">
        <f t="shared" si="48"/>
        <v>41990.771354166667</v>
      </c>
      <c r="T562" s="20">
        <f t="shared" si="44"/>
        <v>30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8275</v>
      </c>
      <c r="O563" t="s">
        <v>8276</v>
      </c>
      <c r="P563">
        <f t="shared" si="45"/>
        <v>0</v>
      </c>
      <c r="Q563">
        <f t="shared" si="46"/>
        <v>27.5</v>
      </c>
      <c r="R563" s="10">
        <f t="shared" si="47"/>
        <v>42268.658715277779</v>
      </c>
      <c r="S563" s="10">
        <f t="shared" si="48"/>
        <v>42303.658715277779</v>
      </c>
      <c r="T563" s="20">
        <f t="shared" si="44"/>
        <v>35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8275</v>
      </c>
      <c r="O564" t="s">
        <v>8276</v>
      </c>
      <c r="P564">
        <f t="shared" si="45"/>
        <v>0</v>
      </c>
      <c r="Q564">
        <f t="shared" si="46"/>
        <v>0</v>
      </c>
      <c r="R564" s="10">
        <f t="shared" si="47"/>
        <v>42692.389062500006</v>
      </c>
      <c r="S564" s="10">
        <f t="shared" si="48"/>
        <v>42722.389062500006</v>
      </c>
      <c r="T564" s="20">
        <f t="shared" si="44"/>
        <v>30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8275</v>
      </c>
      <c r="O565" t="s">
        <v>8276</v>
      </c>
      <c r="P565">
        <f t="shared" si="45"/>
        <v>0</v>
      </c>
      <c r="Q565">
        <f t="shared" si="46"/>
        <v>34</v>
      </c>
      <c r="R565" s="10">
        <f t="shared" si="47"/>
        <v>42022.069988425923</v>
      </c>
      <c r="S565" s="10">
        <f t="shared" si="48"/>
        <v>42052.069988425923</v>
      </c>
      <c r="T565" s="20">
        <f t="shared" si="44"/>
        <v>30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8275</v>
      </c>
      <c r="O566" t="s">
        <v>8276</v>
      </c>
      <c r="P566">
        <f t="shared" si="45"/>
        <v>0</v>
      </c>
      <c r="Q566">
        <f t="shared" si="46"/>
        <v>1</v>
      </c>
      <c r="R566" s="10">
        <f t="shared" si="47"/>
        <v>42411.942997685182</v>
      </c>
      <c r="S566" s="10">
        <f t="shared" si="48"/>
        <v>42441.942997685182</v>
      </c>
      <c r="T566" s="20">
        <f t="shared" si="44"/>
        <v>30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8275</v>
      </c>
      <c r="O567" t="s">
        <v>8276</v>
      </c>
      <c r="P567">
        <f t="shared" si="45"/>
        <v>0</v>
      </c>
      <c r="Q567">
        <f t="shared" si="46"/>
        <v>0</v>
      </c>
      <c r="R567" s="10">
        <f t="shared" si="47"/>
        <v>42165.785289351858</v>
      </c>
      <c r="S567" s="10">
        <f t="shared" si="48"/>
        <v>42195.785289351858</v>
      </c>
      <c r="T567" s="20">
        <f t="shared" si="44"/>
        <v>30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8275</v>
      </c>
      <c r="O568" t="s">
        <v>8276</v>
      </c>
      <c r="P568">
        <f t="shared" si="45"/>
        <v>0</v>
      </c>
      <c r="Q568">
        <f t="shared" si="46"/>
        <v>1</v>
      </c>
      <c r="R568" s="10">
        <f t="shared" si="47"/>
        <v>42535.68440972222</v>
      </c>
      <c r="S568" s="10">
        <f t="shared" si="48"/>
        <v>42565.68440972222</v>
      </c>
      <c r="T568" s="20">
        <f t="shared" si="44"/>
        <v>30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8275</v>
      </c>
      <c r="O569" t="s">
        <v>8276</v>
      </c>
      <c r="P569">
        <f t="shared" si="45"/>
        <v>0</v>
      </c>
      <c r="Q569">
        <f t="shared" si="46"/>
        <v>0</v>
      </c>
      <c r="R569" s="10">
        <f t="shared" si="47"/>
        <v>41975.842523148152</v>
      </c>
      <c r="S569" s="10">
        <f t="shared" si="48"/>
        <v>42005.842523148152</v>
      </c>
      <c r="T569" s="20">
        <f t="shared" si="44"/>
        <v>30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8275</v>
      </c>
      <c r="O570" t="s">
        <v>8276</v>
      </c>
      <c r="P570">
        <f t="shared" si="45"/>
        <v>1</v>
      </c>
      <c r="Q570">
        <f t="shared" si="46"/>
        <v>49</v>
      </c>
      <c r="R570" s="10">
        <f t="shared" si="47"/>
        <v>42348.9215625</v>
      </c>
      <c r="S570" s="10">
        <f t="shared" si="48"/>
        <v>42385.458333333328</v>
      </c>
      <c r="T570" s="20">
        <f t="shared" si="44"/>
        <v>36.536770833328774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8275</v>
      </c>
      <c r="O571" t="s">
        <v>8276</v>
      </c>
      <c r="P571">
        <f t="shared" si="45"/>
        <v>1</v>
      </c>
      <c r="Q571">
        <f t="shared" si="46"/>
        <v>20</v>
      </c>
      <c r="R571" s="10">
        <f t="shared" si="47"/>
        <v>42340.847361111111</v>
      </c>
      <c r="S571" s="10">
        <f t="shared" si="48"/>
        <v>42370.847361111111</v>
      </c>
      <c r="T571" s="20">
        <f t="shared" si="44"/>
        <v>30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8275</v>
      </c>
      <c r="O572" t="s">
        <v>8276</v>
      </c>
      <c r="P572">
        <f t="shared" si="45"/>
        <v>0</v>
      </c>
      <c r="Q572">
        <f t="shared" si="46"/>
        <v>142</v>
      </c>
      <c r="R572" s="10">
        <f t="shared" si="47"/>
        <v>42388.798252314817</v>
      </c>
      <c r="S572" s="10">
        <f t="shared" si="48"/>
        <v>42418.798252314817</v>
      </c>
      <c r="T572" s="20">
        <f t="shared" si="44"/>
        <v>30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8275</v>
      </c>
      <c r="O573" t="s">
        <v>8276</v>
      </c>
      <c r="P573">
        <f t="shared" si="45"/>
        <v>0</v>
      </c>
      <c r="Q573">
        <f t="shared" si="46"/>
        <v>53</v>
      </c>
      <c r="R573" s="10">
        <f t="shared" si="47"/>
        <v>42192.816238425927</v>
      </c>
      <c r="S573" s="10">
        <f t="shared" si="48"/>
        <v>42212.165972222225</v>
      </c>
      <c r="T573" s="20">
        <f t="shared" si="44"/>
        <v>19.349733796298096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8275</v>
      </c>
      <c r="O574" t="s">
        <v>8276</v>
      </c>
      <c r="P574">
        <f t="shared" si="45"/>
        <v>0</v>
      </c>
      <c r="Q574">
        <f t="shared" si="46"/>
        <v>0</v>
      </c>
      <c r="R574" s="10">
        <f t="shared" si="47"/>
        <v>42282.71629629629</v>
      </c>
      <c r="S574" s="10">
        <f t="shared" si="48"/>
        <v>42312.757962962962</v>
      </c>
      <c r="T574" s="20">
        <f t="shared" si="44"/>
        <v>30.041666666671517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8275</v>
      </c>
      <c r="O575" t="s">
        <v>8276</v>
      </c>
      <c r="P575">
        <f t="shared" si="45"/>
        <v>0</v>
      </c>
      <c r="Q575">
        <f t="shared" si="46"/>
        <v>38.44</v>
      </c>
      <c r="R575" s="10">
        <f t="shared" si="47"/>
        <v>41963.050127314811</v>
      </c>
      <c r="S575" s="10">
        <f t="shared" si="48"/>
        <v>42022.05</v>
      </c>
      <c r="T575" s="20">
        <f t="shared" si="44"/>
        <v>58.999872685191804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8275</v>
      </c>
      <c r="O576" t="s">
        <v>8276</v>
      </c>
      <c r="P576">
        <f t="shared" si="45"/>
        <v>1</v>
      </c>
      <c r="Q576">
        <f t="shared" si="46"/>
        <v>20</v>
      </c>
      <c r="R576" s="10">
        <f t="shared" si="47"/>
        <v>42632.443368055552</v>
      </c>
      <c r="S576" s="10">
        <f t="shared" si="48"/>
        <v>42662.443368055552</v>
      </c>
      <c r="T576" s="20">
        <f t="shared" si="44"/>
        <v>30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8275</v>
      </c>
      <c r="O577" t="s">
        <v>8276</v>
      </c>
      <c r="P577">
        <f t="shared" si="45"/>
        <v>0</v>
      </c>
      <c r="Q577">
        <f t="shared" si="46"/>
        <v>64.75</v>
      </c>
      <c r="R577" s="10">
        <f t="shared" si="47"/>
        <v>42138.692627314813</v>
      </c>
      <c r="S577" s="10">
        <f t="shared" si="48"/>
        <v>42168.692627314813</v>
      </c>
      <c r="T577" s="20">
        <f t="shared" si="44"/>
        <v>30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8275</v>
      </c>
      <c r="O578" t="s">
        <v>8276</v>
      </c>
      <c r="P578">
        <f t="shared" si="45"/>
        <v>0</v>
      </c>
      <c r="Q578">
        <f t="shared" si="46"/>
        <v>1</v>
      </c>
      <c r="R578" s="10">
        <f t="shared" si="47"/>
        <v>42031.471666666665</v>
      </c>
      <c r="S578" s="10">
        <f t="shared" si="48"/>
        <v>42091.43</v>
      </c>
      <c r="T578" s="20">
        <f t="shared" si="44"/>
        <v>59.958333333335759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8275</v>
      </c>
      <c r="O579" t="s">
        <v>8276</v>
      </c>
      <c r="P579">
        <f t="shared" si="45"/>
        <v>0</v>
      </c>
      <c r="Q579">
        <f t="shared" si="46"/>
        <v>10</v>
      </c>
      <c r="R579" s="10">
        <f t="shared" si="47"/>
        <v>42450.589143518519</v>
      </c>
      <c r="S579" s="10">
        <f t="shared" si="48"/>
        <v>42510.589143518519</v>
      </c>
      <c r="T579" s="20">
        <f t="shared" ref="T579:T642" si="49">S579-R579</f>
        <v>60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8275</v>
      </c>
      <c r="O580" t="s">
        <v>8276</v>
      </c>
      <c r="P580">
        <f t="shared" si="45"/>
        <v>0</v>
      </c>
      <c r="Q580">
        <f t="shared" si="46"/>
        <v>2</v>
      </c>
      <c r="R580" s="10">
        <f t="shared" si="47"/>
        <v>42230.578622685185</v>
      </c>
      <c r="S580" s="10">
        <f t="shared" si="48"/>
        <v>42254.578622685185</v>
      </c>
      <c r="T580" s="20">
        <f t="shared" si="49"/>
        <v>24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8275</v>
      </c>
      <c r="O581" t="s">
        <v>8276</v>
      </c>
      <c r="P581">
        <f t="shared" si="45"/>
        <v>1</v>
      </c>
      <c r="Q581">
        <f t="shared" si="46"/>
        <v>35</v>
      </c>
      <c r="R581" s="10">
        <f t="shared" si="47"/>
        <v>41968.852118055554</v>
      </c>
      <c r="S581" s="10">
        <f t="shared" si="48"/>
        <v>41998.852118055554</v>
      </c>
      <c r="T581" s="20">
        <f t="shared" si="49"/>
        <v>30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8275</v>
      </c>
      <c r="O582" t="s">
        <v>8276</v>
      </c>
      <c r="P582">
        <f t="shared" si="45"/>
        <v>0</v>
      </c>
      <c r="Q582">
        <f t="shared" si="46"/>
        <v>1</v>
      </c>
      <c r="R582" s="10">
        <f t="shared" si="47"/>
        <v>42605.908182870371</v>
      </c>
      <c r="S582" s="10">
        <f t="shared" si="48"/>
        <v>42635.908182870371</v>
      </c>
      <c r="T582" s="20">
        <f t="shared" si="49"/>
        <v>30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8275</v>
      </c>
      <c r="O583" t="s">
        <v>8276</v>
      </c>
      <c r="P583">
        <f t="shared" si="45"/>
        <v>0</v>
      </c>
      <c r="Q583">
        <f t="shared" si="46"/>
        <v>0</v>
      </c>
      <c r="R583" s="10">
        <f t="shared" si="47"/>
        <v>42188.012777777782</v>
      </c>
      <c r="S583" s="10">
        <f t="shared" si="48"/>
        <v>42218.012777777782</v>
      </c>
      <c r="T583" s="20">
        <f t="shared" si="49"/>
        <v>30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8275</v>
      </c>
      <c r="O584" t="s">
        <v>8276</v>
      </c>
      <c r="P584">
        <f t="shared" si="45"/>
        <v>0</v>
      </c>
      <c r="Q584">
        <f t="shared" si="46"/>
        <v>0</v>
      </c>
      <c r="R584" s="10">
        <f t="shared" si="47"/>
        <v>42055.739803240736</v>
      </c>
      <c r="S584" s="10">
        <f t="shared" si="48"/>
        <v>42078.75</v>
      </c>
      <c r="T584" s="20">
        <f t="shared" si="49"/>
        <v>23.010196759263636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8275</v>
      </c>
      <c r="O585" t="s">
        <v>8276</v>
      </c>
      <c r="P585">
        <f t="shared" si="45"/>
        <v>0</v>
      </c>
      <c r="Q585">
        <f t="shared" si="46"/>
        <v>1</v>
      </c>
      <c r="R585" s="10">
        <f t="shared" si="47"/>
        <v>42052.93850694444</v>
      </c>
      <c r="S585" s="10">
        <f t="shared" si="48"/>
        <v>42082.896840277783</v>
      </c>
      <c r="T585" s="20">
        <f t="shared" si="49"/>
        <v>29.958333333343035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8275</v>
      </c>
      <c r="O586" t="s">
        <v>8276</v>
      </c>
      <c r="P586">
        <f t="shared" ref="P586:P649" si="50">ROUND(E586/D586*100,0)</f>
        <v>1</v>
      </c>
      <c r="Q586">
        <f t="shared" ref="Q586:Q649" si="51">IFERROR(ROUND(E586/L586,2),0)</f>
        <v>5</v>
      </c>
      <c r="R586" s="10">
        <f t="shared" ref="R586:R649" si="52">(((J586/60)/60)/24)+DATE(1970,1,1)</f>
        <v>42049.716620370367</v>
      </c>
      <c r="S586" s="10">
        <f t="shared" ref="S586:S649" si="53">(((I586/60)/60)/24)+DATE(1970,1,1)</f>
        <v>42079.674953703703</v>
      </c>
      <c r="T586" s="20">
        <f t="shared" si="49"/>
        <v>29.958333333335759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8275</v>
      </c>
      <c r="O587" t="s">
        <v>8276</v>
      </c>
      <c r="P587">
        <f t="shared" si="50"/>
        <v>0</v>
      </c>
      <c r="Q587">
        <f t="shared" si="51"/>
        <v>0</v>
      </c>
      <c r="R587" s="10">
        <f t="shared" si="52"/>
        <v>42283.3909375</v>
      </c>
      <c r="S587" s="10">
        <f t="shared" si="53"/>
        <v>42339</v>
      </c>
      <c r="T587" s="20">
        <f t="shared" si="49"/>
        <v>55.609062499999709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8275</v>
      </c>
      <c r="O588" t="s">
        <v>8276</v>
      </c>
      <c r="P588">
        <f t="shared" si="50"/>
        <v>1</v>
      </c>
      <c r="Q588">
        <f t="shared" si="51"/>
        <v>14</v>
      </c>
      <c r="R588" s="10">
        <f t="shared" si="52"/>
        <v>42020.854247685187</v>
      </c>
      <c r="S588" s="10">
        <f t="shared" si="53"/>
        <v>42050.854247685187</v>
      </c>
      <c r="T588" s="20">
        <f t="shared" si="49"/>
        <v>30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8275</v>
      </c>
      <c r="O589" t="s">
        <v>8276</v>
      </c>
      <c r="P589">
        <f t="shared" si="50"/>
        <v>9</v>
      </c>
      <c r="Q589">
        <f t="shared" si="51"/>
        <v>389.29</v>
      </c>
      <c r="R589" s="10">
        <f t="shared" si="52"/>
        <v>42080.757326388892</v>
      </c>
      <c r="S589" s="10">
        <f t="shared" si="53"/>
        <v>42110.757326388892</v>
      </c>
      <c r="T589" s="20">
        <f t="shared" si="49"/>
        <v>30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8275</v>
      </c>
      <c r="O590" t="s">
        <v>8276</v>
      </c>
      <c r="P590">
        <f t="shared" si="50"/>
        <v>3</v>
      </c>
      <c r="Q590">
        <f t="shared" si="51"/>
        <v>150.5</v>
      </c>
      <c r="R590" s="10">
        <f t="shared" si="52"/>
        <v>42631.769513888896</v>
      </c>
      <c r="S590" s="10">
        <f t="shared" si="53"/>
        <v>42691.811180555553</v>
      </c>
      <c r="T590" s="20">
        <f t="shared" si="49"/>
        <v>60.041666666656965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8275</v>
      </c>
      <c r="O591" t="s">
        <v>8276</v>
      </c>
      <c r="P591">
        <f t="shared" si="50"/>
        <v>0</v>
      </c>
      <c r="Q591">
        <f t="shared" si="51"/>
        <v>1</v>
      </c>
      <c r="R591" s="10">
        <f t="shared" si="52"/>
        <v>42178.614571759259</v>
      </c>
      <c r="S591" s="10">
        <f t="shared" si="53"/>
        <v>42193.614571759259</v>
      </c>
      <c r="T591" s="20">
        <f t="shared" si="49"/>
        <v>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8275</v>
      </c>
      <c r="O592" t="s">
        <v>8276</v>
      </c>
      <c r="P592">
        <f t="shared" si="50"/>
        <v>4</v>
      </c>
      <c r="Q592">
        <f t="shared" si="51"/>
        <v>24.78</v>
      </c>
      <c r="R592" s="10">
        <f t="shared" si="52"/>
        <v>42377.554756944446</v>
      </c>
      <c r="S592" s="10">
        <f t="shared" si="53"/>
        <v>42408.542361111111</v>
      </c>
      <c r="T592" s="20">
        <f t="shared" si="49"/>
        <v>30.987604166664823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8275</v>
      </c>
      <c r="O593" t="s">
        <v>8276</v>
      </c>
      <c r="P593">
        <f t="shared" si="50"/>
        <v>0</v>
      </c>
      <c r="Q593">
        <f t="shared" si="51"/>
        <v>30.5</v>
      </c>
      <c r="R593" s="10">
        <f t="shared" si="52"/>
        <v>42177.543171296296</v>
      </c>
      <c r="S593" s="10">
        <f t="shared" si="53"/>
        <v>42207.543171296296</v>
      </c>
      <c r="T593" s="20">
        <f t="shared" si="49"/>
        <v>30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8275</v>
      </c>
      <c r="O594" t="s">
        <v>8276</v>
      </c>
      <c r="P594">
        <f t="shared" si="50"/>
        <v>3</v>
      </c>
      <c r="Q594">
        <f t="shared" si="51"/>
        <v>250</v>
      </c>
      <c r="R594" s="10">
        <f t="shared" si="52"/>
        <v>41946.232175925928</v>
      </c>
      <c r="S594" s="10">
        <f t="shared" si="53"/>
        <v>41976.232175925921</v>
      </c>
      <c r="T594" s="20">
        <f t="shared" si="49"/>
        <v>29.999999999992724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8275</v>
      </c>
      <c r="O595" t="s">
        <v>8276</v>
      </c>
      <c r="P595">
        <f t="shared" si="50"/>
        <v>23</v>
      </c>
      <c r="Q595">
        <f t="shared" si="51"/>
        <v>16.43</v>
      </c>
      <c r="R595" s="10">
        <f t="shared" si="52"/>
        <v>42070.677604166667</v>
      </c>
      <c r="S595" s="10">
        <f t="shared" si="53"/>
        <v>42100.635937500003</v>
      </c>
      <c r="T595" s="20">
        <f t="shared" si="49"/>
        <v>29.958333333335759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8275</v>
      </c>
      <c r="O596" t="s">
        <v>8276</v>
      </c>
      <c r="P596">
        <f t="shared" si="50"/>
        <v>0</v>
      </c>
      <c r="Q596">
        <f t="shared" si="51"/>
        <v>13</v>
      </c>
      <c r="R596" s="10">
        <f t="shared" si="52"/>
        <v>42446.780162037037</v>
      </c>
      <c r="S596" s="10">
        <f t="shared" si="53"/>
        <v>42476.780162037037</v>
      </c>
      <c r="T596" s="20">
        <f t="shared" si="49"/>
        <v>30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8275</v>
      </c>
      <c r="O597" t="s">
        <v>8276</v>
      </c>
      <c r="P597">
        <f t="shared" si="50"/>
        <v>0</v>
      </c>
      <c r="Q597">
        <f t="shared" si="51"/>
        <v>53.25</v>
      </c>
      <c r="R597" s="10">
        <f t="shared" si="52"/>
        <v>42083.069884259254</v>
      </c>
      <c r="S597" s="10">
        <f t="shared" si="53"/>
        <v>42128.069884259254</v>
      </c>
      <c r="T597" s="20">
        <f t="shared" si="49"/>
        <v>45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8275</v>
      </c>
      <c r="O598" t="s">
        <v>8276</v>
      </c>
      <c r="P598">
        <f t="shared" si="50"/>
        <v>0</v>
      </c>
      <c r="Q598">
        <f t="shared" si="51"/>
        <v>3</v>
      </c>
      <c r="R598" s="10">
        <f t="shared" si="52"/>
        <v>42646.896898148145</v>
      </c>
      <c r="S598" s="10">
        <f t="shared" si="53"/>
        <v>42676.896898148145</v>
      </c>
      <c r="T598" s="20">
        <f t="shared" si="49"/>
        <v>30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8275</v>
      </c>
      <c r="O599" t="s">
        <v>8276</v>
      </c>
      <c r="P599">
        <f t="shared" si="50"/>
        <v>0</v>
      </c>
      <c r="Q599">
        <f t="shared" si="51"/>
        <v>10</v>
      </c>
      <c r="R599" s="10">
        <f t="shared" si="52"/>
        <v>42545.705266203702</v>
      </c>
      <c r="S599" s="10">
        <f t="shared" si="53"/>
        <v>42582.666666666672</v>
      </c>
      <c r="T599" s="20">
        <f t="shared" si="49"/>
        <v>36.961400462969323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8275</v>
      </c>
      <c r="O600" t="s">
        <v>8276</v>
      </c>
      <c r="P600">
        <f t="shared" si="50"/>
        <v>34</v>
      </c>
      <c r="Q600">
        <f t="shared" si="51"/>
        <v>121.43</v>
      </c>
      <c r="R600" s="10">
        <f t="shared" si="52"/>
        <v>41948.00209490741</v>
      </c>
      <c r="S600" s="10">
        <f t="shared" si="53"/>
        <v>41978.00209490741</v>
      </c>
      <c r="T600" s="20">
        <f t="shared" si="49"/>
        <v>30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8275</v>
      </c>
      <c r="O601" t="s">
        <v>8276</v>
      </c>
      <c r="P601">
        <f t="shared" si="50"/>
        <v>0</v>
      </c>
      <c r="Q601">
        <f t="shared" si="51"/>
        <v>15.5</v>
      </c>
      <c r="R601" s="10">
        <f t="shared" si="52"/>
        <v>42047.812523148154</v>
      </c>
      <c r="S601" s="10">
        <f t="shared" si="53"/>
        <v>42071.636111111111</v>
      </c>
      <c r="T601" s="20">
        <f t="shared" si="49"/>
        <v>23.82358796295739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8275</v>
      </c>
      <c r="O602" t="s">
        <v>8276</v>
      </c>
      <c r="P602">
        <f t="shared" si="50"/>
        <v>2</v>
      </c>
      <c r="Q602">
        <f t="shared" si="51"/>
        <v>100</v>
      </c>
      <c r="R602" s="10">
        <f t="shared" si="52"/>
        <v>42073.798171296294</v>
      </c>
      <c r="S602" s="10">
        <f t="shared" si="53"/>
        <v>42133.798171296294</v>
      </c>
      <c r="T602" s="20">
        <f t="shared" si="49"/>
        <v>60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8275</v>
      </c>
      <c r="O603" t="s">
        <v>8276</v>
      </c>
      <c r="P603">
        <f t="shared" si="50"/>
        <v>1</v>
      </c>
      <c r="Q603">
        <f t="shared" si="51"/>
        <v>23.33</v>
      </c>
      <c r="R603" s="10">
        <f t="shared" si="52"/>
        <v>41969.858090277776</v>
      </c>
      <c r="S603" s="10">
        <f t="shared" si="53"/>
        <v>41999.858090277776</v>
      </c>
      <c r="T603" s="20">
        <f t="shared" si="49"/>
        <v>30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8275</v>
      </c>
      <c r="O604" t="s">
        <v>8276</v>
      </c>
      <c r="P604">
        <f t="shared" si="50"/>
        <v>0</v>
      </c>
      <c r="Q604">
        <f t="shared" si="51"/>
        <v>0</v>
      </c>
      <c r="R604" s="10">
        <f t="shared" si="52"/>
        <v>42143.79415509259</v>
      </c>
      <c r="S604" s="10">
        <f t="shared" si="53"/>
        <v>42173.79415509259</v>
      </c>
      <c r="T604" s="20">
        <f t="shared" si="49"/>
        <v>30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8275</v>
      </c>
      <c r="O605" t="s">
        <v>8276</v>
      </c>
      <c r="P605">
        <f t="shared" si="50"/>
        <v>4</v>
      </c>
      <c r="Q605">
        <f t="shared" si="51"/>
        <v>45.39</v>
      </c>
      <c r="R605" s="10">
        <f t="shared" si="52"/>
        <v>41835.639155092591</v>
      </c>
      <c r="S605" s="10">
        <f t="shared" si="53"/>
        <v>41865.639155092591</v>
      </c>
      <c r="T605" s="20">
        <f t="shared" si="49"/>
        <v>30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8275</v>
      </c>
      <c r="O606" t="s">
        <v>8276</v>
      </c>
      <c r="P606">
        <f t="shared" si="50"/>
        <v>0</v>
      </c>
      <c r="Q606">
        <f t="shared" si="51"/>
        <v>0</v>
      </c>
      <c r="R606" s="10">
        <f t="shared" si="52"/>
        <v>41849.035370370373</v>
      </c>
      <c r="S606" s="10">
        <f t="shared" si="53"/>
        <v>41879.035370370373</v>
      </c>
      <c r="T606" s="20">
        <f t="shared" si="49"/>
        <v>30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8275</v>
      </c>
      <c r="O607" t="s">
        <v>8276</v>
      </c>
      <c r="P607">
        <f t="shared" si="50"/>
        <v>3</v>
      </c>
      <c r="Q607">
        <f t="shared" si="51"/>
        <v>16.38</v>
      </c>
      <c r="R607" s="10">
        <f t="shared" si="52"/>
        <v>42194.357731481476</v>
      </c>
      <c r="S607" s="10">
        <f t="shared" si="53"/>
        <v>42239.357731481476</v>
      </c>
      <c r="T607" s="20">
        <f t="shared" si="49"/>
        <v>45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8275</v>
      </c>
      <c r="O608" t="s">
        <v>8276</v>
      </c>
      <c r="P608">
        <f t="shared" si="50"/>
        <v>0</v>
      </c>
      <c r="Q608">
        <f t="shared" si="51"/>
        <v>10</v>
      </c>
      <c r="R608" s="10">
        <f t="shared" si="52"/>
        <v>42102.650567129633</v>
      </c>
      <c r="S608" s="10">
        <f t="shared" si="53"/>
        <v>42148.625</v>
      </c>
      <c r="T608" s="20">
        <f t="shared" si="49"/>
        <v>45.974432870367309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8275</v>
      </c>
      <c r="O609" t="s">
        <v>8276</v>
      </c>
      <c r="P609">
        <f t="shared" si="50"/>
        <v>0</v>
      </c>
      <c r="Q609">
        <f t="shared" si="51"/>
        <v>0</v>
      </c>
      <c r="R609" s="10">
        <f t="shared" si="52"/>
        <v>42300.825648148151</v>
      </c>
      <c r="S609" s="10">
        <f t="shared" si="53"/>
        <v>42330.867314814815</v>
      </c>
      <c r="T609" s="20">
        <f t="shared" si="49"/>
        <v>30.041666666664241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8275</v>
      </c>
      <c r="O610" t="s">
        <v>8276</v>
      </c>
      <c r="P610">
        <f t="shared" si="50"/>
        <v>1</v>
      </c>
      <c r="Q610">
        <f t="shared" si="51"/>
        <v>292.2</v>
      </c>
      <c r="R610" s="10">
        <f t="shared" si="52"/>
        <v>42140.921064814815</v>
      </c>
      <c r="S610" s="10">
        <f t="shared" si="53"/>
        <v>42170.921064814815</v>
      </c>
      <c r="T610" s="20">
        <f t="shared" si="49"/>
        <v>30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8275</v>
      </c>
      <c r="O611" t="s">
        <v>8276</v>
      </c>
      <c r="P611">
        <f t="shared" si="50"/>
        <v>1</v>
      </c>
      <c r="Q611">
        <f t="shared" si="51"/>
        <v>5</v>
      </c>
      <c r="R611" s="10">
        <f t="shared" si="52"/>
        <v>42307.034074074079</v>
      </c>
      <c r="S611" s="10">
        <f t="shared" si="53"/>
        <v>42337.075740740736</v>
      </c>
      <c r="T611" s="20">
        <f t="shared" si="49"/>
        <v>30.041666666656965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8275</v>
      </c>
      <c r="O612" t="s">
        <v>8276</v>
      </c>
      <c r="P612">
        <f t="shared" si="50"/>
        <v>0</v>
      </c>
      <c r="Q612">
        <f t="shared" si="51"/>
        <v>0</v>
      </c>
      <c r="R612" s="10">
        <f t="shared" si="52"/>
        <v>42086.83085648148</v>
      </c>
      <c r="S612" s="10">
        <f t="shared" si="53"/>
        <v>42116.83085648148</v>
      </c>
      <c r="T612" s="20">
        <f t="shared" si="49"/>
        <v>30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8275</v>
      </c>
      <c r="O613" t="s">
        <v>8276</v>
      </c>
      <c r="P613">
        <f t="shared" si="50"/>
        <v>0</v>
      </c>
      <c r="Q613">
        <f t="shared" si="51"/>
        <v>0</v>
      </c>
      <c r="R613" s="10">
        <f t="shared" si="52"/>
        <v>42328.560613425929</v>
      </c>
      <c r="S613" s="10">
        <f t="shared" si="53"/>
        <v>42388.560613425929</v>
      </c>
      <c r="T613" s="20">
        <f t="shared" si="49"/>
        <v>60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8275</v>
      </c>
      <c r="O614" t="s">
        <v>8276</v>
      </c>
      <c r="P614">
        <f t="shared" si="50"/>
        <v>0</v>
      </c>
      <c r="Q614">
        <f t="shared" si="51"/>
        <v>0</v>
      </c>
      <c r="R614" s="10">
        <f t="shared" si="52"/>
        <v>42585.031782407401</v>
      </c>
      <c r="S614" s="10">
        <f t="shared" si="53"/>
        <v>42615.031782407401</v>
      </c>
      <c r="T614" s="20">
        <f t="shared" si="49"/>
        <v>30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8275</v>
      </c>
      <c r="O615" t="s">
        <v>8276</v>
      </c>
      <c r="P615">
        <f t="shared" si="50"/>
        <v>21</v>
      </c>
      <c r="Q615">
        <f t="shared" si="51"/>
        <v>105.93</v>
      </c>
      <c r="R615" s="10">
        <f t="shared" si="52"/>
        <v>42247.496759259258</v>
      </c>
      <c r="S615" s="10">
        <f t="shared" si="53"/>
        <v>42278.207638888889</v>
      </c>
      <c r="T615" s="20">
        <f t="shared" si="49"/>
        <v>30.710879629630654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8275</v>
      </c>
      <c r="O616" t="s">
        <v>8276</v>
      </c>
      <c r="P616">
        <f t="shared" si="50"/>
        <v>0</v>
      </c>
      <c r="Q616">
        <f t="shared" si="51"/>
        <v>0</v>
      </c>
      <c r="R616" s="10">
        <f t="shared" si="52"/>
        <v>42515.061805555553</v>
      </c>
      <c r="S616" s="10">
        <f t="shared" si="53"/>
        <v>42545.061805555553</v>
      </c>
      <c r="T616" s="20">
        <f t="shared" si="49"/>
        <v>30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8275</v>
      </c>
      <c r="O617" t="s">
        <v>8276</v>
      </c>
      <c r="P617">
        <f t="shared" si="50"/>
        <v>0</v>
      </c>
      <c r="Q617">
        <f t="shared" si="51"/>
        <v>0</v>
      </c>
      <c r="R617" s="10">
        <f t="shared" si="52"/>
        <v>42242.122210648144</v>
      </c>
      <c r="S617" s="10">
        <f t="shared" si="53"/>
        <v>42272.122210648144</v>
      </c>
      <c r="T617" s="20">
        <f t="shared" si="49"/>
        <v>30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8275</v>
      </c>
      <c r="O618" t="s">
        <v>8276</v>
      </c>
      <c r="P618">
        <f t="shared" si="50"/>
        <v>0</v>
      </c>
      <c r="Q618">
        <f t="shared" si="51"/>
        <v>0</v>
      </c>
      <c r="R618" s="10">
        <f t="shared" si="52"/>
        <v>42761.376238425932</v>
      </c>
      <c r="S618" s="10">
        <f t="shared" si="53"/>
        <v>42791.376238425932</v>
      </c>
      <c r="T618" s="20">
        <f t="shared" si="49"/>
        <v>30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8275</v>
      </c>
      <c r="O619" t="s">
        <v>8276</v>
      </c>
      <c r="P619">
        <f t="shared" si="50"/>
        <v>3</v>
      </c>
      <c r="Q619">
        <f t="shared" si="51"/>
        <v>20</v>
      </c>
      <c r="R619" s="10">
        <f t="shared" si="52"/>
        <v>42087.343090277776</v>
      </c>
      <c r="S619" s="10">
        <f t="shared" si="53"/>
        <v>42132.343090277776</v>
      </c>
      <c r="T619" s="20">
        <f t="shared" si="49"/>
        <v>45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8275</v>
      </c>
      <c r="O620" t="s">
        <v>8276</v>
      </c>
      <c r="P620">
        <f t="shared" si="50"/>
        <v>0</v>
      </c>
      <c r="Q620">
        <f t="shared" si="51"/>
        <v>0</v>
      </c>
      <c r="R620" s="10">
        <f t="shared" si="52"/>
        <v>42317.810219907406</v>
      </c>
      <c r="S620" s="10">
        <f t="shared" si="53"/>
        <v>42347.810219907406</v>
      </c>
      <c r="T620" s="20">
        <f t="shared" si="49"/>
        <v>30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8275</v>
      </c>
      <c r="O621" t="s">
        <v>8276</v>
      </c>
      <c r="P621">
        <f t="shared" si="50"/>
        <v>0</v>
      </c>
      <c r="Q621">
        <f t="shared" si="51"/>
        <v>1</v>
      </c>
      <c r="R621" s="10">
        <f t="shared" si="52"/>
        <v>41908.650347222225</v>
      </c>
      <c r="S621" s="10">
        <f t="shared" si="53"/>
        <v>41968.692013888889</v>
      </c>
      <c r="T621" s="20">
        <f t="shared" si="49"/>
        <v>60.041666666664241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8275</v>
      </c>
      <c r="O622" t="s">
        <v>8276</v>
      </c>
      <c r="P622">
        <f t="shared" si="50"/>
        <v>1</v>
      </c>
      <c r="Q622">
        <f t="shared" si="51"/>
        <v>300</v>
      </c>
      <c r="R622" s="10">
        <f t="shared" si="52"/>
        <v>41831.716874999998</v>
      </c>
      <c r="S622" s="10">
        <f t="shared" si="53"/>
        <v>41876.716874999998</v>
      </c>
      <c r="T622" s="20">
        <f t="shared" si="49"/>
        <v>45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8275</v>
      </c>
      <c r="O623" t="s">
        <v>8276</v>
      </c>
      <c r="P623">
        <f t="shared" si="50"/>
        <v>1</v>
      </c>
      <c r="Q623">
        <f t="shared" si="51"/>
        <v>87</v>
      </c>
      <c r="R623" s="10">
        <f t="shared" si="52"/>
        <v>42528.987696759257</v>
      </c>
      <c r="S623" s="10">
        <f t="shared" si="53"/>
        <v>42558.987696759257</v>
      </c>
      <c r="T623" s="20">
        <f t="shared" si="49"/>
        <v>30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8275</v>
      </c>
      <c r="O624" t="s">
        <v>8276</v>
      </c>
      <c r="P624">
        <f t="shared" si="50"/>
        <v>6</v>
      </c>
      <c r="Q624">
        <f t="shared" si="51"/>
        <v>37.89</v>
      </c>
      <c r="R624" s="10">
        <f t="shared" si="52"/>
        <v>42532.774745370371</v>
      </c>
      <c r="S624" s="10">
        <f t="shared" si="53"/>
        <v>42552.774745370371</v>
      </c>
      <c r="T624" s="20">
        <f t="shared" si="49"/>
        <v>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8275</v>
      </c>
      <c r="O625" t="s">
        <v>8276</v>
      </c>
      <c r="P625">
        <f t="shared" si="50"/>
        <v>0</v>
      </c>
      <c r="Q625">
        <f t="shared" si="51"/>
        <v>0</v>
      </c>
      <c r="R625" s="10">
        <f t="shared" si="52"/>
        <v>42122.009224537032</v>
      </c>
      <c r="S625" s="10">
        <f t="shared" si="53"/>
        <v>42152.009224537032</v>
      </c>
      <c r="T625" s="20">
        <f t="shared" si="49"/>
        <v>30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8275</v>
      </c>
      <c r="O626" t="s">
        <v>8276</v>
      </c>
      <c r="P626">
        <f t="shared" si="50"/>
        <v>0</v>
      </c>
      <c r="Q626">
        <f t="shared" si="51"/>
        <v>0</v>
      </c>
      <c r="R626" s="10">
        <f t="shared" si="52"/>
        <v>42108.988900462966</v>
      </c>
      <c r="S626" s="10">
        <f t="shared" si="53"/>
        <v>42138.988900462966</v>
      </c>
      <c r="T626" s="20">
        <f t="shared" si="49"/>
        <v>30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8275</v>
      </c>
      <c r="O627" t="s">
        <v>8276</v>
      </c>
      <c r="P627">
        <f t="shared" si="50"/>
        <v>0</v>
      </c>
      <c r="Q627">
        <f t="shared" si="51"/>
        <v>0</v>
      </c>
      <c r="R627" s="10">
        <f t="shared" si="52"/>
        <v>42790.895567129628</v>
      </c>
      <c r="S627" s="10">
        <f t="shared" si="53"/>
        <v>42820.853900462964</v>
      </c>
      <c r="T627" s="20">
        <f t="shared" si="49"/>
        <v>29.958333333335759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8275</v>
      </c>
      <c r="O628" t="s">
        <v>8276</v>
      </c>
      <c r="P628">
        <f t="shared" si="50"/>
        <v>17</v>
      </c>
      <c r="Q628">
        <f t="shared" si="51"/>
        <v>111.41</v>
      </c>
      <c r="R628" s="10">
        <f t="shared" si="52"/>
        <v>42198.559479166666</v>
      </c>
      <c r="S628" s="10">
        <f t="shared" si="53"/>
        <v>42231.556944444441</v>
      </c>
      <c r="T628" s="20">
        <f t="shared" si="49"/>
        <v>32.997465277774609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8275</v>
      </c>
      <c r="O629" t="s">
        <v>8276</v>
      </c>
      <c r="P629">
        <f t="shared" si="50"/>
        <v>0</v>
      </c>
      <c r="Q629">
        <f t="shared" si="51"/>
        <v>90</v>
      </c>
      <c r="R629" s="10">
        <f t="shared" si="52"/>
        <v>42384.306840277779</v>
      </c>
      <c r="S629" s="10">
        <f t="shared" si="53"/>
        <v>42443.958333333328</v>
      </c>
      <c r="T629" s="20">
        <f t="shared" si="49"/>
        <v>59.651493055549508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8275</v>
      </c>
      <c r="O630" t="s">
        <v>8276</v>
      </c>
      <c r="P630">
        <f t="shared" si="50"/>
        <v>0</v>
      </c>
      <c r="Q630">
        <f t="shared" si="51"/>
        <v>0</v>
      </c>
      <c r="R630" s="10">
        <f t="shared" si="52"/>
        <v>41803.692789351851</v>
      </c>
      <c r="S630" s="10">
        <f t="shared" si="53"/>
        <v>41833.692789351851</v>
      </c>
      <c r="T630" s="20">
        <f t="shared" si="49"/>
        <v>30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8275</v>
      </c>
      <c r="O631" t="s">
        <v>8276</v>
      </c>
      <c r="P631">
        <f t="shared" si="50"/>
        <v>0</v>
      </c>
      <c r="Q631">
        <f t="shared" si="51"/>
        <v>116.67</v>
      </c>
      <c r="R631" s="10">
        <f t="shared" si="52"/>
        <v>42474.637824074074</v>
      </c>
      <c r="S631" s="10">
        <f t="shared" si="53"/>
        <v>42504.637824074074</v>
      </c>
      <c r="T631" s="20">
        <f t="shared" si="49"/>
        <v>30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8275</v>
      </c>
      <c r="O632" t="s">
        <v>8276</v>
      </c>
      <c r="P632">
        <f t="shared" si="50"/>
        <v>0</v>
      </c>
      <c r="Q632">
        <f t="shared" si="51"/>
        <v>10</v>
      </c>
      <c r="R632" s="10">
        <f t="shared" si="52"/>
        <v>42223.619456018518</v>
      </c>
      <c r="S632" s="10">
        <f t="shared" si="53"/>
        <v>42253.215277777781</v>
      </c>
      <c r="T632" s="20">
        <f t="shared" si="49"/>
        <v>29.595821759263345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8275</v>
      </c>
      <c r="O633" t="s">
        <v>8276</v>
      </c>
      <c r="P633">
        <f t="shared" si="50"/>
        <v>1</v>
      </c>
      <c r="Q633">
        <f t="shared" si="51"/>
        <v>76.67</v>
      </c>
      <c r="R633" s="10">
        <f t="shared" si="52"/>
        <v>42489.772326388891</v>
      </c>
      <c r="S633" s="10">
        <f t="shared" si="53"/>
        <v>42518.772326388891</v>
      </c>
      <c r="T633" s="20">
        <f t="shared" si="49"/>
        <v>29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8275</v>
      </c>
      <c r="O634" t="s">
        <v>8276</v>
      </c>
      <c r="P634">
        <f t="shared" si="50"/>
        <v>0</v>
      </c>
      <c r="Q634">
        <f t="shared" si="51"/>
        <v>0</v>
      </c>
      <c r="R634" s="10">
        <f t="shared" si="52"/>
        <v>42303.659317129626</v>
      </c>
      <c r="S634" s="10">
        <f t="shared" si="53"/>
        <v>42333.700983796298</v>
      </c>
      <c r="T634" s="20">
        <f t="shared" si="49"/>
        <v>30.041666666671517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8275</v>
      </c>
      <c r="O635" t="s">
        <v>8276</v>
      </c>
      <c r="P635">
        <f t="shared" si="50"/>
        <v>12</v>
      </c>
      <c r="Q635">
        <f t="shared" si="51"/>
        <v>49.8</v>
      </c>
      <c r="R635" s="10">
        <f t="shared" si="52"/>
        <v>42507.29932870371</v>
      </c>
      <c r="S635" s="10">
        <f t="shared" si="53"/>
        <v>42538.958333333328</v>
      </c>
      <c r="T635" s="20">
        <f t="shared" si="49"/>
        <v>31.659004629618721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8275</v>
      </c>
      <c r="O636" t="s">
        <v>8276</v>
      </c>
      <c r="P636">
        <f t="shared" si="50"/>
        <v>0</v>
      </c>
      <c r="Q636">
        <f t="shared" si="51"/>
        <v>1</v>
      </c>
      <c r="R636" s="10">
        <f t="shared" si="52"/>
        <v>42031.928576388891</v>
      </c>
      <c r="S636" s="10">
        <f t="shared" si="53"/>
        <v>42061.928576388891</v>
      </c>
      <c r="T636" s="20">
        <f t="shared" si="49"/>
        <v>30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8275</v>
      </c>
      <c r="O637" t="s">
        <v>8276</v>
      </c>
      <c r="P637">
        <f t="shared" si="50"/>
        <v>0</v>
      </c>
      <c r="Q637">
        <f t="shared" si="51"/>
        <v>2</v>
      </c>
      <c r="R637" s="10">
        <f t="shared" si="52"/>
        <v>42076.092152777783</v>
      </c>
      <c r="S637" s="10">
        <f t="shared" si="53"/>
        <v>42106.092152777783</v>
      </c>
      <c r="T637" s="20">
        <f t="shared" si="49"/>
        <v>30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8275</v>
      </c>
      <c r="O638" t="s">
        <v>8276</v>
      </c>
      <c r="P638">
        <f t="shared" si="50"/>
        <v>0</v>
      </c>
      <c r="Q638">
        <f t="shared" si="51"/>
        <v>4</v>
      </c>
      <c r="R638" s="10">
        <f t="shared" si="52"/>
        <v>42131.455439814818</v>
      </c>
      <c r="S638" s="10">
        <f t="shared" si="53"/>
        <v>42161.44930555555</v>
      </c>
      <c r="T638" s="20">
        <f t="shared" si="49"/>
        <v>29.993865740732872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8275</v>
      </c>
      <c r="O639" t="s">
        <v>8276</v>
      </c>
      <c r="P639">
        <f t="shared" si="50"/>
        <v>0</v>
      </c>
      <c r="Q639">
        <f t="shared" si="51"/>
        <v>0</v>
      </c>
      <c r="R639" s="10">
        <f t="shared" si="52"/>
        <v>42762.962013888886</v>
      </c>
      <c r="S639" s="10">
        <f t="shared" si="53"/>
        <v>42791.961111111115</v>
      </c>
      <c r="T639" s="20">
        <f t="shared" si="49"/>
        <v>28.999097222229466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8275</v>
      </c>
      <c r="O640" t="s">
        <v>8276</v>
      </c>
      <c r="P640">
        <f t="shared" si="50"/>
        <v>0</v>
      </c>
      <c r="Q640">
        <f t="shared" si="51"/>
        <v>3</v>
      </c>
      <c r="R640" s="10">
        <f t="shared" si="52"/>
        <v>42759.593310185184</v>
      </c>
      <c r="S640" s="10">
        <f t="shared" si="53"/>
        <v>42819.55164351852</v>
      </c>
      <c r="T640" s="20">
        <f t="shared" si="49"/>
        <v>59.958333333335759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8275</v>
      </c>
      <c r="O641" t="s">
        <v>8276</v>
      </c>
      <c r="P641">
        <f t="shared" si="50"/>
        <v>0</v>
      </c>
      <c r="Q641">
        <f t="shared" si="51"/>
        <v>1</v>
      </c>
      <c r="R641" s="10">
        <f t="shared" si="52"/>
        <v>41865.583275462966</v>
      </c>
      <c r="S641" s="10">
        <f t="shared" si="53"/>
        <v>41925.583275462966</v>
      </c>
      <c r="T641" s="20">
        <f t="shared" si="49"/>
        <v>60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8275</v>
      </c>
      <c r="O642" t="s">
        <v>8277</v>
      </c>
      <c r="P642">
        <f t="shared" si="50"/>
        <v>144</v>
      </c>
      <c r="Q642">
        <f t="shared" si="51"/>
        <v>50.5</v>
      </c>
      <c r="R642" s="10">
        <f t="shared" si="52"/>
        <v>42683.420312500006</v>
      </c>
      <c r="S642" s="10">
        <f t="shared" si="53"/>
        <v>42698.958333333328</v>
      </c>
      <c r="T642" s="20">
        <f t="shared" si="49"/>
        <v>15.538020833322662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8275</v>
      </c>
      <c r="O643" t="s">
        <v>8277</v>
      </c>
      <c r="P643">
        <f t="shared" si="50"/>
        <v>119</v>
      </c>
      <c r="Q643">
        <f t="shared" si="51"/>
        <v>151.32</v>
      </c>
      <c r="R643" s="10">
        <f t="shared" si="52"/>
        <v>42199.57</v>
      </c>
      <c r="S643" s="10">
        <f t="shared" si="53"/>
        <v>42229.57</v>
      </c>
      <c r="T643" s="20">
        <f t="shared" ref="T643:T706" si="54">S643-R643</f>
        <v>30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8275</v>
      </c>
      <c r="O644" t="s">
        <v>8277</v>
      </c>
      <c r="P644">
        <f t="shared" si="50"/>
        <v>1460</v>
      </c>
      <c r="Q644">
        <f t="shared" si="51"/>
        <v>134.36000000000001</v>
      </c>
      <c r="R644" s="10">
        <f t="shared" si="52"/>
        <v>42199.651319444441</v>
      </c>
      <c r="S644" s="10">
        <f t="shared" si="53"/>
        <v>42235.651319444441</v>
      </c>
      <c r="T644" s="20">
        <f t="shared" si="54"/>
        <v>36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8275</v>
      </c>
      <c r="O645" t="s">
        <v>8277</v>
      </c>
      <c r="P645">
        <f t="shared" si="50"/>
        <v>106</v>
      </c>
      <c r="Q645">
        <f t="shared" si="51"/>
        <v>174.03</v>
      </c>
      <c r="R645" s="10">
        <f t="shared" si="52"/>
        <v>42100.642071759255</v>
      </c>
      <c r="S645" s="10">
        <f t="shared" si="53"/>
        <v>42155.642071759255</v>
      </c>
      <c r="T645" s="20">
        <f t="shared" si="54"/>
        <v>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8275</v>
      </c>
      <c r="O646" t="s">
        <v>8277</v>
      </c>
      <c r="P646">
        <f t="shared" si="50"/>
        <v>300</v>
      </c>
      <c r="Q646">
        <f t="shared" si="51"/>
        <v>73.489999999999995</v>
      </c>
      <c r="R646" s="10">
        <f t="shared" si="52"/>
        <v>41898.665960648148</v>
      </c>
      <c r="S646" s="10">
        <f t="shared" si="53"/>
        <v>41941.041666666664</v>
      </c>
      <c r="T646" s="20">
        <f t="shared" si="54"/>
        <v>42.375706018516212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8275</v>
      </c>
      <c r="O647" t="s">
        <v>8277</v>
      </c>
      <c r="P647">
        <f t="shared" si="50"/>
        <v>279</v>
      </c>
      <c r="Q647">
        <f t="shared" si="51"/>
        <v>23.52</v>
      </c>
      <c r="R647" s="10">
        <f t="shared" si="52"/>
        <v>42564.026319444441</v>
      </c>
      <c r="S647" s="10">
        <f t="shared" si="53"/>
        <v>42594.026319444441</v>
      </c>
      <c r="T647" s="20">
        <f t="shared" si="54"/>
        <v>30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8275</v>
      </c>
      <c r="O648" t="s">
        <v>8277</v>
      </c>
      <c r="P648">
        <f t="shared" si="50"/>
        <v>132</v>
      </c>
      <c r="Q648">
        <f t="shared" si="51"/>
        <v>39.07</v>
      </c>
      <c r="R648" s="10">
        <f t="shared" si="52"/>
        <v>41832.852627314816</v>
      </c>
      <c r="S648" s="10">
        <f t="shared" si="53"/>
        <v>41862.852627314816</v>
      </c>
      <c r="T648" s="20">
        <f t="shared" si="54"/>
        <v>30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8275</v>
      </c>
      <c r="O649" t="s">
        <v>8277</v>
      </c>
      <c r="P649">
        <f t="shared" si="50"/>
        <v>107</v>
      </c>
      <c r="Q649">
        <f t="shared" si="51"/>
        <v>125.94</v>
      </c>
      <c r="R649" s="10">
        <f t="shared" si="52"/>
        <v>42416.767928240741</v>
      </c>
      <c r="S649" s="10">
        <f t="shared" si="53"/>
        <v>42446.726261574076</v>
      </c>
      <c r="T649" s="20">
        <f t="shared" si="54"/>
        <v>29.958333333335759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8275</v>
      </c>
      <c r="O650" t="s">
        <v>8277</v>
      </c>
      <c r="P650">
        <f t="shared" ref="P650:P713" si="55">ROUND(E650/D650*100,0)</f>
        <v>127</v>
      </c>
      <c r="Q650">
        <f t="shared" ref="Q650:Q713" si="56">IFERROR(ROUND(E650/L650,2),0)</f>
        <v>1644</v>
      </c>
      <c r="R650" s="10">
        <f t="shared" ref="R650:R713" si="57">(((J650/60)/60)/24)+DATE(1970,1,1)</f>
        <v>41891.693379629629</v>
      </c>
      <c r="S650" s="10">
        <f t="shared" ref="S650:S713" si="58">(((I650/60)/60)/24)+DATE(1970,1,1)</f>
        <v>41926.693379629629</v>
      </c>
      <c r="T650" s="20">
        <f t="shared" si="54"/>
        <v>35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8275</v>
      </c>
      <c r="O651" t="s">
        <v>8277</v>
      </c>
      <c r="P651">
        <f t="shared" si="55"/>
        <v>140</v>
      </c>
      <c r="Q651">
        <f t="shared" si="56"/>
        <v>42.67</v>
      </c>
      <c r="R651" s="10">
        <f t="shared" si="57"/>
        <v>41877.912187499998</v>
      </c>
      <c r="S651" s="10">
        <f t="shared" si="58"/>
        <v>41898.912187499998</v>
      </c>
      <c r="T651" s="20">
        <f t="shared" si="54"/>
        <v>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8275</v>
      </c>
      <c r="O652" t="s">
        <v>8277</v>
      </c>
      <c r="P652">
        <f t="shared" si="55"/>
        <v>112</v>
      </c>
      <c r="Q652">
        <f t="shared" si="56"/>
        <v>35.130000000000003</v>
      </c>
      <c r="R652" s="10">
        <f t="shared" si="57"/>
        <v>41932.036851851852</v>
      </c>
      <c r="S652" s="10">
        <f t="shared" si="58"/>
        <v>41992.078518518523</v>
      </c>
      <c r="T652" s="20">
        <f t="shared" si="54"/>
        <v>60.041666666671517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8275</v>
      </c>
      <c r="O653" t="s">
        <v>8277</v>
      </c>
      <c r="P653">
        <f t="shared" si="55"/>
        <v>101</v>
      </c>
      <c r="Q653">
        <f t="shared" si="56"/>
        <v>239.35</v>
      </c>
      <c r="R653" s="10">
        <f t="shared" si="57"/>
        <v>41956.017488425925</v>
      </c>
      <c r="S653" s="10">
        <f t="shared" si="58"/>
        <v>41986.017488425925</v>
      </c>
      <c r="T653" s="20">
        <f t="shared" si="54"/>
        <v>30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8275</v>
      </c>
      <c r="O654" t="s">
        <v>8277</v>
      </c>
      <c r="P654">
        <f t="shared" si="55"/>
        <v>100</v>
      </c>
      <c r="Q654">
        <f t="shared" si="56"/>
        <v>107.64</v>
      </c>
      <c r="R654" s="10">
        <f t="shared" si="57"/>
        <v>42675.690393518518</v>
      </c>
      <c r="S654" s="10">
        <f t="shared" si="58"/>
        <v>42705.732060185182</v>
      </c>
      <c r="T654" s="20">
        <f t="shared" si="54"/>
        <v>30.041666666664241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8275</v>
      </c>
      <c r="O655" t="s">
        <v>8277</v>
      </c>
      <c r="P655">
        <f t="shared" si="55"/>
        <v>141</v>
      </c>
      <c r="Q655">
        <f t="shared" si="56"/>
        <v>95.83</v>
      </c>
      <c r="R655" s="10">
        <f t="shared" si="57"/>
        <v>42199.618518518517</v>
      </c>
      <c r="S655" s="10">
        <f t="shared" si="58"/>
        <v>42236.618518518517</v>
      </c>
      <c r="T655" s="20">
        <f t="shared" si="54"/>
        <v>37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8275</v>
      </c>
      <c r="O656" t="s">
        <v>8277</v>
      </c>
      <c r="P656">
        <f t="shared" si="55"/>
        <v>267</v>
      </c>
      <c r="Q656">
        <f t="shared" si="56"/>
        <v>31.66</v>
      </c>
      <c r="R656" s="10">
        <f t="shared" si="57"/>
        <v>42163.957326388889</v>
      </c>
      <c r="S656" s="10">
        <f t="shared" si="58"/>
        <v>42193.957326388889</v>
      </c>
      <c r="T656" s="20">
        <f t="shared" si="54"/>
        <v>30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8275</v>
      </c>
      <c r="O657" t="s">
        <v>8277</v>
      </c>
      <c r="P657">
        <f t="shared" si="55"/>
        <v>147</v>
      </c>
      <c r="Q657">
        <f t="shared" si="56"/>
        <v>42.89</v>
      </c>
      <c r="R657" s="10">
        <f t="shared" si="57"/>
        <v>42045.957314814819</v>
      </c>
      <c r="S657" s="10">
        <f t="shared" si="58"/>
        <v>42075.915648148148</v>
      </c>
      <c r="T657" s="20">
        <f t="shared" si="54"/>
        <v>29.958333333328483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8275</v>
      </c>
      <c r="O658" t="s">
        <v>8277</v>
      </c>
      <c r="P658">
        <f t="shared" si="55"/>
        <v>214</v>
      </c>
      <c r="Q658">
        <f t="shared" si="56"/>
        <v>122.74</v>
      </c>
      <c r="R658" s="10">
        <f t="shared" si="57"/>
        <v>42417.804618055554</v>
      </c>
      <c r="S658" s="10">
        <f t="shared" si="58"/>
        <v>42477.762951388882</v>
      </c>
      <c r="T658" s="20">
        <f t="shared" si="54"/>
        <v>59.958333333328483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8275</v>
      </c>
      <c r="O659" t="s">
        <v>8277</v>
      </c>
      <c r="P659">
        <f t="shared" si="55"/>
        <v>126</v>
      </c>
      <c r="Q659">
        <f t="shared" si="56"/>
        <v>190.45</v>
      </c>
      <c r="R659" s="10">
        <f t="shared" si="57"/>
        <v>42331.84574074074</v>
      </c>
      <c r="S659" s="10">
        <f t="shared" si="58"/>
        <v>42361.84574074074</v>
      </c>
      <c r="T659" s="20">
        <f t="shared" si="54"/>
        <v>30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8275</v>
      </c>
      <c r="O660" t="s">
        <v>8277</v>
      </c>
      <c r="P660">
        <f t="shared" si="55"/>
        <v>104</v>
      </c>
      <c r="Q660">
        <f t="shared" si="56"/>
        <v>109.34</v>
      </c>
      <c r="R660" s="10">
        <f t="shared" si="57"/>
        <v>42179.160752314812</v>
      </c>
      <c r="S660" s="10">
        <f t="shared" si="58"/>
        <v>42211.75</v>
      </c>
      <c r="T660" s="20">
        <f t="shared" si="54"/>
        <v>32.589247685187729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8275</v>
      </c>
      <c r="O661" t="s">
        <v>8277</v>
      </c>
      <c r="P661">
        <f t="shared" si="55"/>
        <v>101</v>
      </c>
      <c r="Q661">
        <f t="shared" si="56"/>
        <v>143.66999999999999</v>
      </c>
      <c r="R661" s="10">
        <f t="shared" si="57"/>
        <v>42209.593692129631</v>
      </c>
      <c r="S661" s="10">
        <f t="shared" si="58"/>
        <v>42239.593692129631</v>
      </c>
      <c r="T661" s="20">
        <f t="shared" si="54"/>
        <v>30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8275</v>
      </c>
      <c r="O662" t="s">
        <v>8277</v>
      </c>
      <c r="P662">
        <f t="shared" si="55"/>
        <v>3</v>
      </c>
      <c r="Q662">
        <f t="shared" si="56"/>
        <v>84.94</v>
      </c>
      <c r="R662" s="10">
        <f t="shared" si="57"/>
        <v>41922.741655092592</v>
      </c>
      <c r="S662" s="10">
        <f t="shared" si="58"/>
        <v>41952.783321759263</v>
      </c>
      <c r="T662" s="20">
        <f t="shared" si="54"/>
        <v>30.041666666671517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8275</v>
      </c>
      <c r="O663" t="s">
        <v>8277</v>
      </c>
      <c r="P663">
        <f t="shared" si="55"/>
        <v>1</v>
      </c>
      <c r="Q663">
        <f t="shared" si="56"/>
        <v>10.56</v>
      </c>
      <c r="R663" s="10">
        <f t="shared" si="57"/>
        <v>42636.645358796297</v>
      </c>
      <c r="S663" s="10">
        <f t="shared" si="58"/>
        <v>42666.645358796297</v>
      </c>
      <c r="T663" s="20">
        <f t="shared" si="54"/>
        <v>30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8275</v>
      </c>
      <c r="O664" t="s">
        <v>8277</v>
      </c>
      <c r="P664">
        <f t="shared" si="55"/>
        <v>0</v>
      </c>
      <c r="Q664">
        <f t="shared" si="56"/>
        <v>39</v>
      </c>
      <c r="R664" s="10">
        <f t="shared" si="57"/>
        <v>41990.438043981485</v>
      </c>
      <c r="S664" s="10">
        <f t="shared" si="58"/>
        <v>42020.438043981485</v>
      </c>
      <c r="T664" s="20">
        <f t="shared" si="54"/>
        <v>30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8275</v>
      </c>
      <c r="O665" t="s">
        <v>8277</v>
      </c>
      <c r="P665">
        <f t="shared" si="55"/>
        <v>0</v>
      </c>
      <c r="Q665">
        <f t="shared" si="56"/>
        <v>100</v>
      </c>
      <c r="R665" s="10">
        <f t="shared" si="57"/>
        <v>42173.843240740738</v>
      </c>
      <c r="S665" s="10">
        <f t="shared" si="58"/>
        <v>42203.843240740738</v>
      </c>
      <c r="T665" s="20">
        <f t="shared" si="54"/>
        <v>30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8275</v>
      </c>
      <c r="O666" t="s">
        <v>8277</v>
      </c>
      <c r="P666">
        <f t="shared" si="55"/>
        <v>8</v>
      </c>
      <c r="Q666">
        <f t="shared" si="56"/>
        <v>31.17</v>
      </c>
      <c r="R666" s="10">
        <f t="shared" si="57"/>
        <v>42077.666377314818</v>
      </c>
      <c r="S666" s="10">
        <f t="shared" si="58"/>
        <v>42107.666377314818</v>
      </c>
      <c r="T666" s="20">
        <f t="shared" si="54"/>
        <v>30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8275</v>
      </c>
      <c r="O667" t="s">
        <v>8277</v>
      </c>
      <c r="P667">
        <f t="shared" si="55"/>
        <v>19</v>
      </c>
      <c r="Q667">
        <f t="shared" si="56"/>
        <v>155.33000000000001</v>
      </c>
      <c r="R667" s="10">
        <f t="shared" si="57"/>
        <v>42688.711354166662</v>
      </c>
      <c r="S667" s="10">
        <f t="shared" si="58"/>
        <v>42748.711354166662</v>
      </c>
      <c r="T667" s="20">
        <f t="shared" si="54"/>
        <v>60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8275</v>
      </c>
      <c r="O668" t="s">
        <v>8277</v>
      </c>
      <c r="P668">
        <f t="shared" si="55"/>
        <v>0</v>
      </c>
      <c r="Q668">
        <f t="shared" si="56"/>
        <v>2</v>
      </c>
      <c r="R668" s="10">
        <f t="shared" si="57"/>
        <v>41838.832152777781</v>
      </c>
      <c r="S668" s="10">
        <f t="shared" si="58"/>
        <v>41868.832152777781</v>
      </c>
      <c r="T668" s="20">
        <f t="shared" si="54"/>
        <v>30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8275</v>
      </c>
      <c r="O669" t="s">
        <v>8277</v>
      </c>
      <c r="P669">
        <f t="shared" si="55"/>
        <v>10</v>
      </c>
      <c r="Q669">
        <f t="shared" si="56"/>
        <v>178.93</v>
      </c>
      <c r="R669" s="10">
        <f t="shared" si="57"/>
        <v>42632.373414351852</v>
      </c>
      <c r="S669" s="10">
        <f t="shared" si="58"/>
        <v>42672.373414351852</v>
      </c>
      <c r="T669" s="20">
        <f t="shared" si="54"/>
        <v>40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8275</v>
      </c>
      <c r="O670" t="s">
        <v>8277</v>
      </c>
      <c r="P670">
        <f t="shared" si="55"/>
        <v>5</v>
      </c>
      <c r="Q670">
        <f t="shared" si="56"/>
        <v>27.36</v>
      </c>
      <c r="R670" s="10">
        <f t="shared" si="57"/>
        <v>42090.831273148149</v>
      </c>
      <c r="S670" s="10">
        <f t="shared" si="58"/>
        <v>42135.831273148149</v>
      </c>
      <c r="T670" s="20">
        <f t="shared" si="54"/>
        <v>45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8275</v>
      </c>
      <c r="O671" t="s">
        <v>8277</v>
      </c>
      <c r="P671">
        <f t="shared" si="55"/>
        <v>22</v>
      </c>
      <c r="Q671">
        <f t="shared" si="56"/>
        <v>1536.25</v>
      </c>
      <c r="R671" s="10">
        <f t="shared" si="57"/>
        <v>42527.625671296293</v>
      </c>
      <c r="S671" s="10">
        <f t="shared" si="58"/>
        <v>42557.625671296293</v>
      </c>
      <c r="T671" s="20">
        <f t="shared" si="54"/>
        <v>30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8275</v>
      </c>
      <c r="O672" t="s">
        <v>8277</v>
      </c>
      <c r="P672">
        <f t="shared" si="55"/>
        <v>29</v>
      </c>
      <c r="Q672">
        <f t="shared" si="56"/>
        <v>85</v>
      </c>
      <c r="R672" s="10">
        <f t="shared" si="57"/>
        <v>42506.709722222222</v>
      </c>
      <c r="S672" s="10">
        <f t="shared" si="58"/>
        <v>42540.340277777781</v>
      </c>
      <c r="T672" s="20">
        <f t="shared" si="54"/>
        <v>33.630555555559113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8275</v>
      </c>
      <c r="O673" t="s">
        <v>8277</v>
      </c>
      <c r="P673">
        <f t="shared" si="55"/>
        <v>39</v>
      </c>
      <c r="Q673">
        <f t="shared" si="56"/>
        <v>788.53</v>
      </c>
      <c r="R673" s="10">
        <f t="shared" si="57"/>
        <v>41984.692731481482</v>
      </c>
      <c r="S673" s="10">
        <f t="shared" si="58"/>
        <v>42018.166666666672</v>
      </c>
      <c r="T673" s="20">
        <f t="shared" si="54"/>
        <v>33.473935185189475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8275</v>
      </c>
      <c r="O674" t="s">
        <v>8277</v>
      </c>
      <c r="P674">
        <f t="shared" si="55"/>
        <v>22</v>
      </c>
      <c r="Q674">
        <f t="shared" si="56"/>
        <v>50.3</v>
      </c>
      <c r="R674" s="10">
        <f t="shared" si="57"/>
        <v>41974.219490740739</v>
      </c>
      <c r="S674" s="10">
        <f t="shared" si="58"/>
        <v>42005.207638888889</v>
      </c>
      <c r="T674" s="20">
        <f t="shared" si="54"/>
        <v>30.988148148149776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8275</v>
      </c>
      <c r="O675" t="s">
        <v>8277</v>
      </c>
      <c r="P675">
        <f t="shared" si="55"/>
        <v>0</v>
      </c>
      <c r="Q675">
        <f t="shared" si="56"/>
        <v>68.33</v>
      </c>
      <c r="R675" s="10">
        <f t="shared" si="57"/>
        <v>41838.840474537035</v>
      </c>
      <c r="S675" s="10">
        <f t="shared" si="58"/>
        <v>41883.840474537035</v>
      </c>
      <c r="T675" s="20">
        <f t="shared" si="54"/>
        <v>45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8275</v>
      </c>
      <c r="O676" t="s">
        <v>8277</v>
      </c>
      <c r="P676">
        <f t="shared" si="55"/>
        <v>0</v>
      </c>
      <c r="Q676">
        <f t="shared" si="56"/>
        <v>7.5</v>
      </c>
      <c r="R676" s="10">
        <f t="shared" si="57"/>
        <v>41803.116053240738</v>
      </c>
      <c r="S676" s="10">
        <f t="shared" si="58"/>
        <v>41863.116053240738</v>
      </c>
      <c r="T676" s="20">
        <f t="shared" si="54"/>
        <v>60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8275</v>
      </c>
      <c r="O677" t="s">
        <v>8277</v>
      </c>
      <c r="P677">
        <f t="shared" si="55"/>
        <v>15</v>
      </c>
      <c r="Q677">
        <f t="shared" si="56"/>
        <v>34.270000000000003</v>
      </c>
      <c r="R677" s="10">
        <f t="shared" si="57"/>
        <v>41975.930601851855</v>
      </c>
      <c r="S677" s="10">
        <f t="shared" si="58"/>
        <v>42005.290972222225</v>
      </c>
      <c r="T677" s="20">
        <f t="shared" si="54"/>
        <v>29.360370370370219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8275</v>
      </c>
      <c r="O678" t="s">
        <v>8277</v>
      </c>
      <c r="P678">
        <f t="shared" si="55"/>
        <v>1</v>
      </c>
      <c r="Q678">
        <f t="shared" si="56"/>
        <v>61.29</v>
      </c>
      <c r="R678" s="10">
        <f t="shared" si="57"/>
        <v>42012.768298611118</v>
      </c>
      <c r="S678" s="10">
        <f t="shared" si="58"/>
        <v>42042.768298611118</v>
      </c>
      <c r="T678" s="20">
        <f t="shared" si="54"/>
        <v>30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8275</v>
      </c>
      <c r="O679" t="s">
        <v>8277</v>
      </c>
      <c r="P679">
        <f t="shared" si="55"/>
        <v>26</v>
      </c>
      <c r="Q679">
        <f t="shared" si="56"/>
        <v>133.25</v>
      </c>
      <c r="R679" s="10">
        <f t="shared" si="57"/>
        <v>42504.403877314813</v>
      </c>
      <c r="S679" s="10">
        <f t="shared" si="58"/>
        <v>42549.403877314813</v>
      </c>
      <c r="T679" s="20">
        <f t="shared" si="54"/>
        <v>45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8275</v>
      </c>
      <c r="O680" t="s">
        <v>8277</v>
      </c>
      <c r="P680">
        <f t="shared" si="55"/>
        <v>4</v>
      </c>
      <c r="Q680">
        <f t="shared" si="56"/>
        <v>65.180000000000007</v>
      </c>
      <c r="R680" s="10">
        <f t="shared" si="57"/>
        <v>42481.376597222217</v>
      </c>
      <c r="S680" s="10">
        <f t="shared" si="58"/>
        <v>42511.376597222217</v>
      </c>
      <c r="T680" s="20">
        <f t="shared" si="54"/>
        <v>30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8275</v>
      </c>
      <c r="O681" t="s">
        <v>8277</v>
      </c>
      <c r="P681">
        <f t="shared" si="55"/>
        <v>15</v>
      </c>
      <c r="Q681">
        <f t="shared" si="56"/>
        <v>93.9</v>
      </c>
      <c r="R681" s="10">
        <f t="shared" si="57"/>
        <v>42556.695706018523</v>
      </c>
      <c r="S681" s="10">
        <f t="shared" si="58"/>
        <v>42616.695706018523</v>
      </c>
      <c r="T681" s="20">
        <f t="shared" si="54"/>
        <v>60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8275</v>
      </c>
      <c r="O682" t="s">
        <v>8277</v>
      </c>
      <c r="P682">
        <f t="shared" si="55"/>
        <v>26</v>
      </c>
      <c r="Q682">
        <f t="shared" si="56"/>
        <v>150.65</v>
      </c>
      <c r="R682" s="10">
        <f t="shared" si="57"/>
        <v>41864.501516203702</v>
      </c>
      <c r="S682" s="10">
        <f t="shared" si="58"/>
        <v>41899.501516203702</v>
      </c>
      <c r="T682" s="20">
        <f t="shared" si="54"/>
        <v>35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8275</v>
      </c>
      <c r="O683" t="s">
        <v>8277</v>
      </c>
      <c r="P683">
        <f t="shared" si="55"/>
        <v>0</v>
      </c>
      <c r="Q683">
        <f t="shared" si="56"/>
        <v>1</v>
      </c>
      <c r="R683" s="10">
        <f t="shared" si="57"/>
        <v>42639.805601851855</v>
      </c>
      <c r="S683" s="10">
        <f t="shared" si="58"/>
        <v>42669.805601851855</v>
      </c>
      <c r="T683" s="20">
        <f t="shared" si="54"/>
        <v>30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8275</v>
      </c>
      <c r="O684" t="s">
        <v>8277</v>
      </c>
      <c r="P684">
        <f t="shared" si="55"/>
        <v>0</v>
      </c>
      <c r="Q684">
        <f t="shared" si="56"/>
        <v>13.25</v>
      </c>
      <c r="R684" s="10">
        <f t="shared" si="57"/>
        <v>42778.765300925923</v>
      </c>
      <c r="S684" s="10">
        <f t="shared" si="58"/>
        <v>42808.723634259266</v>
      </c>
      <c r="T684" s="20">
        <f t="shared" si="54"/>
        <v>29.958333333343035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8275</v>
      </c>
      <c r="O685" t="s">
        <v>8277</v>
      </c>
      <c r="P685">
        <f t="shared" si="55"/>
        <v>1</v>
      </c>
      <c r="Q685">
        <f t="shared" si="56"/>
        <v>99.33</v>
      </c>
      <c r="R685" s="10">
        <f t="shared" si="57"/>
        <v>42634.900046296301</v>
      </c>
      <c r="S685" s="10">
        <f t="shared" si="58"/>
        <v>42674.900046296301</v>
      </c>
      <c r="T685" s="20">
        <f t="shared" si="54"/>
        <v>40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8275</v>
      </c>
      <c r="O686" t="s">
        <v>8277</v>
      </c>
      <c r="P686">
        <f t="shared" si="55"/>
        <v>7</v>
      </c>
      <c r="Q686">
        <f t="shared" si="56"/>
        <v>177.39</v>
      </c>
      <c r="R686" s="10">
        <f t="shared" si="57"/>
        <v>41809.473275462966</v>
      </c>
      <c r="S686" s="10">
        <f t="shared" si="58"/>
        <v>41845.125</v>
      </c>
      <c r="T686" s="20">
        <f t="shared" si="54"/>
        <v>35.65172453703417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8275</v>
      </c>
      <c r="O687" t="s">
        <v>8277</v>
      </c>
      <c r="P687">
        <f t="shared" si="55"/>
        <v>28</v>
      </c>
      <c r="Q687">
        <f t="shared" si="56"/>
        <v>55.3</v>
      </c>
      <c r="R687" s="10">
        <f t="shared" si="57"/>
        <v>41971.866574074069</v>
      </c>
      <c r="S687" s="10">
        <f t="shared" si="58"/>
        <v>42016.866574074069</v>
      </c>
      <c r="T687" s="20">
        <f t="shared" si="54"/>
        <v>45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8275</v>
      </c>
      <c r="O688" t="s">
        <v>8277</v>
      </c>
      <c r="P688">
        <f t="shared" si="55"/>
        <v>0</v>
      </c>
      <c r="Q688">
        <f t="shared" si="56"/>
        <v>0</v>
      </c>
      <c r="R688" s="10">
        <f t="shared" si="57"/>
        <v>42189.673263888893</v>
      </c>
      <c r="S688" s="10">
        <f t="shared" si="58"/>
        <v>42219.673263888893</v>
      </c>
      <c r="T688" s="20">
        <f t="shared" si="54"/>
        <v>30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8275</v>
      </c>
      <c r="O689" t="s">
        <v>8277</v>
      </c>
      <c r="P689">
        <f t="shared" si="55"/>
        <v>4</v>
      </c>
      <c r="Q689">
        <f t="shared" si="56"/>
        <v>591.66999999999996</v>
      </c>
      <c r="R689" s="10">
        <f t="shared" si="57"/>
        <v>42711.750613425931</v>
      </c>
      <c r="S689" s="10">
        <f t="shared" si="58"/>
        <v>42771.750613425931</v>
      </c>
      <c r="T689" s="20">
        <f t="shared" si="54"/>
        <v>60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8275</v>
      </c>
      <c r="O690" t="s">
        <v>8277</v>
      </c>
      <c r="P690">
        <f t="shared" si="55"/>
        <v>73</v>
      </c>
      <c r="Q690">
        <f t="shared" si="56"/>
        <v>405.5</v>
      </c>
      <c r="R690" s="10">
        <f t="shared" si="57"/>
        <v>42262.104780092588</v>
      </c>
      <c r="S690" s="10">
        <f t="shared" si="58"/>
        <v>42292.104780092588</v>
      </c>
      <c r="T690" s="20">
        <f t="shared" si="54"/>
        <v>30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8275</v>
      </c>
      <c r="O691" t="s">
        <v>8277</v>
      </c>
      <c r="P691">
        <f t="shared" si="55"/>
        <v>58</v>
      </c>
      <c r="Q691">
        <f t="shared" si="56"/>
        <v>343.15</v>
      </c>
      <c r="R691" s="10">
        <f t="shared" si="57"/>
        <v>42675.66778935185</v>
      </c>
      <c r="S691" s="10">
        <f t="shared" si="58"/>
        <v>42712.207638888889</v>
      </c>
      <c r="T691" s="20">
        <f t="shared" si="54"/>
        <v>36.539849537039117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8275</v>
      </c>
      <c r="O692" t="s">
        <v>8277</v>
      </c>
      <c r="P692">
        <f t="shared" si="55"/>
        <v>12</v>
      </c>
      <c r="Q692">
        <f t="shared" si="56"/>
        <v>72.59</v>
      </c>
      <c r="R692" s="10">
        <f t="shared" si="57"/>
        <v>42579.634733796294</v>
      </c>
      <c r="S692" s="10">
        <f t="shared" si="58"/>
        <v>42622.25</v>
      </c>
      <c r="T692" s="20">
        <f t="shared" si="54"/>
        <v>42.615266203705687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8275</v>
      </c>
      <c r="O693" t="s">
        <v>8277</v>
      </c>
      <c r="P693">
        <f t="shared" si="55"/>
        <v>1</v>
      </c>
      <c r="Q693">
        <f t="shared" si="56"/>
        <v>26</v>
      </c>
      <c r="R693" s="10">
        <f t="shared" si="57"/>
        <v>42158.028310185182</v>
      </c>
      <c r="S693" s="10">
        <f t="shared" si="58"/>
        <v>42186.028310185182</v>
      </c>
      <c r="T693" s="20">
        <f t="shared" si="54"/>
        <v>28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8275</v>
      </c>
      <c r="O694" t="s">
        <v>8277</v>
      </c>
      <c r="P694">
        <f t="shared" si="55"/>
        <v>7</v>
      </c>
      <c r="Q694">
        <f t="shared" si="56"/>
        <v>6.5</v>
      </c>
      <c r="R694" s="10">
        <f t="shared" si="57"/>
        <v>42696.37572916667</v>
      </c>
      <c r="S694" s="10">
        <f t="shared" si="58"/>
        <v>42726.37572916667</v>
      </c>
      <c r="T694" s="20">
        <f t="shared" si="54"/>
        <v>30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8275</v>
      </c>
      <c r="O695" t="s">
        <v>8277</v>
      </c>
      <c r="P695">
        <f t="shared" si="55"/>
        <v>35</v>
      </c>
      <c r="Q695">
        <f t="shared" si="56"/>
        <v>119.39</v>
      </c>
      <c r="R695" s="10">
        <f t="shared" si="57"/>
        <v>42094.808182870373</v>
      </c>
      <c r="S695" s="10">
        <f t="shared" si="58"/>
        <v>42124.808182870373</v>
      </c>
      <c r="T695" s="20">
        <f t="shared" si="54"/>
        <v>30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8275</v>
      </c>
      <c r="O696" t="s">
        <v>8277</v>
      </c>
      <c r="P696">
        <f t="shared" si="55"/>
        <v>0</v>
      </c>
      <c r="Q696">
        <f t="shared" si="56"/>
        <v>84.29</v>
      </c>
      <c r="R696" s="10">
        <f t="shared" si="57"/>
        <v>42737.663877314815</v>
      </c>
      <c r="S696" s="10">
        <f t="shared" si="58"/>
        <v>42767.663877314815</v>
      </c>
      <c r="T696" s="20">
        <f t="shared" si="54"/>
        <v>30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8275</v>
      </c>
      <c r="O697" t="s">
        <v>8277</v>
      </c>
      <c r="P697">
        <f t="shared" si="55"/>
        <v>1</v>
      </c>
      <c r="Q697">
        <f t="shared" si="56"/>
        <v>90.86</v>
      </c>
      <c r="R697" s="10">
        <f t="shared" si="57"/>
        <v>41913.521064814813</v>
      </c>
      <c r="S697" s="10">
        <f t="shared" si="58"/>
        <v>41943.521064814813</v>
      </c>
      <c r="T697" s="20">
        <f t="shared" si="54"/>
        <v>30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8275</v>
      </c>
      <c r="O698" t="s">
        <v>8277</v>
      </c>
      <c r="P698">
        <f t="shared" si="55"/>
        <v>0</v>
      </c>
      <c r="Q698">
        <f t="shared" si="56"/>
        <v>1</v>
      </c>
      <c r="R698" s="10">
        <f t="shared" si="57"/>
        <v>41815.927106481482</v>
      </c>
      <c r="S698" s="10">
        <f t="shared" si="58"/>
        <v>41845.927106481482</v>
      </c>
      <c r="T698" s="20">
        <f t="shared" si="54"/>
        <v>30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8275</v>
      </c>
      <c r="O699" t="s">
        <v>8277</v>
      </c>
      <c r="P699">
        <f t="shared" si="55"/>
        <v>46</v>
      </c>
      <c r="Q699">
        <f t="shared" si="56"/>
        <v>20.34</v>
      </c>
      <c r="R699" s="10">
        <f t="shared" si="57"/>
        <v>42388.523020833338</v>
      </c>
      <c r="S699" s="10">
        <f t="shared" si="58"/>
        <v>42403.523020833338</v>
      </c>
      <c r="T699" s="20">
        <f t="shared" si="54"/>
        <v>15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8275</v>
      </c>
      <c r="O700" t="s">
        <v>8277</v>
      </c>
      <c r="P700">
        <f t="shared" si="55"/>
        <v>15</v>
      </c>
      <c r="Q700">
        <f t="shared" si="56"/>
        <v>530.69000000000005</v>
      </c>
      <c r="R700" s="10">
        <f t="shared" si="57"/>
        <v>41866.931076388886</v>
      </c>
      <c r="S700" s="10">
        <f t="shared" si="58"/>
        <v>41900.083333333336</v>
      </c>
      <c r="T700" s="20">
        <f t="shared" si="54"/>
        <v>33.152256944449618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8275</v>
      </c>
      <c r="O701" t="s">
        <v>8277</v>
      </c>
      <c r="P701">
        <f t="shared" si="55"/>
        <v>82</v>
      </c>
      <c r="Q701">
        <f t="shared" si="56"/>
        <v>120.39</v>
      </c>
      <c r="R701" s="10">
        <f t="shared" si="57"/>
        <v>41563.485509259262</v>
      </c>
      <c r="S701" s="10">
        <f t="shared" si="58"/>
        <v>41600.666666666664</v>
      </c>
      <c r="T701" s="20">
        <f t="shared" si="54"/>
        <v>37.18115740740177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8275</v>
      </c>
      <c r="O702" t="s">
        <v>8277</v>
      </c>
      <c r="P702">
        <f t="shared" si="55"/>
        <v>3</v>
      </c>
      <c r="Q702">
        <f t="shared" si="56"/>
        <v>13</v>
      </c>
      <c r="R702" s="10">
        <f t="shared" si="57"/>
        <v>42715.688437500001</v>
      </c>
      <c r="S702" s="10">
        <f t="shared" si="58"/>
        <v>42745.688437500001</v>
      </c>
      <c r="T702" s="20">
        <f t="shared" si="54"/>
        <v>30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8275</v>
      </c>
      <c r="O703" t="s">
        <v>8277</v>
      </c>
      <c r="P703">
        <f t="shared" si="55"/>
        <v>27</v>
      </c>
      <c r="Q703">
        <f t="shared" si="56"/>
        <v>291.33</v>
      </c>
      <c r="R703" s="10">
        <f t="shared" si="57"/>
        <v>41813.662962962961</v>
      </c>
      <c r="S703" s="10">
        <f t="shared" si="58"/>
        <v>41843.662962962961</v>
      </c>
      <c r="T703" s="20">
        <f t="shared" si="54"/>
        <v>30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8275</v>
      </c>
      <c r="O704" t="s">
        <v>8277</v>
      </c>
      <c r="P704">
        <f t="shared" si="55"/>
        <v>31</v>
      </c>
      <c r="Q704">
        <f t="shared" si="56"/>
        <v>124.92</v>
      </c>
      <c r="R704" s="10">
        <f t="shared" si="57"/>
        <v>42668.726701388892</v>
      </c>
      <c r="S704" s="10">
        <f t="shared" si="58"/>
        <v>42698.768368055549</v>
      </c>
      <c r="T704" s="20">
        <f t="shared" si="54"/>
        <v>30.041666666656965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8275</v>
      </c>
      <c r="O705" t="s">
        <v>8277</v>
      </c>
      <c r="P705">
        <f t="shared" si="55"/>
        <v>6</v>
      </c>
      <c r="Q705">
        <f t="shared" si="56"/>
        <v>119.57</v>
      </c>
      <c r="R705" s="10">
        <f t="shared" si="57"/>
        <v>42711.950798611113</v>
      </c>
      <c r="S705" s="10">
        <f t="shared" si="58"/>
        <v>42766.98055555555</v>
      </c>
      <c r="T705" s="20">
        <f t="shared" si="54"/>
        <v>55.029756944437395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8275</v>
      </c>
      <c r="O706" t="s">
        <v>8277</v>
      </c>
      <c r="P706">
        <f t="shared" si="55"/>
        <v>1</v>
      </c>
      <c r="Q706">
        <f t="shared" si="56"/>
        <v>120.25</v>
      </c>
      <c r="R706" s="10">
        <f t="shared" si="57"/>
        <v>42726.192916666667</v>
      </c>
      <c r="S706" s="10">
        <f t="shared" si="58"/>
        <v>42786.192916666667</v>
      </c>
      <c r="T706" s="20">
        <f t="shared" si="54"/>
        <v>60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8275</v>
      </c>
      <c r="O707" t="s">
        <v>8277</v>
      </c>
      <c r="P707">
        <f t="shared" si="55"/>
        <v>1</v>
      </c>
      <c r="Q707">
        <f t="shared" si="56"/>
        <v>195.4</v>
      </c>
      <c r="R707" s="10">
        <f t="shared" si="57"/>
        <v>42726.491643518515</v>
      </c>
      <c r="S707" s="10">
        <f t="shared" si="58"/>
        <v>42756.491643518515</v>
      </c>
      <c r="T707" s="20">
        <f t="shared" ref="T707:T770" si="59">S707-R707</f>
        <v>30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8275</v>
      </c>
      <c r="O708" t="s">
        <v>8277</v>
      </c>
      <c r="P708">
        <f t="shared" si="55"/>
        <v>0</v>
      </c>
      <c r="Q708">
        <f t="shared" si="56"/>
        <v>0</v>
      </c>
      <c r="R708" s="10">
        <f t="shared" si="57"/>
        <v>42676.995173611111</v>
      </c>
      <c r="S708" s="10">
        <f t="shared" si="58"/>
        <v>42718.777083333334</v>
      </c>
      <c r="T708" s="20">
        <f t="shared" si="59"/>
        <v>41.781909722223645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8275</v>
      </c>
      <c r="O709" t="s">
        <v>8277</v>
      </c>
      <c r="P709">
        <f t="shared" si="55"/>
        <v>79</v>
      </c>
      <c r="Q709">
        <f t="shared" si="56"/>
        <v>117.7</v>
      </c>
      <c r="R709" s="10">
        <f t="shared" si="57"/>
        <v>42696.663506944446</v>
      </c>
      <c r="S709" s="10">
        <f t="shared" si="58"/>
        <v>42736.663506944446</v>
      </c>
      <c r="T709" s="20">
        <f t="shared" si="59"/>
        <v>40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8275</v>
      </c>
      <c r="O710" t="s">
        <v>8277</v>
      </c>
      <c r="P710">
        <f t="shared" si="55"/>
        <v>22</v>
      </c>
      <c r="Q710">
        <f t="shared" si="56"/>
        <v>23.95</v>
      </c>
      <c r="R710" s="10">
        <f t="shared" si="57"/>
        <v>41835.581018518518</v>
      </c>
      <c r="S710" s="10">
        <f t="shared" si="58"/>
        <v>41895.581018518518</v>
      </c>
      <c r="T710" s="20">
        <f t="shared" si="59"/>
        <v>60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8275</v>
      </c>
      <c r="O711" t="s">
        <v>8277</v>
      </c>
      <c r="P711">
        <f t="shared" si="55"/>
        <v>0</v>
      </c>
      <c r="Q711">
        <f t="shared" si="56"/>
        <v>30.5</v>
      </c>
      <c r="R711" s="10">
        <f t="shared" si="57"/>
        <v>41948.041192129633</v>
      </c>
      <c r="S711" s="10">
        <f t="shared" si="58"/>
        <v>41978.041192129633</v>
      </c>
      <c r="T711" s="20">
        <f t="shared" si="59"/>
        <v>30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8275</v>
      </c>
      <c r="O712" t="s">
        <v>8277</v>
      </c>
      <c r="P712">
        <f t="shared" si="55"/>
        <v>0</v>
      </c>
      <c r="Q712">
        <f t="shared" si="56"/>
        <v>0</v>
      </c>
      <c r="R712" s="10">
        <f t="shared" si="57"/>
        <v>41837.984976851854</v>
      </c>
      <c r="S712" s="10">
        <f t="shared" si="58"/>
        <v>41871.030555555553</v>
      </c>
      <c r="T712" s="20">
        <f t="shared" si="59"/>
        <v>33.045578703698993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8275</v>
      </c>
      <c r="O713" t="s">
        <v>8277</v>
      </c>
      <c r="P713">
        <f t="shared" si="55"/>
        <v>34</v>
      </c>
      <c r="Q713">
        <f t="shared" si="56"/>
        <v>99.97</v>
      </c>
      <c r="R713" s="10">
        <f t="shared" si="57"/>
        <v>42678.459120370375</v>
      </c>
      <c r="S713" s="10">
        <f t="shared" si="58"/>
        <v>42718.500787037032</v>
      </c>
      <c r="T713" s="20">
        <f t="shared" si="59"/>
        <v>40.041666666656965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8275</v>
      </c>
      <c r="O714" t="s">
        <v>8277</v>
      </c>
      <c r="P714">
        <f t="shared" ref="P714:P777" si="60">ROUND(E714/D714*100,0)</f>
        <v>0</v>
      </c>
      <c r="Q714">
        <f t="shared" ref="Q714:Q777" si="61">IFERROR(ROUND(E714/L714,2),0)</f>
        <v>26.25</v>
      </c>
      <c r="R714" s="10">
        <f t="shared" ref="R714:R777" si="62">(((J714/60)/60)/24)+DATE(1970,1,1)</f>
        <v>42384.680925925932</v>
      </c>
      <c r="S714" s="10">
        <f t="shared" ref="S714:S777" si="63">(((I714/60)/60)/24)+DATE(1970,1,1)</f>
        <v>42414.680925925932</v>
      </c>
      <c r="T714" s="20">
        <f t="shared" si="59"/>
        <v>30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8275</v>
      </c>
      <c r="O715" t="s">
        <v>8277</v>
      </c>
      <c r="P715">
        <f t="shared" si="60"/>
        <v>1</v>
      </c>
      <c r="Q715">
        <f t="shared" si="61"/>
        <v>199</v>
      </c>
      <c r="R715" s="10">
        <f t="shared" si="62"/>
        <v>42496.529305555552</v>
      </c>
      <c r="S715" s="10">
        <f t="shared" si="63"/>
        <v>42526.529305555552</v>
      </c>
      <c r="T715" s="20">
        <f t="shared" si="59"/>
        <v>30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8275</v>
      </c>
      <c r="O716" t="s">
        <v>8277</v>
      </c>
      <c r="P716">
        <f t="shared" si="60"/>
        <v>15</v>
      </c>
      <c r="Q716">
        <f t="shared" si="61"/>
        <v>80.319999999999993</v>
      </c>
      <c r="R716" s="10">
        <f t="shared" si="62"/>
        <v>42734.787986111114</v>
      </c>
      <c r="S716" s="10">
        <f t="shared" si="63"/>
        <v>42794.787986111114</v>
      </c>
      <c r="T716" s="20">
        <f t="shared" si="59"/>
        <v>60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8275</v>
      </c>
      <c r="O717" t="s">
        <v>8277</v>
      </c>
      <c r="P717">
        <f t="shared" si="60"/>
        <v>5</v>
      </c>
      <c r="Q717">
        <f t="shared" si="61"/>
        <v>115.75</v>
      </c>
      <c r="R717" s="10">
        <f t="shared" si="62"/>
        <v>42273.090740740736</v>
      </c>
      <c r="S717" s="10">
        <f t="shared" si="63"/>
        <v>42313.132407407407</v>
      </c>
      <c r="T717" s="20">
        <f t="shared" si="59"/>
        <v>40.041666666671517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8275</v>
      </c>
      <c r="O718" t="s">
        <v>8277</v>
      </c>
      <c r="P718">
        <f t="shared" si="60"/>
        <v>10</v>
      </c>
      <c r="Q718">
        <f t="shared" si="61"/>
        <v>44.69</v>
      </c>
      <c r="R718" s="10">
        <f t="shared" si="62"/>
        <v>41940.658645833333</v>
      </c>
      <c r="S718" s="10">
        <f t="shared" si="63"/>
        <v>41974</v>
      </c>
      <c r="T718" s="20">
        <f t="shared" si="59"/>
        <v>33.341354166666861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8275</v>
      </c>
      <c r="O719" t="s">
        <v>8277</v>
      </c>
      <c r="P719">
        <f t="shared" si="60"/>
        <v>0</v>
      </c>
      <c r="Q719">
        <f t="shared" si="61"/>
        <v>76.25</v>
      </c>
      <c r="R719" s="10">
        <f t="shared" si="62"/>
        <v>41857.854189814818</v>
      </c>
      <c r="S719" s="10">
        <f t="shared" si="63"/>
        <v>41887.854189814818</v>
      </c>
      <c r="T719" s="20">
        <f t="shared" si="59"/>
        <v>30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8275</v>
      </c>
      <c r="O720" t="s">
        <v>8277</v>
      </c>
      <c r="P720">
        <f t="shared" si="60"/>
        <v>1</v>
      </c>
      <c r="Q720">
        <f t="shared" si="61"/>
        <v>22.5</v>
      </c>
      <c r="R720" s="10">
        <f t="shared" si="62"/>
        <v>42752.845451388886</v>
      </c>
      <c r="S720" s="10">
        <f t="shared" si="63"/>
        <v>42784.249305555553</v>
      </c>
      <c r="T720" s="20">
        <f t="shared" si="59"/>
        <v>31.403854166666861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8275</v>
      </c>
      <c r="O721" t="s">
        <v>8277</v>
      </c>
      <c r="P721">
        <f t="shared" si="60"/>
        <v>1</v>
      </c>
      <c r="Q721">
        <f t="shared" si="61"/>
        <v>19.399999999999999</v>
      </c>
      <c r="R721" s="10">
        <f t="shared" si="62"/>
        <v>42409.040231481486</v>
      </c>
      <c r="S721" s="10">
        <f t="shared" si="63"/>
        <v>42423.040231481486</v>
      </c>
      <c r="T721" s="20">
        <f t="shared" si="59"/>
        <v>14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8278</v>
      </c>
      <c r="O722" t="s">
        <v>8279</v>
      </c>
      <c r="P722">
        <f t="shared" si="60"/>
        <v>144</v>
      </c>
      <c r="Q722">
        <f t="shared" si="61"/>
        <v>66.709999999999994</v>
      </c>
      <c r="R722" s="10">
        <f t="shared" si="62"/>
        <v>40909.649201388893</v>
      </c>
      <c r="S722" s="10">
        <f t="shared" si="63"/>
        <v>40937.649201388893</v>
      </c>
      <c r="T722" s="20">
        <f t="shared" si="59"/>
        <v>28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8278</v>
      </c>
      <c r="O723" t="s">
        <v>8279</v>
      </c>
      <c r="P723">
        <f t="shared" si="60"/>
        <v>122</v>
      </c>
      <c r="Q723">
        <f t="shared" si="61"/>
        <v>84.14</v>
      </c>
      <c r="R723" s="10">
        <f t="shared" si="62"/>
        <v>41807.571840277778</v>
      </c>
      <c r="S723" s="10">
        <f t="shared" si="63"/>
        <v>41852.571840277778</v>
      </c>
      <c r="T723" s="20">
        <f t="shared" si="59"/>
        <v>45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8278</v>
      </c>
      <c r="O724" t="s">
        <v>8279</v>
      </c>
      <c r="P724">
        <f t="shared" si="60"/>
        <v>132</v>
      </c>
      <c r="Q724">
        <f t="shared" si="61"/>
        <v>215.73</v>
      </c>
      <c r="R724" s="10">
        <f t="shared" si="62"/>
        <v>40977.805300925924</v>
      </c>
      <c r="S724" s="10">
        <f t="shared" si="63"/>
        <v>41007.76363425926</v>
      </c>
      <c r="T724" s="20">
        <f t="shared" si="59"/>
        <v>29.958333333335759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8278</v>
      </c>
      <c r="O725" t="s">
        <v>8279</v>
      </c>
      <c r="P725">
        <f t="shared" si="60"/>
        <v>109</v>
      </c>
      <c r="Q725">
        <f t="shared" si="61"/>
        <v>54.69</v>
      </c>
      <c r="R725" s="10">
        <f t="shared" si="62"/>
        <v>42184.816539351858</v>
      </c>
      <c r="S725" s="10">
        <f t="shared" si="63"/>
        <v>42215.165972222225</v>
      </c>
      <c r="T725" s="20">
        <f t="shared" si="59"/>
        <v>30.349432870367309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8278</v>
      </c>
      <c r="O726" t="s">
        <v>8279</v>
      </c>
      <c r="P726">
        <f t="shared" si="60"/>
        <v>105</v>
      </c>
      <c r="Q726">
        <f t="shared" si="61"/>
        <v>51.63</v>
      </c>
      <c r="R726" s="10">
        <f t="shared" si="62"/>
        <v>40694.638460648144</v>
      </c>
      <c r="S726" s="10">
        <f t="shared" si="63"/>
        <v>40724.638460648144</v>
      </c>
      <c r="T726" s="20">
        <f t="shared" si="59"/>
        <v>30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8278</v>
      </c>
      <c r="O727" t="s">
        <v>8279</v>
      </c>
      <c r="P727">
        <f t="shared" si="60"/>
        <v>100</v>
      </c>
      <c r="Q727">
        <f t="shared" si="61"/>
        <v>143.36000000000001</v>
      </c>
      <c r="R727" s="10">
        <f t="shared" si="62"/>
        <v>42321.626296296294</v>
      </c>
      <c r="S727" s="10">
        <f t="shared" si="63"/>
        <v>42351.626296296294</v>
      </c>
      <c r="T727" s="20">
        <f t="shared" si="59"/>
        <v>30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8278</v>
      </c>
      <c r="O728" t="s">
        <v>8279</v>
      </c>
      <c r="P728">
        <f t="shared" si="60"/>
        <v>101</v>
      </c>
      <c r="Q728">
        <f t="shared" si="61"/>
        <v>72.430000000000007</v>
      </c>
      <c r="R728" s="10">
        <f t="shared" si="62"/>
        <v>41346.042673611111</v>
      </c>
      <c r="S728" s="10">
        <f t="shared" si="63"/>
        <v>41376.042673611111</v>
      </c>
      <c r="T728" s="20">
        <f t="shared" si="59"/>
        <v>30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8278</v>
      </c>
      <c r="O729" t="s">
        <v>8279</v>
      </c>
      <c r="P729">
        <f t="shared" si="60"/>
        <v>156</v>
      </c>
      <c r="Q729">
        <f t="shared" si="61"/>
        <v>36.53</v>
      </c>
      <c r="R729" s="10">
        <f t="shared" si="62"/>
        <v>41247.020243055551</v>
      </c>
      <c r="S729" s="10">
        <f t="shared" si="63"/>
        <v>41288.888888888891</v>
      </c>
      <c r="T729" s="20">
        <f t="shared" si="59"/>
        <v>41.868645833339542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8278</v>
      </c>
      <c r="O730" t="s">
        <v>8279</v>
      </c>
      <c r="P730">
        <f t="shared" si="60"/>
        <v>106</v>
      </c>
      <c r="Q730">
        <f t="shared" si="61"/>
        <v>60.9</v>
      </c>
      <c r="R730" s="10">
        <f t="shared" si="62"/>
        <v>40731.837465277778</v>
      </c>
      <c r="S730" s="10">
        <f t="shared" si="63"/>
        <v>40776.837465277778</v>
      </c>
      <c r="T730" s="20">
        <f t="shared" si="59"/>
        <v>45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8278</v>
      </c>
      <c r="O731" t="s">
        <v>8279</v>
      </c>
      <c r="P731">
        <f t="shared" si="60"/>
        <v>131</v>
      </c>
      <c r="Q731">
        <f t="shared" si="61"/>
        <v>43.55</v>
      </c>
      <c r="R731" s="10">
        <f t="shared" si="62"/>
        <v>41111.185891203706</v>
      </c>
      <c r="S731" s="10">
        <f t="shared" si="63"/>
        <v>41171.185891203706</v>
      </c>
      <c r="T731" s="20">
        <f t="shared" si="59"/>
        <v>60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8278</v>
      </c>
      <c r="O732" t="s">
        <v>8279</v>
      </c>
      <c r="P732">
        <f t="shared" si="60"/>
        <v>132</v>
      </c>
      <c r="Q732">
        <f t="shared" si="61"/>
        <v>99.77</v>
      </c>
      <c r="R732" s="10">
        <f t="shared" si="62"/>
        <v>40854.745266203703</v>
      </c>
      <c r="S732" s="10">
        <f t="shared" si="63"/>
        <v>40884.745266203703</v>
      </c>
      <c r="T732" s="20">
        <f t="shared" si="59"/>
        <v>30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8278</v>
      </c>
      <c r="O733" t="s">
        <v>8279</v>
      </c>
      <c r="P733">
        <f t="shared" si="60"/>
        <v>126</v>
      </c>
      <c r="Q733">
        <f t="shared" si="61"/>
        <v>88.73</v>
      </c>
      <c r="R733" s="10">
        <f t="shared" si="62"/>
        <v>40879.795682870368</v>
      </c>
      <c r="S733" s="10">
        <f t="shared" si="63"/>
        <v>40930.25</v>
      </c>
      <c r="T733" s="20">
        <f t="shared" si="59"/>
        <v>50.454317129631818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8278</v>
      </c>
      <c r="O734" t="s">
        <v>8279</v>
      </c>
      <c r="P734">
        <f t="shared" si="60"/>
        <v>160</v>
      </c>
      <c r="Q734">
        <f t="shared" si="61"/>
        <v>4.92</v>
      </c>
      <c r="R734" s="10">
        <f t="shared" si="62"/>
        <v>41486.424317129626</v>
      </c>
      <c r="S734" s="10">
        <f t="shared" si="63"/>
        <v>41546.424317129626</v>
      </c>
      <c r="T734" s="20">
        <f t="shared" si="59"/>
        <v>60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8278</v>
      </c>
      <c r="O735" t="s">
        <v>8279</v>
      </c>
      <c r="P735">
        <f t="shared" si="60"/>
        <v>120</v>
      </c>
      <c r="Q735">
        <f t="shared" si="61"/>
        <v>17.82</v>
      </c>
      <c r="R735" s="10">
        <f t="shared" si="62"/>
        <v>41598.420046296298</v>
      </c>
      <c r="S735" s="10">
        <f t="shared" si="63"/>
        <v>41628.420046296298</v>
      </c>
      <c r="T735" s="20">
        <f t="shared" si="59"/>
        <v>30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8278</v>
      </c>
      <c r="O736" t="s">
        <v>8279</v>
      </c>
      <c r="P736">
        <f t="shared" si="60"/>
        <v>126</v>
      </c>
      <c r="Q736">
        <f t="shared" si="61"/>
        <v>187.19</v>
      </c>
      <c r="R736" s="10">
        <f t="shared" si="62"/>
        <v>42102.164583333331</v>
      </c>
      <c r="S736" s="10">
        <f t="shared" si="63"/>
        <v>42133.208333333328</v>
      </c>
      <c r="T736" s="20">
        <f t="shared" si="59"/>
        <v>31.04374999999709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8278</v>
      </c>
      <c r="O737" t="s">
        <v>8279</v>
      </c>
      <c r="P737">
        <f t="shared" si="60"/>
        <v>114</v>
      </c>
      <c r="Q737">
        <f t="shared" si="61"/>
        <v>234.81</v>
      </c>
      <c r="R737" s="10">
        <f t="shared" si="62"/>
        <v>41946.029467592591</v>
      </c>
      <c r="S737" s="10">
        <f t="shared" si="63"/>
        <v>41977.027083333334</v>
      </c>
      <c r="T737" s="20">
        <f t="shared" si="59"/>
        <v>30.99761574074364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8278</v>
      </c>
      <c r="O738" t="s">
        <v>8279</v>
      </c>
      <c r="P738">
        <f t="shared" si="60"/>
        <v>315</v>
      </c>
      <c r="Q738">
        <f t="shared" si="61"/>
        <v>105.05</v>
      </c>
      <c r="R738" s="10">
        <f t="shared" si="62"/>
        <v>41579.734259259261</v>
      </c>
      <c r="S738" s="10">
        <f t="shared" si="63"/>
        <v>41599.207638888889</v>
      </c>
      <c r="T738" s="20">
        <f t="shared" si="59"/>
        <v>19.473379629627743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8278</v>
      </c>
      <c r="O739" t="s">
        <v>8279</v>
      </c>
      <c r="P739">
        <f t="shared" si="60"/>
        <v>122</v>
      </c>
      <c r="Q739">
        <f t="shared" si="61"/>
        <v>56.67</v>
      </c>
      <c r="R739" s="10">
        <f t="shared" si="62"/>
        <v>41667.275312500002</v>
      </c>
      <c r="S739" s="10">
        <f t="shared" si="63"/>
        <v>41684.833333333336</v>
      </c>
      <c r="T739" s="20">
        <f t="shared" si="59"/>
        <v>17.558020833334012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8278</v>
      </c>
      <c r="O740" t="s">
        <v>8279</v>
      </c>
      <c r="P740">
        <f t="shared" si="60"/>
        <v>107</v>
      </c>
      <c r="Q740">
        <f t="shared" si="61"/>
        <v>39.049999999999997</v>
      </c>
      <c r="R740" s="10">
        <f t="shared" si="62"/>
        <v>41943.604097222218</v>
      </c>
      <c r="S740" s="10">
        <f t="shared" si="63"/>
        <v>41974.207638888889</v>
      </c>
      <c r="T740" s="20">
        <f t="shared" si="59"/>
        <v>30.603541666670935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8278</v>
      </c>
      <c r="O741" t="s">
        <v>8279</v>
      </c>
      <c r="P741">
        <f t="shared" si="60"/>
        <v>158</v>
      </c>
      <c r="Q741">
        <f t="shared" si="61"/>
        <v>68.349999999999994</v>
      </c>
      <c r="R741" s="10">
        <f t="shared" si="62"/>
        <v>41829.502650462964</v>
      </c>
      <c r="S741" s="10">
        <f t="shared" si="63"/>
        <v>41862.502650462964</v>
      </c>
      <c r="T741" s="20">
        <f t="shared" si="59"/>
        <v>33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8278</v>
      </c>
      <c r="O742" t="s">
        <v>8279</v>
      </c>
      <c r="P742">
        <f t="shared" si="60"/>
        <v>107</v>
      </c>
      <c r="Q742">
        <f t="shared" si="61"/>
        <v>169.58</v>
      </c>
      <c r="R742" s="10">
        <f t="shared" si="62"/>
        <v>42162.146782407406</v>
      </c>
      <c r="S742" s="10">
        <f t="shared" si="63"/>
        <v>42176.146782407406</v>
      </c>
      <c r="T742" s="20">
        <f t="shared" si="59"/>
        <v>14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8278</v>
      </c>
      <c r="O743" t="s">
        <v>8279</v>
      </c>
      <c r="P743">
        <f t="shared" si="60"/>
        <v>102</v>
      </c>
      <c r="Q743">
        <f t="shared" si="61"/>
        <v>141.41999999999999</v>
      </c>
      <c r="R743" s="10">
        <f t="shared" si="62"/>
        <v>41401.648217592592</v>
      </c>
      <c r="S743" s="10">
        <f t="shared" si="63"/>
        <v>41436.648217592592</v>
      </c>
      <c r="T743" s="20">
        <f t="shared" si="59"/>
        <v>35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8278</v>
      </c>
      <c r="O744" t="s">
        <v>8279</v>
      </c>
      <c r="P744">
        <f t="shared" si="60"/>
        <v>111</v>
      </c>
      <c r="Q744">
        <f t="shared" si="61"/>
        <v>67.39</v>
      </c>
      <c r="R744" s="10">
        <f t="shared" si="62"/>
        <v>41689.917962962965</v>
      </c>
      <c r="S744" s="10">
        <f t="shared" si="63"/>
        <v>41719.876296296294</v>
      </c>
      <c r="T744" s="20">
        <f t="shared" si="59"/>
        <v>29.958333333328483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8278</v>
      </c>
      <c r="O745" t="s">
        <v>8279</v>
      </c>
      <c r="P745">
        <f t="shared" si="60"/>
        <v>148</v>
      </c>
      <c r="Q745">
        <f t="shared" si="61"/>
        <v>54.27</v>
      </c>
      <c r="R745" s="10">
        <f t="shared" si="62"/>
        <v>40990.709317129629</v>
      </c>
      <c r="S745" s="10">
        <f t="shared" si="63"/>
        <v>41015.875</v>
      </c>
      <c r="T745" s="20">
        <f t="shared" si="59"/>
        <v>25.165682870370802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8278</v>
      </c>
      <c r="O746" t="s">
        <v>8279</v>
      </c>
      <c r="P746">
        <f t="shared" si="60"/>
        <v>102</v>
      </c>
      <c r="Q746">
        <f t="shared" si="61"/>
        <v>82.52</v>
      </c>
      <c r="R746" s="10">
        <f t="shared" si="62"/>
        <v>41226.95721064815</v>
      </c>
      <c r="S746" s="10">
        <f t="shared" si="63"/>
        <v>41256.95721064815</v>
      </c>
      <c r="T746" s="20">
        <f t="shared" si="59"/>
        <v>30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8278</v>
      </c>
      <c r="O747" t="s">
        <v>8279</v>
      </c>
      <c r="P747">
        <f t="shared" si="60"/>
        <v>179</v>
      </c>
      <c r="Q747">
        <f t="shared" si="61"/>
        <v>53.73</v>
      </c>
      <c r="R747" s="10">
        <f t="shared" si="62"/>
        <v>41367.572280092594</v>
      </c>
      <c r="S747" s="10">
        <f t="shared" si="63"/>
        <v>41397.572280092594</v>
      </c>
      <c r="T747" s="20">
        <f t="shared" si="59"/>
        <v>30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8278</v>
      </c>
      <c r="O748" t="s">
        <v>8279</v>
      </c>
      <c r="P748">
        <f t="shared" si="60"/>
        <v>111</v>
      </c>
      <c r="Q748">
        <f t="shared" si="61"/>
        <v>34.21</v>
      </c>
      <c r="R748" s="10">
        <f t="shared" si="62"/>
        <v>41157.042928240742</v>
      </c>
      <c r="S748" s="10">
        <f t="shared" si="63"/>
        <v>41175.165972222225</v>
      </c>
      <c r="T748" s="20">
        <f t="shared" si="59"/>
        <v>18.123043981482624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8278</v>
      </c>
      <c r="O749" t="s">
        <v>8279</v>
      </c>
      <c r="P749">
        <f t="shared" si="60"/>
        <v>100</v>
      </c>
      <c r="Q749">
        <f t="shared" si="61"/>
        <v>127.33</v>
      </c>
      <c r="R749" s="10">
        <f t="shared" si="62"/>
        <v>41988.548831018517</v>
      </c>
      <c r="S749" s="10">
        <f t="shared" si="63"/>
        <v>42019.454166666663</v>
      </c>
      <c r="T749" s="20">
        <f t="shared" si="59"/>
        <v>30.90533564814541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8278</v>
      </c>
      <c r="O750" t="s">
        <v>8279</v>
      </c>
      <c r="P750">
        <f t="shared" si="60"/>
        <v>100</v>
      </c>
      <c r="Q750">
        <f t="shared" si="61"/>
        <v>45.57</v>
      </c>
      <c r="R750" s="10">
        <f t="shared" si="62"/>
        <v>41831.846828703703</v>
      </c>
      <c r="S750" s="10">
        <f t="shared" si="63"/>
        <v>41861.846828703703</v>
      </c>
      <c r="T750" s="20">
        <f t="shared" si="59"/>
        <v>30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8278</v>
      </c>
      <c r="O751" t="s">
        <v>8279</v>
      </c>
      <c r="P751">
        <f t="shared" si="60"/>
        <v>106</v>
      </c>
      <c r="Q751">
        <f t="shared" si="61"/>
        <v>95.96</v>
      </c>
      <c r="R751" s="10">
        <f t="shared" si="62"/>
        <v>42733.94131944445</v>
      </c>
      <c r="S751" s="10">
        <f t="shared" si="63"/>
        <v>42763.94131944445</v>
      </c>
      <c r="T751" s="20">
        <f t="shared" si="59"/>
        <v>30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8278</v>
      </c>
      <c r="O752" t="s">
        <v>8279</v>
      </c>
      <c r="P752">
        <f t="shared" si="60"/>
        <v>103</v>
      </c>
      <c r="Q752">
        <f t="shared" si="61"/>
        <v>77.27</v>
      </c>
      <c r="R752" s="10">
        <f t="shared" si="62"/>
        <v>41299.878148148149</v>
      </c>
      <c r="S752" s="10">
        <f t="shared" si="63"/>
        <v>41329.878148148149</v>
      </c>
      <c r="T752" s="20">
        <f t="shared" si="59"/>
        <v>30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8278</v>
      </c>
      <c r="O753" t="s">
        <v>8279</v>
      </c>
      <c r="P753">
        <f t="shared" si="60"/>
        <v>119</v>
      </c>
      <c r="Q753">
        <f t="shared" si="61"/>
        <v>57.34</v>
      </c>
      <c r="R753" s="10">
        <f t="shared" si="62"/>
        <v>40713.630497685182</v>
      </c>
      <c r="S753" s="10">
        <f t="shared" si="63"/>
        <v>40759.630497685182</v>
      </c>
      <c r="T753" s="20">
        <f t="shared" si="59"/>
        <v>46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8278</v>
      </c>
      <c r="O754" t="s">
        <v>8279</v>
      </c>
      <c r="P754">
        <f t="shared" si="60"/>
        <v>112</v>
      </c>
      <c r="Q754">
        <f t="shared" si="61"/>
        <v>53.19</v>
      </c>
      <c r="R754" s="10">
        <f t="shared" si="62"/>
        <v>42639.421493055561</v>
      </c>
      <c r="S754" s="10">
        <f t="shared" si="63"/>
        <v>42659.458333333328</v>
      </c>
      <c r="T754" s="20">
        <f t="shared" si="59"/>
        <v>20.036840277767624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8278</v>
      </c>
      <c r="O755" t="s">
        <v>8279</v>
      </c>
      <c r="P755">
        <f t="shared" si="60"/>
        <v>128</v>
      </c>
      <c r="Q755">
        <f t="shared" si="61"/>
        <v>492.31</v>
      </c>
      <c r="R755" s="10">
        <f t="shared" si="62"/>
        <v>42019.590173611112</v>
      </c>
      <c r="S755" s="10">
        <f t="shared" si="63"/>
        <v>42049.590173611112</v>
      </c>
      <c r="T755" s="20">
        <f t="shared" si="59"/>
        <v>30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8278</v>
      </c>
      <c r="O756" t="s">
        <v>8279</v>
      </c>
      <c r="P756">
        <f t="shared" si="60"/>
        <v>104</v>
      </c>
      <c r="Q756">
        <f t="shared" si="61"/>
        <v>42.35</v>
      </c>
      <c r="R756" s="10">
        <f t="shared" si="62"/>
        <v>41249.749085648145</v>
      </c>
      <c r="S756" s="10">
        <f t="shared" si="63"/>
        <v>41279.749085648145</v>
      </c>
      <c r="T756" s="20">
        <f t="shared" si="59"/>
        <v>30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8278</v>
      </c>
      <c r="O757" t="s">
        <v>8279</v>
      </c>
      <c r="P757">
        <f t="shared" si="60"/>
        <v>102</v>
      </c>
      <c r="Q757">
        <f t="shared" si="61"/>
        <v>37.47</v>
      </c>
      <c r="R757" s="10">
        <f t="shared" si="62"/>
        <v>41383.605057870373</v>
      </c>
      <c r="S757" s="10">
        <f t="shared" si="63"/>
        <v>41414.02847222222</v>
      </c>
      <c r="T757" s="20">
        <f t="shared" si="59"/>
        <v>30.423414351847896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8278</v>
      </c>
      <c r="O758" t="s">
        <v>8279</v>
      </c>
      <c r="P758">
        <f t="shared" si="60"/>
        <v>118</v>
      </c>
      <c r="Q758">
        <f t="shared" si="61"/>
        <v>37.450000000000003</v>
      </c>
      <c r="R758" s="10">
        <f t="shared" si="62"/>
        <v>40590.766886574071</v>
      </c>
      <c r="S758" s="10">
        <f t="shared" si="63"/>
        <v>40651.725219907406</v>
      </c>
      <c r="T758" s="20">
        <f t="shared" si="59"/>
        <v>60.958333333335759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8278</v>
      </c>
      <c r="O759" t="s">
        <v>8279</v>
      </c>
      <c r="P759">
        <f t="shared" si="60"/>
        <v>238</v>
      </c>
      <c r="Q759">
        <f t="shared" si="61"/>
        <v>33.06</v>
      </c>
      <c r="R759" s="10">
        <f t="shared" si="62"/>
        <v>41235.054560185185</v>
      </c>
      <c r="S759" s="10">
        <f t="shared" si="63"/>
        <v>41249.054560185185</v>
      </c>
      <c r="T759" s="20">
        <f t="shared" si="59"/>
        <v>14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8278</v>
      </c>
      <c r="O760" t="s">
        <v>8279</v>
      </c>
      <c r="P760">
        <f t="shared" si="60"/>
        <v>102</v>
      </c>
      <c r="Q760">
        <f t="shared" si="61"/>
        <v>134.21</v>
      </c>
      <c r="R760" s="10">
        <f t="shared" si="62"/>
        <v>40429.836435185185</v>
      </c>
      <c r="S760" s="10">
        <f t="shared" si="63"/>
        <v>40459.836435185185</v>
      </c>
      <c r="T760" s="20">
        <f t="shared" si="59"/>
        <v>30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8278</v>
      </c>
      <c r="O761" t="s">
        <v>8279</v>
      </c>
      <c r="P761">
        <f t="shared" si="60"/>
        <v>102</v>
      </c>
      <c r="Q761">
        <f t="shared" si="61"/>
        <v>51.47</v>
      </c>
      <c r="R761" s="10">
        <f t="shared" si="62"/>
        <v>41789.330312500002</v>
      </c>
      <c r="S761" s="10">
        <f t="shared" si="63"/>
        <v>41829.330312500002</v>
      </c>
      <c r="T761" s="20">
        <f t="shared" si="59"/>
        <v>40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8278</v>
      </c>
      <c r="O762" t="s">
        <v>8280</v>
      </c>
      <c r="P762">
        <f t="shared" si="60"/>
        <v>0</v>
      </c>
      <c r="Q762">
        <f t="shared" si="61"/>
        <v>0</v>
      </c>
      <c r="R762" s="10">
        <f t="shared" si="62"/>
        <v>42670.764039351852</v>
      </c>
      <c r="S762" s="10">
        <f t="shared" si="63"/>
        <v>42700.805706018517</v>
      </c>
      <c r="T762" s="20">
        <f t="shared" si="59"/>
        <v>30.041666666664241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8278</v>
      </c>
      <c r="O763" t="s">
        <v>8280</v>
      </c>
      <c r="P763">
        <f t="shared" si="60"/>
        <v>5</v>
      </c>
      <c r="Q763">
        <f t="shared" si="61"/>
        <v>39.17</v>
      </c>
      <c r="R763" s="10">
        <f t="shared" si="62"/>
        <v>41642.751458333332</v>
      </c>
      <c r="S763" s="10">
        <f t="shared" si="63"/>
        <v>41672.751458333332</v>
      </c>
      <c r="T763" s="20">
        <f t="shared" si="59"/>
        <v>30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8278</v>
      </c>
      <c r="O764" t="s">
        <v>8280</v>
      </c>
      <c r="P764">
        <f t="shared" si="60"/>
        <v>0</v>
      </c>
      <c r="Q764">
        <f t="shared" si="61"/>
        <v>0</v>
      </c>
      <c r="R764" s="10">
        <f t="shared" si="62"/>
        <v>42690.858449074076</v>
      </c>
      <c r="S764" s="10">
        <f t="shared" si="63"/>
        <v>42708.25</v>
      </c>
      <c r="T764" s="20">
        <f t="shared" si="59"/>
        <v>17.391550925924093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8278</v>
      </c>
      <c r="O765" t="s">
        <v>8280</v>
      </c>
      <c r="P765">
        <f t="shared" si="60"/>
        <v>0</v>
      </c>
      <c r="Q765">
        <f t="shared" si="61"/>
        <v>5</v>
      </c>
      <c r="R765" s="10">
        <f t="shared" si="62"/>
        <v>41471.446851851848</v>
      </c>
      <c r="S765" s="10">
        <f t="shared" si="63"/>
        <v>41501.446851851848</v>
      </c>
      <c r="T765" s="20">
        <f t="shared" si="59"/>
        <v>30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8278</v>
      </c>
      <c r="O766" t="s">
        <v>8280</v>
      </c>
      <c r="P766">
        <f t="shared" si="60"/>
        <v>0</v>
      </c>
      <c r="Q766">
        <f t="shared" si="61"/>
        <v>0</v>
      </c>
      <c r="R766" s="10">
        <f t="shared" si="62"/>
        <v>42227.173159722224</v>
      </c>
      <c r="S766" s="10">
        <f t="shared" si="63"/>
        <v>42257.173159722224</v>
      </c>
      <c r="T766" s="20">
        <f t="shared" si="59"/>
        <v>30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8278</v>
      </c>
      <c r="O767" t="s">
        <v>8280</v>
      </c>
      <c r="P767">
        <f t="shared" si="60"/>
        <v>36</v>
      </c>
      <c r="Q767">
        <f t="shared" si="61"/>
        <v>57.3</v>
      </c>
      <c r="R767" s="10">
        <f t="shared" si="62"/>
        <v>41901.542638888888</v>
      </c>
      <c r="S767" s="10">
        <f t="shared" si="63"/>
        <v>41931.542638888888</v>
      </c>
      <c r="T767" s="20">
        <f t="shared" si="59"/>
        <v>30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8278</v>
      </c>
      <c r="O768" t="s">
        <v>8280</v>
      </c>
      <c r="P768">
        <f t="shared" si="60"/>
        <v>0</v>
      </c>
      <c r="Q768">
        <f t="shared" si="61"/>
        <v>0</v>
      </c>
      <c r="R768" s="10">
        <f t="shared" si="62"/>
        <v>42021.783368055556</v>
      </c>
      <c r="S768" s="10">
        <f t="shared" si="63"/>
        <v>42051.783368055556</v>
      </c>
      <c r="T768" s="20">
        <f t="shared" si="59"/>
        <v>30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8278</v>
      </c>
      <c r="O769" t="s">
        <v>8280</v>
      </c>
      <c r="P769">
        <f t="shared" si="60"/>
        <v>4</v>
      </c>
      <c r="Q769">
        <f t="shared" si="61"/>
        <v>59</v>
      </c>
      <c r="R769" s="10">
        <f t="shared" si="62"/>
        <v>42115.143634259264</v>
      </c>
      <c r="S769" s="10">
        <f t="shared" si="63"/>
        <v>42145.143634259264</v>
      </c>
      <c r="T769" s="20">
        <f t="shared" si="59"/>
        <v>30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8278</v>
      </c>
      <c r="O770" t="s">
        <v>8280</v>
      </c>
      <c r="P770">
        <f t="shared" si="60"/>
        <v>0</v>
      </c>
      <c r="Q770">
        <f t="shared" si="61"/>
        <v>0</v>
      </c>
      <c r="R770" s="10">
        <f t="shared" si="62"/>
        <v>41594.207060185188</v>
      </c>
      <c r="S770" s="10">
        <f t="shared" si="63"/>
        <v>41624.207060185188</v>
      </c>
      <c r="T770" s="20">
        <f t="shared" si="59"/>
        <v>30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8278</v>
      </c>
      <c r="O771" t="s">
        <v>8280</v>
      </c>
      <c r="P771">
        <f t="shared" si="60"/>
        <v>41</v>
      </c>
      <c r="Q771">
        <f t="shared" si="61"/>
        <v>31.85</v>
      </c>
      <c r="R771" s="10">
        <f t="shared" si="62"/>
        <v>41604.996458333335</v>
      </c>
      <c r="S771" s="10">
        <f t="shared" si="63"/>
        <v>41634.996458333335</v>
      </c>
      <c r="T771" s="20">
        <f t="shared" ref="T771:T834" si="64">S771-R771</f>
        <v>30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8278</v>
      </c>
      <c r="O772" t="s">
        <v>8280</v>
      </c>
      <c r="P772">
        <f t="shared" si="60"/>
        <v>0</v>
      </c>
      <c r="Q772">
        <f t="shared" si="61"/>
        <v>0</v>
      </c>
      <c r="R772" s="10">
        <f t="shared" si="62"/>
        <v>41289.999641203707</v>
      </c>
      <c r="S772" s="10">
        <f t="shared" si="63"/>
        <v>41329.999641203707</v>
      </c>
      <c r="T772" s="20">
        <f t="shared" si="64"/>
        <v>40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8278</v>
      </c>
      <c r="O773" t="s">
        <v>8280</v>
      </c>
      <c r="P773">
        <f t="shared" si="60"/>
        <v>0</v>
      </c>
      <c r="Q773">
        <f t="shared" si="61"/>
        <v>10</v>
      </c>
      <c r="R773" s="10">
        <f t="shared" si="62"/>
        <v>42349.824097222227</v>
      </c>
      <c r="S773" s="10">
        <f t="shared" si="63"/>
        <v>42399.824097222227</v>
      </c>
      <c r="T773" s="20">
        <f t="shared" si="64"/>
        <v>50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8278</v>
      </c>
      <c r="O774" t="s">
        <v>8280</v>
      </c>
      <c r="P774">
        <f t="shared" si="60"/>
        <v>3</v>
      </c>
      <c r="Q774">
        <f t="shared" si="61"/>
        <v>50</v>
      </c>
      <c r="R774" s="10">
        <f t="shared" si="62"/>
        <v>40068.056932870371</v>
      </c>
      <c r="S774" s="10">
        <f t="shared" si="63"/>
        <v>40118.165972222225</v>
      </c>
      <c r="T774" s="20">
        <f t="shared" si="64"/>
        <v>50.109039351853426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8278</v>
      </c>
      <c r="O775" t="s">
        <v>8280</v>
      </c>
      <c r="P775">
        <f t="shared" si="60"/>
        <v>1</v>
      </c>
      <c r="Q775">
        <f t="shared" si="61"/>
        <v>16</v>
      </c>
      <c r="R775" s="10">
        <f t="shared" si="62"/>
        <v>42100.735937499994</v>
      </c>
      <c r="S775" s="10">
        <f t="shared" si="63"/>
        <v>42134.959027777775</v>
      </c>
      <c r="T775" s="20">
        <f t="shared" si="64"/>
        <v>34.223090277781012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8278</v>
      </c>
      <c r="O776" t="s">
        <v>8280</v>
      </c>
      <c r="P776">
        <f t="shared" si="60"/>
        <v>70</v>
      </c>
      <c r="Q776">
        <f t="shared" si="61"/>
        <v>39</v>
      </c>
      <c r="R776" s="10">
        <f t="shared" si="62"/>
        <v>41663.780300925922</v>
      </c>
      <c r="S776" s="10">
        <f t="shared" si="63"/>
        <v>41693.780300925922</v>
      </c>
      <c r="T776" s="20">
        <f t="shared" si="64"/>
        <v>30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8278</v>
      </c>
      <c r="O777" t="s">
        <v>8280</v>
      </c>
      <c r="P777">
        <f t="shared" si="60"/>
        <v>2</v>
      </c>
      <c r="Q777">
        <f t="shared" si="61"/>
        <v>34</v>
      </c>
      <c r="R777" s="10">
        <f t="shared" si="62"/>
        <v>40863.060127314813</v>
      </c>
      <c r="S777" s="10">
        <f t="shared" si="63"/>
        <v>40893.060127314813</v>
      </c>
      <c r="T777" s="20">
        <f t="shared" si="64"/>
        <v>30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8278</v>
      </c>
      <c r="O778" t="s">
        <v>8280</v>
      </c>
      <c r="P778">
        <f t="shared" ref="P778:P841" si="65">ROUND(E778/D778*100,0)</f>
        <v>51</v>
      </c>
      <c r="Q778">
        <f t="shared" ref="Q778:Q841" si="66">IFERROR(ROUND(E778/L778,2),0)</f>
        <v>63.12</v>
      </c>
      <c r="R778" s="10">
        <f t="shared" ref="R778:R841" si="67">(((J778/60)/60)/24)+DATE(1970,1,1)</f>
        <v>42250.685706018514</v>
      </c>
      <c r="S778" s="10">
        <f t="shared" ref="S778:S841" si="68">(((I778/60)/60)/24)+DATE(1970,1,1)</f>
        <v>42288.208333333328</v>
      </c>
      <c r="T778" s="20">
        <f t="shared" si="64"/>
        <v>37.522627314814599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8278</v>
      </c>
      <c r="O779" t="s">
        <v>8280</v>
      </c>
      <c r="P779">
        <f t="shared" si="65"/>
        <v>1</v>
      </c>
      <c r="Q779">
        <f t="shared" si="66"/>
        <v>7</v>
      </c>
      <c r="R779" s="10">
        <f t="shared" si="67"/>
        <v>41456.981215277774</v>
      </c>
      <c r="S779" s="10">
        <f t="shared" si="68"/>
        <v>41486.981215277774</v>
      </c>
      <c r="T779" s="20">
        <f t="shared" si="64"/>
        <v>30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8278</v>
      </c>
      <c r="O780" t="s">
        <v>8280</v>
      </c>
      <c r="P780">
        <f t="shared" si="65"/>
        <v>0</v>
      </c>
      <c r="Q780">
        <f t="shared" si="66"/>
        <v>2</v>
      </c>
      <c r="R780" s="10">
        <f t="shared" si="67"/>
        <v>41729.702314814815</v>
      </c>
      <c r="S780" s="10">
        <f t="shared" si="68"/>
        <v>41759.702314814815</v>
      </c>
      <c r="T780" s="20">
        <f t="shared" si="64"/>
        <v>30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8278</v>
      </c>
      <c r="O781" t="s">
        <v>8280</v>
      </c>
      <c r="P781">
        <f t="shared" si="65"/>
        <v>3</v>
      </c>
      <c r="Q781">
        <f t="shared" si="66"/>
        <v>66.67</v>
      </c>
      <c r="R781" s="10">
        <f t="shared" si="67"/>
        <v>40436.68408564815</v>
      </c>
      <c r="S781" s="10">
        <f t="shared" si="68"/>
        <v>40466.166666666664</v>
      </c>
      <c r="T781" s="20">
        <f t="shared" si="64"/>
        <v>29.482581018513883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8281</v>
      </c>
      <c r="O782" t="s">
        <v>8282</v>
      </c>
      <c r="P782">
        <f t="shared" si="65"/>
        <v>104</v>
      </c>
      <c r="Q782">
        <f t="shared" si="66"/>
        <v>38.520000000000003</v>
      </c>
      <c r="R782" s="10">
        <f t="shared" si="67"/>
        <v>40636.673900462964</v>
      </c>
      <c r="S782" s="10">
        <f t="shared" si="68"/>
        <v>40666.673900462964</v>
      </c>
      <c r="T782" s="20">
        <f t="shared" si="64"/>
        <v>30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8281</v>
      </c>
      <c r="O783" t="s">
        <v>8282</v>
      </c>
      <c r="P783">
        <f t="shared" si="65"/>
        <v>133</v>
      </c>
      <c r="Q783">
        <f t="shared" si="66"/>
        <v>42.61</v>
      </c>
      <c r="R783" s="10">
        <f t="shared" si="67"/>
        <v>41403.000856481485</v>
      </c>
      <c r="S783" s="10">
        <f t="shared" si="68"/>
        <v>41433.000856481485</v>
      </c>
      <c r="T783" s="20">
        <f t="shared" si="64"/>
        <v>30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8281</v>
      </c>
      <c r="O784" t="s">
        <v>8282</v>
      </c>
      <c r="P784">
        <f t="shared" si="65"/>
        <v>100</v>
      </c>
      <c r="Q784">
        <f t="shared" si="66"/>
        <v>50</v>
      </c>
      <c r="R784" s="10">
        <f t="shared" si="67"/>
        <v>41116.758125</v>
      </c>
      <c r="S784" s="10">
        <f t="shared" si="68"/>
        <v>41146.758125</v>
      </c>
      <c r="T784" s="20">
        <f t="shared" si="64"/>
        <v>30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8281</v>
      </c>
      <c r="O785" t="s">
        <v>8282</v>
      </c>
      <c r="P785">
        <f t="shared" si="65"/>
        <v>148</v>
      </c>
      <c r="Q785">
        <f t="shared" si="66"/>
        <v>63.49</v>
      </c>
      <c r="R785" s="10">
        <f t="shared" si="67"/>
        <v>40987.773715277777</v>
      </c>
      <c r="S785" s="10">
        <f t="shared" si="68"/>
        <v>41026.916666666664</v>
      </c>
      <c r="T785" s="20">
        <f t="shared" si="64"/>
        <v>39.142951388887013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8281</v>
      </c>
      <c r="O786" t="s">
        <v>8282</v>
      </c>
      <c r="P786">
        <f t="shared" si="65"/>
        <v>103</v>
      </c>
      <c r="Q786">
        <f t="shared" si="66"/>
        <v>102.5</v>
      </c>
      <c r="R786" s="10">
        <f t="shared" si="67"/>
        <v>41675.149525462963</v>
      </c>
      <c r="S786" s="10">
        <f t="shared" si="68"/>
        <v>41715.107858796298</v>
      </c>
      <c r="T786" s="20">
        <f t="shared" si="64"/>
        <v>39.958333333335759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8281</v>
      </c>
      <c r="O787" t="s">
        <v>8282</v>
      </c>
      <c r="P787">
        <f t="shared" si="65"/>
        <v>181</v>
      </c>
      <c r="Q787">
        <f t="shared" si="66"/>
        <v>31.14</v>
      </c>
      <c r="R787" s="10">
        <f t="shared" si="67"/>
        <v>41303.593923611108</v>
      </c>
      <c r="S787" s="10">
        <f t="shared" si="68"/>
        <v>41333.593923611108</v>
      </c>
      <c r="T787" s="20">
        <f t="shared" si="64"/>
        <v>30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8281</v>
      </c>
      <c r="O788" t="s">
        <v>8282</v>
      </c>
      <c r="P788">
        <f t="shared" si="65"/>
        <v>143</v>
      </c>
      <c r="Q788">
        <f t="shared" si="66"/>
        <v>162.27000000000001</v>
      </c>
      <c r="R788" s="10">
        <f t="shared" si="67"/>
        <v>40983.055949074071</v>
      </c>
      <c r="S788" s="10">
        <f t="shared" si="68"/>
        <v>41040.657638888886</v>
      </c>
      <c r="T788" s="20">
        <f t="shared" si="64"/>
        <v>57.601689814815472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8281</v>
      </c>
      <c r="O789" t="s">
        <v>8282</v>
      </c>
      <c r="P789">
        <f t="shared" si="65"/>
        <v>114</v>
      </c>
      <c r="Q789">
        <f t="shared" si="66"/>
        <v>80.59</v>
      </c>
      <c r="R789" s="10">
        <f t="shared" si="67"/>
        <v>41549.627615740741</v>
      </c>
      <c r="S789" s="10">
        <f t="shared" si="68"/>
        <v>41579.627615740741</v>
      </c>
      <c r="T789" s="20">
        <f t="shared" si="64"/>
        <v>30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8281</v>
      </c>
      <c r="O790" t="s">
        <v>8282</v>
      </c>
      <c r="P790">
        <f t="shared" si="65"/>
        <v>204</v>
      </c>
      <c r="Q790">
        <f t="shared" si="66"/>
        <v>59.85</v>
      </c>
      <c r="R790" s="10">
        <f t="shared" si="67"/>
        <v>41059.006805555553</v>
      </c>
      <c r="S790" s="10">
        <f t="shared" si="68"/>
        <v>41097.165972222225</v>
      </c>
      <c r="T790" s="20">
        <f t="shared" si="64"/>
        <v>38.159166666671808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8281</v>
      </c>
      <c r="O791" t="s">
        <v>8282</v>
      </c>
      <c r="P791">
        <f t="shared" si="65"/>
        <v>109</v>
      </c>
      <c r="Q791">
        <f t="shared" si="66"/>
        <v>132.86000000000001</v>
      </c>
      <c r="R791" s="10">
        <f t="shared" si="67"/>
        <v>41277.186111111114</v>
      </c>
      <c r="S791" s="10">
        <f t="shared" si="68"/>
        <v>41295.332638888889</v>
      </c>
      <c r="T791" s="20">
        <f t="shared" si="64"/>
        <v>18.146527777775191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8281</v>
      </c>
      <c r="O792" t="s">
        <v>8282</v>
      </c>
      <c r="P792">
        <f t="shared" si="65"/>
        <v>144</v>
      </c>
      <c r="Q792">
        <f t="shared" si="66"/>
        <v>92.55</v>
      </c>
      <c r="R792" s="10">
        <f t="shared" si="67"/>
        <v>41276.047905092593</v>
      </c>
      <c r="S792" s="10">
        <f t="shared" si="68"/>
        <v>41306.047905092593</v>
      </c>
      <c r="T792" s="20">
        <f t="shared" si="64"/>
        <v>30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8281</v>
      </c>
      <c r="O793" t="s">
        <v>8282</v>
      </c>
      <c r="P793">
        <f t="shared" si="65"/>
        <v>104</v>
      </c>
      <c r="Q793">
        <f t="shared" si="66"/>
        <v>60.86</v>
      </c>
      <c r="R793" s="10">
        <f t="shared" si="67"/>
        <v>41557.780624999999</v>
      </c>
      <c r="S793" s="10">
        <f t="shared" si="68"/>
        <v>41591.249305555553</v>
      </c>
      <c r="T793" s="20">
        <f t="shared" si="64"/>
        <v>33.468680555553874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8281</v>
      </c>
      <c r="O794" t="s">
        <v>8282</v>
      </c>
      <c r="P794">
        <f t="shared" si="65"/>
        <v>100</v>
      </c>
      <c r="Q794">
        <f t="shared" si="66"/>
        <v>41.85</v>
      </c>
      <c r="R794" s="10">
        <f t="shared" si="67"/>
        <v>41555.873645833337</v>
      </c>
      <c r="S794" s="10">
        <f t="shared" si="68"/>
        <v>41585.915312500001</v>
      </c>
      <c r="T794" s="20">
        <f t="shared" si="64"/>
        <v>30.041666666664241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8281</v>
      </c>
      <c r="O795" t="s">
        <v>8282</v>
      </c>
      <c r="P795">
        <f t="shared" si="65"/>
        <v>103</v>
      </c>
      <c r="Q795">
        <f t="shared" si="66"/>
        <v>88.33</v>
      </c>
      <c r="R795" s="10">
        <f t="shared" si="67"/>
        <v>41442.741249999999</v>
      </c>
      <c r="S795" s="10">
        <f t="shared" si="68"/>
        <v>41458.207638888889</v>
      </c>
      <c r="T795" s="20">
        <f t="shared" si="64"/>
        <v>15.466388888889924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8281</v>
      </c>
      <c r="O796" t="s">
        <v>8282</v>
      </c>
      <c r="P796">
        <f t="shared" si="65"/>
        <v>105</v>
      </c>
      <c r="Q796">
        <f t="shared" si="66"/>
        <v>158.96</v>
      </c>
      <c r="R796" s="10">
        <f t="shared" si="67"/>
        <v>40736.115011574075</v>
      </c>
      <c r="S796" s="10">
        <f t="shared" si="68"/>
        <v>40791.712500000001</v>
      </c>
      <c r="T796" s="20">
        <f t="shared" si="64"/>
        <v>55.597488425926713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8281</v>
      </c>
      <c r="O797" t="s">
        <v>8282</v>
      </c>
      <c r="P797">
        <f t="shared" si="65"/>
        <v>112</v>
      </c>
      <c r="Q797">
        <f t="shared" si="66"/>
        <v>85.05</v>
      </c>
      <c r="R797" s="10">
        <f t="shared" si="67"/>
        <v>40963.613032407404</v>
      </c>
      <c r="S797" s="10">
        <f t="shared" si="68"/>
        <v>41006.207638888889</v>
      </c>
      <c r="T797" s="20">
        <f t="shared" si="64"/>
        <v>42.594606481485243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8281</v>
      </c>
      <c r="O798" t="s">
        <v>8282</v>
      </c>
      <c r="P798">
        <f t="shared" si="65"/>
        <v>101</v>
      </c>
      <c r="Q798">
        <f t="shared" si="66"/>
        <v>112.61</v>
      </c>
      <c r="R798" s="10">
        <f t="shared" si="67"/>
        <v>41502.882928240739</v>
      </c>
      <c r="S798" s="10">
        <f t="shared" si="68"/>
        <v>41532.881944444445</v>
      </c>
      <c r="T798" s="20">
        <f t="shared" si="64"/>
        <v>29.99901620370656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8281</v>
      </c>
      <c r="O799" t="s">
        <v>8282</v>
      </c>
      <c r="P799">
        <f t="shared" si="65"/>
        <v>108</v>
      </c>
      <c r="Q799">
        <f t="shared" si="66"/>
        <v>45.44</v>
      </c>
      <c r="R799" s="10">
        <f t="shared" si="67"/>
        <v>40996.994074074071</v>
      </c>
      <c r="S799" s="10">
        <f t="shared" si="68"/>
        <v>41028.166666666664</v>
      </c>
      <c r="T799" s="20">
        <f t="shared" si="64"/>
        <v>31.172592592592991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8281</v>
      </c>
      <c r="O800" t="s">
        <v>8282</v>
      </c>
      <c r="P800">
        <f t="shared" si="65"/>
        <v>115</v>
      </c>
      <c r="Q800">
        <f t="shared" si="66"/>
        <v>46.22</v>
      </c>
      <c r="R800" s="10">
        <f t="shared" si="67"/>
        <v>41882.590127314819</v>
      </c>
      <c r="S800" s="10">
        <f t="shared" si="68"/>
        <v>41912.590127314819</v>
      </c>
      <c r="T800" s="20">
        <f t="shared" si="64"/>
        <v>30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8281</v>
      </c>
      <c r="O801" t="s">
        <v>8282</v>
      </c>
      <c r="P801">
        <f t="shared" si="65"/>
        <v>100</v>
      </c>
      <c r="Q801">
        <f t="shared" si="66"/>
        <v>178.61</v>
      </c>
      <c r="R801" s="10">
        <f t="shared" si="67"/>
        <v>40996.667199074072</v>
      </c>
      <c r="S801" s="10">
        <f t="shared" si="68"/>
        <v>41026.667199074072</v>
      </c>
      <c r="T801" s="20">
        <f t="shared" si="64"/>
        <v>30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8281</v>
      </c>
      <c r="O802" t="s">
        <v>8282</v>
      </c>
      <c r="P802">
        <f t="shared" si="65"/>
        <v>152</v>
      </c>
      <c r="Q802">
        <f t="shared" si="66"/>
        <v>40.75</v>
      </c>
      <c r="R802" s="10">
        <f t="shared" si="67"/>
        <v>41863.433495370373</v>
      </c>
      <c r="S802" s="10">
        <f t="shared" si="68"/>
        <v>41893.433495370373</v>
      </c>
      <c r="T802" s="20">
        <f t="shared" si="64"/>
        <v>30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8281</v>
      </c>
      <c r="O803" t="s">
        <v>8282</v>
      </c>
      <c r="P803">
        <f t="shared" si="65"/>
        <v>112</v>
      </c>
      <c r="Q803">
        <f t="shared" si="66"/>
        <v>43.73</v>
      </c>
      <c r="R803" s="10">
        <f t="shared" si="67"/>
        <v>40695.795370370368</v>
      </c>
      <c r="S803" s="10">
        <f t="shared" si="68"/>
        <v>40725.795370370368</v>
      </c>
      <c r="T803" s="20">
        <f t="shared" si="64"/>
        <v>30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8281</v>
      </c>
      <c r="O804" t="s">
        <v>8282</v>
      </c>
      <c r="P804">
        <f t="shared" si="65"/>
        <v>101</v>
      </c>
      <c r="Q804">
        <f t="shared" si="66"/>
        <v>81.069999999999993</v>
      </c>
      <c r="R804" s="10">
        <f t="shared" si="67"/>
        <v>41123.022268518522</v>
      </c>
      <c r="S804" s="10">
        <f t="shared" si="68"/>
        <v>41169.170138888891</v>
      </c>
      <c r="T804" s="20">
        <f t="shared" si="64"/>
        <v>46.147870370368764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8281</v>
      </c>
      <c r="O805" t="s">
        <v>8282</v>
      </c>
      <c r="P805">
        <f t="shared" si="65"/>
        <v>123</v>
      </c>
      <c r="Q805">
        <f t="shared" si="66"/>
        <v>74.61</v>
      </c>
      <c r="R805" s="10">
        <f t="shared" si="67"/>
        <v>40665.949976851851</v>
      </c>
      <c r="S805" s="10">
        <f t="shared" si="68"/>
        <v>40692.041666666664</v>
      </c>
      <c r="T805" s="20">
        <f t="shared" si="64"/>
        <v>26.091689814813435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8281</v>
      </c>
      <c r="O806" t="s">
        <v>8282</v>
      </c>
      <c r="P806">
        <f t="shared" si="65"/>
        <v>100</v>
      </c>
      <c r="Q806">
        <f t="shared" si="66"/>
        <v>305.56</v>
      </c>
      <c r="R806" s="10">
        <f t="shared" si="67"/>
        <v>40730.105625000004</v>
      </c>
      <c r="S806" s="10">
        <f t="shared" si="68"/>
        <v>40747.165972222225</v>
      </c>
      <c r="T806" s="20">
        <f t="shared" si="64"/>
        <v>17.060347222221026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8281</v>
      </c>
      <c r="O807" t="s">
        <v>8282</v>
      </c>
      <c r="P807">
        <f t="shared" si="65"/>
        <v>105</v>
      </c>
      <c r="Q807">
        <f t="shared" si="66"/>
        <v>58.33</v>
      </c>
      <c r="R807" s="10">
        <f t="shared" si="67"/>
        <v>40690.823055555556</v>
      </c>
      <c r="S807" s="10">
        <f t="shared" si="68"/>
        <v>40740.958333333336</v>
      </c>
      <c r="T807" s="20">
        <f t="shared" si="64"/>
        <v>50.135277777779265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8281</v>
      </c>
      <c r="O808" t="s">
        <v>8282</v>
      </c>
      <c r="P808">
        <f t="shared" si="65"/>
        <v>104</v>
      </c>
      <c r="Q808">
        <f t="shared" si="66"/>
        <v>117.68</v>
      </c>
      <c r="R808" s="10">
        <f t="shared" si="67"/>
        <v>40763.691423611112</v>
      </c>
      <c r="S808" s="10">
        <f t="shared" si="68"/>
        <v>40793.691423611112</v>
      </c>
      <c r="T808" s="20">
        <f t="shared" si="64"/>
        <v>30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8281</v>
      </c>
      <c r="O809" t="s">
        <v>8282</v>
      </c>
      <c r="P809">
        <f t="shared" si="65"/>
        <v>105</v>
      </c>
      <c r="Q809">
        <f t="shared" si="66"/>
        <v>73.77</v>
      </c>
      <c r="R809" s="10">
        <f t="shared" si="67"/>
        <v>42759.628599537042</v>
      </c>
      <c r="S809" s="10">
        <f t="shared" si="68"/>
        <v>42795.083333333328</v>
      </c>
      <c r="T809" s="20">
        <f t="shared" si="64"/>
        <v>35.454733796286746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8281</v>
      </c>
      <c r="O810" t="s">
        <v>8282</v>
      </c>
      <c r="P810">
        <f t="shared" si="65"/>
        <v>100</v>
      </c>
      <c r="Q810">
        <f t="shared" si="66"/>
        <v>104.65</v>
      </c>
      <c r="R810" s="10">
        <f t="shared" si="67"/>
        <v>41962.100532407407</v>
      </c>
      <c r="S810" s="10">
        <f t="shared" si="68"/>
        <v>41995.207638888889</v>
      </c>
      <c r="T810" s="20">
        <f t="shared" si="64"/>
        <v>33.107106481482333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8281</v>
      </c>
      <c r="O811" t="s">
        <v>8282</v>
      </c>
      <c r="P811">
        <f t="shared" si="65"/>
        <v>104</v>
      </c>
      <c r="Q811">
        <f t="shared" si="66"/>
        <v>79.83</v>
      </c>
      <c r="R811" s="10">
        <f t="shared" si="67"/>
        <v>41628.833680555559</v>
      </c>
      <c r="S811" s="10">
        <f t="shared" si="68"/>
        <v>41658.833680555559</v>
      </c>
      <c r="T811" s="20">
        <f t="shared" si="64"/>
        <v>30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8281</v>
      </c>
      <c r="O812" t="s">
        <v>8282</v>
      </c>
      <c r="P812">
        <f t="shared" si="65"/>
        <v>105</v>
      </c>
      <c r="Q812">
        <f t="shared" si="66"/>
        <v>58.33</v>
      </c>
      <c r="R812" s="10">
        <f t="shared" si="67"/>
        <v>41123.056273148148</v>
      </c>
      <c r="S812" s="10">
        <f t="shared" si="68"/>
        <v>41153.056273148148</v>
      </c>
      <c r="T812" s="20">
        <f t="shared" si="64"/>
        <v>30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8281</v>
      </c>
      <c r="O813" t="s">
        <v>8282</v>
      </c>
      <c r="P813">
        <f t="shared" si="65"/>
        <v>104</v>
      </c>
      <c r="Q813">
        <f t="shared" si="66"/>
        <v>86.67</v>
      </c>
      <c r="R813" s="10">
        <f t="shared" si="67"/>
        <v>41443.643541666665</v>
      </c>
      <c r="S813" s="10">
        <f t="shared" si="68"/>
        <v>41465.702777777777</v>
      </c>
      <c r="T813" s="20">
        <f t="shared" si="64"/>
        <v>22.059236111112114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8281</v>
      </c>
      <c r="O814" t="s">
        <v>8282</v>
      </c>
      <c r="P814">
        <f t="shared" si="65"/>
        <v>152</v>
      </c>
      <c r="Q814">
        <f t="shared" si="66"/>
        <v>27.61</v>
      </c>
      <c r="R814" s="10">
        <f t="shared" si="67"/>
        <v>41282.017962962964</v>
      </c>
      <c r="S814" s="10">
        <f t="shared" si="68"/>
        <v>41334.581944444442</v>
      </c>
      <c r="T814" s="20">
        <f t="shared" si="64"/>
        <v>52.56398148147855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8281</v>
      </c>
      <c r="O815" t="s">
        <v>8282</v>
      </c>
      <c r="P815">
        <f t="shared" si="65"/>
        <v>160</v>
      </c>
      <c r="Q815">
        <f t="shared" si="66"/>
        <v>25</v>
      </c>
      <c r="R815" s="10">
        <f t="shared" si="67"/>
        <v>41080.960243055553</v>
      </c>
      <c r="S815" s="10">
        <f t="shared" si="68"/>
        <v>41110.960243055553</v>
      </c>
      <c r="T815" s="20">
        <f t="shared" si="64"/>
        <v>30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8281</v>
      </c>
      <c r="O816" t="s">
        <v>8282</v>
      </c>
      <c r="P816">
        <f t="shared" si="65"/>
        <v>127</v>
      </c>
      <c r="Q816">
        <f t="shared" si="66"/>
        <v>45.46</v>
      </c>
      <c r="R816" s="10">
        <f t="shared" si="67"/>
        <v>40679.743067129632</v>
      </c>
      <c r="S816" s="10">
        <f t="shared" si="68"/>
        <v>40694.75277777778</v>
      </c>
      <c r="T816" s="20">
        <f t="shared" si="64"/>
        <v>15.00971064814803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8281</v>
      </c>
      <c r="O817" t="s">
        <v>8282</v>
      </c>
      <c r="P817">
        <f t="shared" si="65"/>
        <v>107</v>
      </c>
      <c r="Q817">
        <f t="shared" si="66"/>
        <v>99.53</v>
      </c>
      <c r="R817" s="10">
        <f t="shared" si="67"/>
        <v>41914.917858796296</v>
      </c>
      <c r="S817" s="10">
        <f t="shared" si="68"/>
        <v>41944.917858796296</v>
      </c>
      <c r="T817" s="20">
        <f t="shared" si="64"/>
        <v>30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8281</v>
      </c>
      <c r="O818" t="s">
        <v>8282</v>
      </c>
      <c r="P818">
        <f t="shared" si="65"/>
        <v>115</v>
      </c>
      <c r="Q818">
        <f t="shared" si="66"/>
        <v>39.31</v>
      </c>
      <c r="R818" s="10">
        <f t="shared" si="67"/>
        <v>41341.870868055557</v>
      </c>
      <c r="S818" s="10">
        <f t="shared" si="68"/>
        <v>41373.270833333336</v>
      </c>
      <c r="T818" s="20">
        <f t="shared" si="64"/>
        <v>31.399965277778392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8281</v>
      </c>
      <c r="O819" t="s">
        <v>8282</v>
      </c>
      <c r="P819">
        <f t="shared" si="65"/>
        <v>137</v>
      </c>
      <c r="Q819">
        <f t="shared" si="66"/>
        <v>89.42</v>
      </c>
      <c r="R819" s="10">
        <f t="shared" si="67"/>
        <v>40925.599664351852</v>
      </c>
      <c r="S819" s="10">
        <f t="shared" si="68"/>
        <v>40979.207638888889</v>
      </c>
      <c r="T819" s="20">
        <f t="shared" si="64"/>
        <v>53.60797453703708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8281</v>
      </c>
      <c r="O820" t="s">
        <v>8282</v>
      </c>
      <c r="P820">
        <f t="shared" si="65"/>
        <v>156</v>
      </c>
      <c r="Q820">
        <f t="shared" si="66"/>
        <v>28.68</v>
      </c>
      <c r="R820" s="10">
        <f t="shared" si="67"/>
        <v>41120.882881944446</v>
      </c>
      <c r="S820" s="10">
        <f t="shared" si="68"/>
        <v>41128.709027777775</v>
      </c>
      <c r="T820" s="20">
        <f t="shared" si="64"/>
        <v>7.8261458333290648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8281</v>
      </c>
      <c r="O821" t="s">
        <v>8282</v>
      </c>
      <c r="P821">
        <f t="shared" si="65"/>
        <v>109</v>
      </c>
      <c r="Q821">
        <f t="shared" si="66"/>
        <v>31.07</v>
      </c>
      <c r="R821" s="10">
        <f t="shared" si="67"/>
        <v>41619.998310185183</v>
      </c>
      <c r="S821" s="10">
        <f t="shared" si="68"/>
        <v>41629.197222222225</v>
      </c>
      <c r="T821" s="20">
        <f t="shared" si="64"/>
        <v>9.1989120370417368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8281</v>
      </c>
      <c r="O822" t="s">
        <v>8282</v>
      </c>
      <c r="P822">
        <f t="shared" si="65"/>
        <v>134</v>
      </c>
      <c r="Q822">
        <f t="shared" si="66"/>
        <v>70.55</v>
      </c>
      <c r="R822" s="10">
        <f t="shared" si="67"/>
        <v>41768.841921296298</v>
      </c>
      <c r="S822" s="10">
        <f t="shared" si="68"/>
        <v>41799.208333333336</v>
      </c>
      <c r="T822" s="20">
        <f t="shared" si="64"/>
        <v>30.366412037037662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8281</v>
      </c>
      <c r="O823" t="s">
        <v>8282</v>
      </c>
      <c r="P823">
        <f t="shared" si="65"/>
        <v>100</v>
      </c>
      <c r="Q823">
        <f t="shared" si="66"/>
        <v>224.13</v>
      </c>
      <c r="R823" s="10">
        <f t="shared" si="67"/>
        <v>42093.922048611115</v>
      </c>
      <c r="S823" s="10">
        <f t="shared" si="68"/>
        <v>42128.167361111111</v>
      </c>
      <c r="T823" s="20">
        <f t="shared" si="64"/>
        <v>34.245312499995634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8281</v>
      </c>
      <c r="O824" t="s">
        <v>8282</v>
      </c>
      <c r="P824">
        <f t="shared" si="65"/>
        <v>119</v>
      </c>
      <c r="Q824">
        <f t="shared" si="66"/>
        <v>51.81</v>
      </c>
      <c r="R824" s="10">
        <f t="shared" si="67"/>
        <v>41157.947337962964</v>
      </c>
      <c r="S824" s="10">
        <f t="shared" si="68"/>
        <v>41187.947337962964</v>
      </c>
      <c r="T824" s="20">
        <f t="shared" si="64"/>
        <v>30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8281</v>
      </c>
      <c r="O825" t="s">
        <v>8282</v>
      </c>
      <c r="P825">
        <f t="shared" si="65"/>
        <v>180</v>
      </c>
      <c r="Q825">
        <f t="shared" si="66"/>
        <v>43.52</v>
      </c>
      <c r="R825" s="10">
        <f t="shared" si="67"/>
        <v>42055.972824074073</v>
      </c>
      <c r="S825" s="10">
        <f t="shared" si="68"/>
        <v>42085.931157407409</v>
      </c>
      <c r="T825" s="20">
        <f t="shared" si="64"/>
        <v>29.958333333335759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8281</v>
      </c>
      <c r="O826" t="s">
        <v>8282</v>
      </c>
      <c r="P826">
        <f t="shared" si="65"/>
        <v>134</v>
      </c>
      <c r="Q826">
        <f t="shared" si="66"/>
        <v>39.82</v>
      </c>
      <c r="R826" s="10">
        <f t="shared" si="67"/>
        <v>40250.242106481484</v>
      </c>
      <c r="S826" s="10">
        <f t="shared" si="68"/>
        <v>40286.290972222225</v>
      </c>
      <c r="T826" s="20">
        <f t="shared" si="64"/>
        <v>36.048865740740439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8281</v>
      </c>
      <c r="O827" t="s">
        <v>8282</v>
      </c>
      <c r="P827">
        <f t="shared" si="65"/>
        <v>100</v>
      </c>
      <c r="Q827">
        <f t="shared" si="66"/>
        <v>126.81</v>
      </c>
      <c r="R827" s="10">
        <f t="shared" si="67"/>
        <v>41186.306527777779</v>
      </c>
      <c r="S827" s="10">
        <f t="shared" si="68"/>
        <v>41211.306527777779</v>
      </c>
      <c r="T827" s="20">
        <f t="shared" si="64"/>
        <v>25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8281</v>
      </c>
      <c r="O828" t="s">
        <v>8282</v>
      </c>
      <c r="P828">
        <f t="shared" si="65"/>
        <v>101</v>
      </c>
      <c r="Q828">
        <f t="shared" si="66"/>
        <v>113.88</v>
      </c>
      <c r="R828" s="10">
        <f t="shared" si="67"/>
        <v>40973.038541666669</v>
      </c>
      <c r="S828" s="10">
        <f t="shared" si="68"/>
        <v>40993.996874999997</v>
      </c>
      <c r="T828" s="20">
        <f t="shared" si="64"/>
        <v>20.958333333328483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8281</v>
      </c>
      <c r="O829" t="s">
        <v>8282</v>
      </c>
      <c r="P829">
        <f t="shared" si="65"/>
        <v>103</v>
      </c>
      <c r="Q829">
        <f t="shared" si="66"/>
        <v>28.18</v>
      </c>
      <c r="R829" s="10">
        <f t="shared" si="67"/>
        <v>40927.473460648151</v>
      </c>
      <c r="S829" s="10">
        <f t="shared" si="68"/>
        <v>40953.825694444444</v>
      </c>
      <c r="T829" s="20">
        <f t="shared" si="64"/>
        <v>26.352233796293149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8281</v>
      </c>
      <c r="O830" t="s">
        <v>8282</v>
      </c>
      <c r="P830">
        <f t="shared" si="65"/>
        <v>107</v>
      </c>
      <c r="Q830">
        <f t="shared" si="66"/>
        <v>36.61</v>
      </c>
      <c r="R830" s="10">
        <f t="shared" si="67"/>
        <v>41073.050717592596</v>
      </c>
      <c r="S830" s="10">
        <f t="shared" si="68"/>
        <v>41085.683333333334</v>
      </c>
      <c r="T830" s="20">
        <f t="shared" si="64"/>
        <v>12.632615740738402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8281</v>
      </c>
      <c r="O831" t="s">
        <v>8282</v>
      </c>
      <c r="P831">
        <f t="shared" si="65"/>
        <v>104</v>
      </c>
      <c r="Q831">
        <f t="shared" si="66"/>
        <v>32.5</v>
      </c>
      <c r="R831" s="10">
        <f t="shared" si="67"/>
        <v>42504.801388888889</v>
      </c>
      <c r="S831" s="10">
        <f t="shared" si="68"/>
        <v>42564.801388888889</v>
      </c>
      <c r="T831" s="20">
        <f t="shared" si="64"/>
        <v>60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8281</v>
      </c>
      <c r="O832" t="s">
        <v>8282</v>
      </c>
      <c r="P832">
        <f t="shared" si="65"/>
        <v>108</v>
      </c>
      <c r="Q832">
        <f t="shared" si="66"/>
        <v>60.66</v>
      </c>
      <c r="R832" s="10">
        <f t="shared" si="67"/>
        <v>41325.525752314818</v>
      </c>
      <c r="S832" s="10">
        <f t="shared" si="68"/>
        <v>41355.484085648146</v>
      </c>
      <c r="T832" s="20">
        <f t="shared" si="64"/>
        <v>29.958333333328483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8281</v>
      </c>
      <c r="O833" t="s">
        <v>8282</v>
      </c>
      <c r="P833">
        <f t="shared" si="65"/>
        <v>233</v>
      </c>
      <c r="Q833">
        <f t="shared" si="66"/>
        <v>175</v>
      </c>
      <c r="R833" s="10">
        <f t="shared" si="67"/>
        <v>40996.646921296298</v>
      </c>
      <c r="S833" s="10">
        <f t="shared" si="68"/>
        <v>41026.646921296298</v>
      </c>
      <c r="T833" s="20">
        <f t="shared" si="64"/>
        <v>30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8281</v>
      </c>
      <c r="O834" t="s">
        <v>8282</v>
      </c>
      <c r="P834">
        <f t="shared" si="65"/>
        <v>101</v>
      </c>
      <c r="Q834">
        <f t="shared" si="66"/>
        <v>97.99</v>
      </c>
      <c r="R834" s="10">
        <f t="shared" si="67"/>
        <v>40869.675173611111</v>
      </c>
      <c r="S834" s="10">
        <f t="shared" si="68"/>
        <v>40929.342361111114</v>
      </c>
      <c r="T834" s="20">
        <f t="shared" si="64"/>
        <v>59.66718750000291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8281</v>
      </c>
      <c r="O835" t="s">
        <v>8282</v>
      </c>
      <c r="P835">
        <f t="shared" si="65"/>
        <v>102</v>
      </c>
      <c r="Q835">
        <f t="shared" si="66"/>
        <v>148.78</v>
      </c>
      <c r="R835" s="10">
        <f t="shared" si="67"/>
        <v>41718.878182870372</v>
      </c>
      <c r="S835" s="10">
        <f t="shared" si="68"/>
        <v>41748.878182870372</v>
      </c>
      <c r="T835" s="20">
        <f t="shared" ref="T835:T898" si="69">S835-R835</f>
        <v>30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8281</v>
      </c>
      <c r="O836" t="s">
        <v>8282</v>
      </c>
      <c r="P836">
        <f t="shared" si="65"/>
        <v>131</v>
      </c>
      <c r="Q836">
        <f t="shared" si="66"/>
        <v>96.08</v>
      </c>
      <c r="R836" s="10">
        <f t="shared" si="67"/>
        <v>41422.822824074072</v>
      </c>
      <c r="S836" s="10">
        <f t="shared" si="68"/>
        <v>41456.165972222225</v>
      </c>
      <c r="T836" s="20">
        <f t="shared" si="69"/>
        <v>33.343148148152977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8281</v>
      </c>
      <c r="O837" t="s">
        <v>8282</v>
      </c>
      <c r="P837">
        <f t="shared" si="65"/>
        <v>117</v>
      </c>
      <c r="Q837">
        <f t="shared" si="66"/>
        <v>58.63</v>
      </c>
      <c r="R837" s="10">
        <f t="shared" si="67"/>
        <v>41005.45784722222</v>
      </c>
      <c r="S837" s="10">
        <f t="shared" si="68"/>
        <v>41048.125</v>
      </c>
      <c r="T837" s="20">
        <f t="shared" si="69"/>
        <v>42.667152777779847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8281</v>
      </c>
      <c r="O838" t="s">
        <v>8282</v>
      </c>
      <c r="P838">
        <f t="shared" si="65"/>
        <v>101</v>
      </c>
      <c r="Q838">
        <f t="shared" si="66"/>
        <v>109.71</v>
      </c>
      <c r="R838" s="10">
        <f t="shared" si="67"/>
        <v>41524.056921296295</v>
      </c>
      <c r="S838" s="10">
        <f t="shared" si="68"/>
        <v>41554.056921296295</v>
      </c>
      <c r="T838" s="20">
        <f t="shared" si="69"/>
        <v>30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8281</v>
      </c>
      <c r="O839" t="s">
        <v>8282</v>
      </c>
      <c r="P839">
        <f t="shared" si="65"/>
        <v>122</v>
      </c>
      <c r="Q839">
        <f t="shared" si="66"/>
        <v>49.11</v>
      </c>
      <c r="R839" s="10">
        <f t="shared" si="67"/>
        <v>41730.998402777775</v>
      </c>
      <c r="S839" s="10">
        <f t="shared" si="68"/>
        <v>41760.998402777775</v>
      </c>
      <c r="T839" s="20">
        <f t="shared" si="69"/>
        <v>30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8281</v>
      </c>
      <c r="O840" t="s">
        <v>8282</v>
      </c>
      <c r="P840">
        <f t="shared" si="65"/>
        <v>145</v>
      </c>
      <c r="Q840">
        <f t="shared" si="66"/>
        <v>47.67</v>
      </c>
      <c r="R840" s="10">
        <f t="shared" si="67"/>
        <v>40895.897974537038</v>
      </c>
      <c r="S840" s="10">
        <f t="shared" si="68"/>
        <v>40925.897974537038</v>
      </c>
      <c r="T840" s="20">
        <f t="shared" si="69"/>
        <v>30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8281</v>
      </c>
      <c r="O841" t="s">
        <v>8282</v>
      </c>
      <c r="P841">
        <f t="shared" si="65"/>
        <v>117</v>
      </c>
      <c r="Q841">
        <f t="shared" si="66"/>
        <v>60.74</v>
      </c>
      <c r="R841" s="10">
        <f t="shared" si="67"/>
        <v>41144.763379629629</v>
      </c>
      <c r="S841" s="10">
        <f t="shared" si="68"/>
        <v>41174.763379629629</v>
      </c>
      <c r="T841" s="20">
        <f t="shared" si="69"/>
        <v>30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8281</v>
      </c>
      <c r="O842" t="s">
        <v>8283</v>
      </c>
      <c r="P842">
        <f t="shared" ref="P842:P905" si="70">ROUND(E842/D842*100,0)</f>
        <v>120</v>
      </c>
      <c r="Q842">
        <f t="shared" ref="Q842:Q905" si="71">IFERROR(ROUND(E842/L842,2),0)</f>
        <v>63.38</v>
      </c>
      <c r="R842" s="10">
        <f t="shared" ref="R842:R905" si="72">(((J842/60)/60)/24)+DATE(1970,1,1)</f>
        <v>42607.226701388892</v>
      </c>
      <c r="S842" s="10">
        <f t="shared" ref="S842:S905" si="73">(((I842/60)/60)/24)+DATE(1970,1,1)</f>
        <v>42637.226701388892</v>
      </c>
      <c r="T842" s="20">
        <f t="shared" si="69"/>
        <v>30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8281</v>
      </c>
      <c r="O843" t="s">
        <v>8283</v>
      </c>
      <c r="P843">
        <f t="shared" si="70"/>
        <v>101</v>
      </c>
      <c r="Q843">
        <f t="shared" si="71"/>
        <v>53.89</v>
      </c>
      <c r="R843" s="10">
        <f t="shared" si="72"/>
        <v>41923.838692129626</v>
      </c>
      <c r="S843" s="10">
        <f t="shared" si="73"/>
        <v>41953.88035879629</v>
      </c>
      <c r="T843" s="20">
        <f t="shared" si="69"/>
        <v>30.041666666664241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8281</v>
      </c>
      <c r="O844" t="s">
        <v>8283</v>
      </c>
      <c r="P844">
        <f t="shared" si="70"/>
        <v>104</v>
      </c>
      <c r="Q844">
        <f t="shared" si="71"/>
        <v>66.87</v>
      </c>
      <c r="R844" s="10">
        <f t="shared" si="72"/>
        <v>41526.592395833337</v>
      </c>
      <c r="S844" s="10">
        <f t="shared" si="73"/>
        <v>41561.165972222225</v>
      </c>
      <c r="T844" s="20">
        <f t="shared" si="69"/>
        <v>34.573576388887886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8281</v>
      </c>
      <c r="O845" t="s">
        <v>8283</v>
      </c>
      <c r="P845">
        <f t="shared" si="70"/>
        <v>267</v>
      </c>
      <c r="Q845">
        <f t="shared" si="71"/>
        <v>63.1</v>
      </c>
      <c r="R845" s="10">
        <f t="shared" si="72"/>
        <v>42695.257870370369</v>
      </c>
      <c r="S845" s="10">
        <f t="shared" si="73"/>
        <v>42712.333333333328</v>
      </c>
      <c r="T845" s="20">
        <f t="shared" si="69"/>
        <v>17.075462962959136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8281</v>
      </c>
      <c r="O846" t="s">
        <v>8283</v>
      </c>
      <c r="P846">
        <f t="shared" si="70"/>
        <v>194</v>
      </c>
      <c r="Q846">
        <f t="shared" si="71"/>
        <v>36.630000000000003</v>
      </c>
      <c r="R846" s="10">
        <f t="shared" si="72"/>
        <v>41905.684629629628</v>
      </c>
      <c r="S846" s="10">
        <f t="shared" si="73"/>
        <v>41944.207638888889</v>
      </c>
      <c r="T846" s="20">
        <f t="shared" si="69"/>
        <v>38.523009259261016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8281</v>
      </c>
      <c r="O847" t="s">
        <v>8283</v>
      </c>
      <c r="P847">
        <f t="shared" si="70"/>
        <v>120</v>
      </c>
      <c r="Q847">
        <f t="shared" si="71"/>
        <v>34.01</v>
      </c>
      <c r="R847" s="10">
        <f t="shared" si="72"/>
        <v>42578.205972222218</v>
      </c>
      <c r="S847" s="10">
        <f t="shared" si="73"/>
        <v>42618.165972222225</v>
      </c>
      <c r="T847" s="20">
        <f t="shared" si="69"/>
        <v>39.960000000006403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8281</v>
      </c>
      <c r="O848" t="s">
        <v>8283</v>
      </c>
      <c r="P848">
        <f t="shared" si="70"/>
        <v>122</v>
      </c>
      <c r="Q848">
        <f t="shared" si="71"/>
        <v>28.55</v>
      </c>
      <c r="R848" s="10">
        <f t="shared" si="72"/>
        <v>41694.391840277778</v>
      </c>
      <c r="S848" s="10">
        <f t="shared" si="73"/>
        <v>41708.583333333336</v>
      </c>
      <c r="T848" s="20">
        <f t="shared" si="69"/>
        <v>14.191493055557657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8281</v>
      </c>
      <c r="O849" t="s">
        <v>8283</v>
      </c>
      <c r="P849">
        <f t="shared" si="70"/>
        <v>100</v>
      </c>
      <c r="Q849">
        <f t="shared" si="71"/>
        <v>10</v>
      </c>
      <c r="R849" s="10">
        <f t="shared" si="72"/>
        <v>42165.79833333334</v>
      </c>
      <c r="S849" s="10">
        <f t="shared" si="73"/>
        <v>42195.79833333334</v>
      </c>
      <c r="T849" s="20">
        <f t="shared" si="69"/>
        <v>30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8281</v>
      </c>
      <c r="O850" t="s">
        <v>8283</v>
      </c>
      <c r="P850">
        <f t="shared" si="70"/>
        <v>100</v>
      </c>
      <c r="Q850">
        <f t="shared" si="71"/>
        <v>18.75</v>
      </c>
      <c r="R850" s="10">
        <f t="shared" si="72"/>
        <v>42078.792048611111</v>
      </c>
      <c r="S850" s="10">
        <f t="shared" si="73"/>
        <v>42108.792048611111</v>
      </c>
      <c r="T850" s="20">
        <f t="shared" si="69"/>
        <v>30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8281</v>
      </c>
      <c r="O851" t="s">
        <v>8283</v>
      </c>
      <c r="P851">
        <f t="shared" si="70"/>
        <v>120</v>
      </c>
      <c r="Q851">
        <f t="shared" si="71"/>
        <v>41.7</v>
      </c>
      <c r="R851" s="10">
        <f t="shared" si="72"/>
        <v>42051.148888888885</v>
      </c>
      <c r="S851" s="10">
        <f t="shared" si="73"/>
        <v>42079.107222222221</v>
      </c>
      <c r="T851" s="20">
        <f t="shared" si="69"/>
        <v>27.958333333335759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8281</v>
      </c>
      <c r="O852" t="s">
        <v>8283</v>
      </c>
      <c r="P852">
        <f t="shared" si="70"/>
        <v>155</v>
      </c>
      <c r="Q852">
        <f t="shared" si="71"/>
        <v>46.67</v>
      </c>
      <c r="R852" s="10">
        <f t="shared" si="72"/>
        <v>42452.827743055561</v>
      </c>
      <c r="S852" s="10">
        <f t="shared" si="73"/>
        <v>42485.207638888889</v>
      </c>
      <c r="T852" s="20">
        <f t="shared" si="69"/>
        <v>32.379895833328192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8281</v>
      </c>
      <c r="O853" t="s">
        <v>8283</v>
      </c>
      <c r="P853">
        <f t="shared" si="70"/>
        <v>130</v>
      </c>
      <c r="Q853">
        <f t="shared" si="71"/>
        <v>37.270000000000003</v>
      </c>
      <c r="R853" s="10">
        <f t="shared" si="72"/>
        <v>42522.880243055552</v>
      </c>
      <c r="S853" s="10">
        <f t="shared" si="73"/>
        <v>42582.822916666672</v>
      </c>
      <c r="T853" s="20">
        <f t="shared" si="69"/>
        <v>59.942673611119972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8281</v>
      </c>
      <c r="O854" t="s">
        <v>8283</v>
      </c>
      <c r="P854">
        <f t="shared" si="70"/>
        <v>105</v>
      </c>
      <c r="Q854">
        <f t="shared" si="71"/>
        <v>59.26</v>
      </c>
      <c r="R854" s="10">
        <f t="shared" si="72"/>
        <v>42656.805497685185</v>
      </c>
      <c r="S854" s="10">
        <f t="shared" si="73"/>
        <v>42667.875</v>
      </c>
      <c r="T854" s="20">
        <f t="shared" si="69"/>
        <v>11.069502314814599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8281</v>
      </c>
      <c r="O855" t="s">
        <v>8283</v>
      </c>
      <c r="P855">
        <f t="shared" si="70"/>
        <v>100</v>
      </c>
      <c r="Q855">
        <f t="shared" si="71"/>
        <v>30</v>
      </c>
      <c r="R855" s="10">
        <f t="shared" si="72"/>
        <v>42021.832280092596</v>
      </c>
      <c r="S855" s="10">
        <f t="shared" si="73"/>
        <v>42051.832280092596</v>
      </c>
      <c r="T855" s="20">
        <f t="shared" si="69"/>
        <v>30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8281</v>
      </c>
      <c r="O856" t="s">
        <v>8283</v>
      </c>
      <c r="P856">
        <f t="shared" si="70"/>
        <v>118</v>
      </c>
      <c r="Q856">
        <f t="shared" si="71"/>
        <v>65.86</v>
      </c>
      <c r="R856" s="10">
        <f t="shared" si="72"/>
        <v>42702.212337962963</v>
      </c>
      <c r="S856" s="10">
        <f t="shared" si="73"/>
        <v>42732.212337962963</v>
      </c>
      <c r="T856" s="20">
        <f t="shared" si="69"/>
        <v>30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8281</v>
      </c>
      <c r="O857" t="s">
        <v>8283</v>
      </c>
      <c r="P857">
        <f t="shared" si="70"/>
        <v>103</v>
      </c>
      <c r="Q857">
        <f t="shared" si="71"/>
        <v>31.91</v>
      </c>
      <c r="R857" s="10">
        <f t="shared" si="72"/>
        <v>42545.125196759262</v>
      </c>
      <c r="S857" s="10">
        <f t="shared" si="73"/>
        <v>42575.125196759262</v>
      </c>
      <c r="T857" s="20">
        <f t="shared" si="69"/>
        <v>30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8281</v>
      </c>
      <c r="O858" t="s">
        <v>8283</v>
      </c>
      <c r="P858">
        <f t="shared" si="70"/>
        <v>218</v>
      </c>
      <c r="Q858">
        <f t="shared" si="71"/>
        <v>19.46</v>
      </c>
      <c r="R858" s="10">
        <f t="shared" si="72"/>
        <v>42609.311990740738</v>
      </c>
      <c r="S858" s="10">
        <f t="shared" si="73"/>
        <v>42668.791666666672</v>
      </c>
      <c r="T858" s="20">
        <f t="shared" si="69"/>
        <v>59.479675925933407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8281</v>
      </c>
      <c r="O859" t="s">
        <v>8283</v>
      </c>
      <c r="P859">
        <f t="shared" si="70"/>
        <v>100</v>
      </c>
      <c r="Q859">
        <f t="shared" si="71"/>
        <v>50</v>
      </c>
      <c r="R859" s="10">
        <f t="shared" si="72"/>
        <v>42291.581377314811</v>
      </c>
      <c r="S859" s="10">
        <f t="shared" si="73"/>
        <v>42333.623043981483</v>
      </c>
      <c r="T859" s="20">
        <f t="shared" si="69"/>
        <v>42.041666666671517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8281</v>
      </c>
      <c r="O860" t="s">
        <v>8283</v>
      </c>
      <c r="P860">
        <f t="shared" si="70"/>
        <v>144</v>
      </c>
      <c r="Q860">
        <f t="shared" si="71"/>
        <v>22.74</v>
      </c>
      <c r="R860" s="10">
        <f t="shared" si="72"/>
        <v>42079.745578703703</v>
      </c>
      <c r="S860" s="10">
        <f t="shared" si="73"/>
        <v>42109.957638888889</v>
      </c>
      <c r="T860" s="20">
        <f t="shared" si="69"/>
        <v>30.212060185185692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8281</v>
      </c>
      <c r="O861" t="s">
        <v>8283</v>
      </c>
      <c r="P861">
        <f t="shared" si="70"/>
        <v>105</v>
      </c>
      <c r="Q861">
        <f t="shared" si="71"/>
        <v>42.72</v>
      </c>
      <c r="R861" s="10">
        <f t="shared" si="72"/>
        <v>42128.820231481484</v>
      </c>
      <c r="S861" s="10">
        <f t="shared" si="73"/>
        <v>42159</v>
      </c>
      <c r="T861" s="20">
        <f t="shared" si="69"/>
        <v>30.17976851851563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8281</v>
      </c>
      <c r="O862" t="s">
        <v>8284</v>
      </c>
      <c r="P862">
        <f t="shared" si="70"/>
        <v>18</v>
      </c>
      <c r="Q862">
        <f t="shared" si="71"/>
        <v>52.92</v>
      </c>
      <c r="R862" s="10">
        <f t="shared" si="72"/>
        <v>41570.482789351852</v>
      </c>
      <c r="S862" s="10">
        <f t="shared" si="73"/>
        <v>41600.524456018517</v>
      </c>
      <c r="T862" s="20">
        <f t="shared" si="69"/>
        <v>30.041666666664241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8281</v>
      </c>
      <c r="O863" t="s">
        <v>8284</v>
      </c>
      <c r="P863">
        <f t="shared" si="70"/>
        <v>2</v>
      </c>
      <c r="Q863">
        <f t="shared" si="71"/>
        <v>50.5</v>
      </c>
      <c r="R863" s="10">
        <f t="shared" si="72"/>
        <v>42599.965324074074</v>
      </c>
      <c r="S863" s="10">
        <f t="shared" si="73"/>
        <v>42629.965324074074</v>
      </c>
      <c r="T863" s="20">
        <f t="shared" si="69"/>
        <v>30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8281</v>
      </c>
      <c r="O864" t="s">
        <v>8284</v>
      </c>
      <c r="P864">
        <f t="shared" si="70"/>
        <v>0</v>
      </c>
      <c r="Q864">
        <f t="shared" si="71"/>
        <v>42.5</v>
      </c>
      <c r="R864" s="10">
        <f t="shared" si="72"/>
        <v>41559.5549537037</v>
      </c>
      <c r="S864" s="10">
        <f t="shared" si="73"/>
        <v>41589.596620370372</v>
      </c>
      <c r="T864" s="20">
        <f t="shared" si="69"/>
        <v>30.041666666671517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8281</v>
      </c>
      <c r="O865" t="s">
        <v>8284</v>
      </c>
      <c r="P865">
        <f t="shared" si="70"/>
        <v>5</v>
      </c>
      <c r="Q865">
        <f t="shared" si="71"/>
        <v>18</v>
      </c>
      <c r="R865" s="10">
        <f t="shared" si="72"/>
        <v>40921.117662037039</v>
      </c>
      <c r="S865" s="10">
        <f t="shared" si="73"/>
        <v>40951.117662037039</v>
      </c>
      <c r="T865" s="20">
        <f t="shared" si="69"/>
        <v>30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8281</v>
      </c>
      <c r="O866" t="s">
        <v>8284</v>
      </c>
      <c r="P866">
        <f t="shared" si="70"/>
        <v>42</v>
      </c>
      <c r="Q866">
        <f t="shared" si="71"/>
        <v>34.18</v>
      </c>
      <c r="R866" s="10">
        <f t="shared" si="72"/>
        <v>41541.106921296298</v>
      </c>
      <c r="S866" s="10">
        <f t="shared" si="73"/>
        <v>41563.415972222225</v>
      </c>
      <c r="T866" s="20">
        <f t="shared" si="69"/>
        <v>22.309050925927295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8281</v>
      </c>
      <c r="O867" t="s">
        <v>8284</v>
      </c>
      <c r="P867">
        <f t="shared" si="70"/>
        <v>2</v>
      </c>
      <c r="Q867">
        <f t="shared" si="71"/>
        <v>22.5</v>
      </c>
      <c r="R867" s="10">
        <f t="shared" si="72"/>
        <v>41230.77311342593</v>
      </c>
      <c r="S867" s="10">
        <f t="shared" si="73"/>
        <v>41290.77311342593</v>
      </c>
      <c r="T867" s="20">
        <f t="shared" si="69"/>
        <v>60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8281</v>
      </c>
      <c r="O868" t="s">
        <v>8284</v>
      </c>
      <c r="P868">
        <f t="shared" si="70"/>
        <v>18</v>
      </c>
      <c r="Q868">
        <f t="shared" si="71"/>
        <v>58.18</v>
      </c>
      <c r="R868" s="10">
        <f t="shared" si="72"/>
        <v>42025.637939814813</v>
      </c>
      <c r="S868" s="10">
        <f t="shared" si="73"/>
        <v>42063.631944444445</v>
      </c>
      <c r="T868" s="20">
        <f t="shared" si="69"/>
        <v>37.9940046296324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8281</v>
      </c>
      <c r="O869" t="s">
        <v>8284</v>
      </c>
      <c r="P869">
        <f t="shared" si="70"/>
        <v>24</v>
      </c>
      <c r="Q869">
        <f t="shared" si="71"/>
        <v>109.18</v>
      </c>
      <c r="R869" s="10">
        <f t="shared" si="72"/>
        <v>40088.105393518519</v>
      </c>
      <c r="S869" s="10">
        <f t="shared" si="73"/>
        <v>40148.207638888889</v>
      </c>
      <c r="T869" s="20">
        <f t="shared" si="69"/>
        <v>60.102245370369928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8281</v>
      </c>
      <c r="O870" t="s">
        <v>8284</v>
      </c>
      <c r="P870">
        <f t="shared" si="70"/>
        <v>0</v>
      </c>
      <c r="Q870">
        <f t="shared" si="71"/>
        <v>50</v>
      </c>
      <c r="R870" s="10">
        <f t="shared" si="72"/>
        <v>41616.027754629627</v>
      </c>
      <c r="S870" s="10">
        <f t="shared" si="73"/>
        <v>41646.027754629627</v>
      </c>
      <c r="T870" s="20">
        <f t="shared" si="69"/>
        <v>30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8281</v>
      </c>
      <c r="O871" t="s">
        <v>8284</v>
      </c>
      <c r="P871">
        <f t="shared" si="70"/>
        <v>12</v>
      </c>
      <c r="Q871">
        <f t="shared" si="71"/>
        <v>346.67</v>
      </c>
      <c r="R871" s="10">
        <f t="shared" si="72"/>
        <v>41342.845567129632</v>
      </c>
      <c r="S871" s="10">
        <f t="shared" si="73"/>
        <v>41372.803900462961</v>
      </c>
      <c r="T871" s="20">
        <f t="shared" si="69"/>
        <v>29.958333333328483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8281</v>
      </c>
      <c r="O872" t="s">
        <v>8284</v>
      </c>
      <c r="P872">
        <f t="shared" si="70"/>
        <v>0</v>
      </c>
      <c r="Q872">
        <f t="shared" si="71"/>
        <v>12.4</v>
      </c>
      <c r="R872" s="10">
        <f t="shared" si="72"/>
        <v>41488.022256944445</v>
      </c>
      <c r="S872" s="10">
        <f t="shared" si="73"/>
        <v>41518.022256944445</v>
      </c>
      <c r="T872" s="20">
        <f t="shared" si="69"/>
        <v>30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8281</v>
      </c>
      <c r="O873" t="s">
        <v>8284</v>
      </c>
      <c r="P873">
        <f t="shared" si="70"/>
        <v>5</v>
      </c>
      <c r="Q873">
        <f t="shared" si="71"/>
        <v>27.08</v>
      </c>
      <c r="R873" s="10">
        <f t="shared" si="72"/>
        <v>41577.561284722222</v>
      </c>
      <c r="S873" s="10">
        <f t="shared" si="73"/>
        <v>41607.602951388886</v>
      </c>
      <c r="T873" s="20">
        <f t="shared" si="69"/>
        <v>30.041666666664241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8281</v>
      </c>
      <c r="O874" t="s">
        <v>8284</v>
      </c>
      <c r="P874">
        <f t="shared" si="70"/>
        <v>1</v>
      </c>
      <c r="Q874">
        <f t="shared" si="71"/>
        <v>32.5</v>
      </c>
      <c r="R874" s="10">
        <f t="shared" si="72"/>
        <v>40567.825543981482</v>
      </c>
      <c r="S874" s="10">
        <f t="shared" si="73"/>
        <v>40612.825543981482</v>
      </c>
      <c r="T874" s="20">
        <f t="shared" si="69"/>
        <v>45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8281</v>
      </c>
      <c r="O875" t="s">
        <v>8284</v>
      </c>
      <c r="P875">
        <f t="shared" si="70"/>
        <v>1</v>
      </c>
      <c r="Q875">
        <f t="shared" si="71"/>
        <v>9</v>
      </c>
      <c r="R875" s="10">
        <f t="shared" si="72"/>
        <v>41184.167129629634</v>
      </c>
      <c r="S875" s="10">
        <f t="shared" si="73"/>
        <v>41224.208796296298</v>
      </c>
      <c r="T875" s="20">
        <f t="shared" si="69"/>
        <v>40.041666666664241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8281</v>
      </c>
      <c r="O876" t="s">
        <v>8284</v>
      </c>
      <c r="P876">
        <f t="shared" si="70"/>
        <v>24</v>
      </c>
      <c r="Q876">
        <f t="shared" si="71"/>
        <v>34.76</v>
      </c>
      <c r="R876" s="10">
        <f t="shared" si="72"/>
        <v>41368.583726851852</v>
      </c>
      <c r="S876" s="10">
        <f t="shared" si="73"/>
        <v>41398.583726851852</v>
      </c>
      <c r="T876" s="20">
        <f t="shared" si="69"/>
        <v>30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8281</v>
      </c>
      <c r="O877" t="s">
        <v>8284</v>
      </c>
      <c r="P877">
        <f t="shared" si="70"/>
        <v>0</v>
      </c>
      <c r="Q877">
        <f t="shared" si="71"/>
        <v>0</v>
      </c>
      <c r="R877" s="10">
        <f t="shared" si="72"/>
        <v>42248.723738425921</v>
      </c>
      <c r="S877" s="10">
        <f t="shared" si="73"/>
        <v>42268.723738425921</v>
      </c>
      <c r="T877" s="20">
        <f t="shared" si="69"/>
        <v>20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8281</v>
      </c>
      <c r="O878" t="s">
        <v>8284</v>
      </c>
      <c r="P878">
        <f t="shared" si="70"/>
        <v>41</v>
      </c>
      <c r="Q878">
        <f t="shared" si="71"/>
        <v>28.58</v>
      </c>
      <c r="R878" s="10">
        <f t="shared" si="72"/>
        <v>41276.496840277774</v>
      </c>
      <c r="S878" s="10">
        <f t="shared" si="73"/>
        <v>41309.496840277774</v>
      </c>
      <c r="T878" s="20">
        <f t="shared" si="69"/>
        <v>33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8281</v>
      </c>
      <c r="O879" t="s">
        <v>8284</v>
      </c>
      <c r="P879">
        <f t="shared" si="70"/>
        <v>68</v>
      </c>
      <c r="Q879">
        <f t="shared" si="71"/>
        <v>46.59</v>
      </c>
      <c r="R879" s="10">
        <f t="shared" si="72"/>
        <v>41597.788888888892</v>
      </c>
      <c r="S879" s="10">
        <f t="shared" si="73"/>
        <v>41627.788888888892</v>
      </c>
      <c r="T879" s="20">
        <f t="shared" si="69"/>
        <v>30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8281</v>
      </c>
      <c r="O880" t="s">
        <v>8284</v>
      </c>
      <c r="P880">
        <f t="shared" si="70"/>
        <v>1</v>
      </c>
      <c r="Q880">
        <f t="shared" si="71"/>
        <v>32.5</v>
      </c>
      <c r="R880" s="10">
        <f t="shared" si="72"/>
        <v>40505.232916666668</v>
      </c>
      <c r="S880" s="10">
        <f t="shared" si="73"/>
        <v>40535.232916666668</v>
      </c>
      <c r="T880" s="20">
        <f t="shared" si="69"/>
        <v>30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8281</v>
      </c>
      <c r="O881" t="s">
        <v>8284</v>
      </c>
      <c r="P881">
        <f t="shared" si="70"/>
        <v>31</v>
      </c>
      <c r="Q881">
        <f t="shared" si="71"/>
        <v>21.47</v>
      </c>
      <c r="R881" s="10">
        <f t="shared" si="72"/>
        <v>41037.829918981479</v>
      </c>
      <c r="S881" s="10">
        <f t="shared" si="73"/>
        <v>41058.829918981479</v>
      </c>
      <c r="T881" s="20">
        <f t="shared" si="69"/>
        <v>21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8281</v>
      </c>
      <c r="O882" t="s">
        <v>8285</v>
      </c>
      <c r="P882">
        <f t="shared" si="70"/>
        <v>3</v>
      </c>
      <c r="Q882">
        <f t="shared" si="71"/>
        <v>14.13</v>
      </c>
      <c r="R882" s="10">
        <f t="shared" si="72"/>
        <v>41179.32104166667</v>
      </c>
      <c r="S882" s="10">
        <f t="shared" si="73"/>
        <v>41212.32104166667</v>
      </c>
      <c r="T882" s="20">
        <f t="shared" si="69"/>
        <v>33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8281</v>
      </c>
      <c r="O883" t="s">
        <v>8285</v>
      </c>
      <c r="P883">
        <f t="shared" si="70"/>
        <v>1</v>
      </c>
      <c r="Q883">
        <f t="shared" si="71"/>
        <v>30</v>
      </c>
      <c r="R883" s="10">
        <f t="shared" si="72"/>
        <v>40877.25099537037</v>
      </c>
      <c r="S883" s="10">
        <f t="shared" si="73"/>
        <v>40922.25099537037</v>
      </c>
      <c r="T883" s="20">
        <f t="shared" si="69"/>
        <v>45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8281</v>
      </c>
      <c r="O884" t="s">
        <v>8285</v>
      </c>
      <c r="P884">
        <f t="shared" si="70"/>
        <v>20</v>
      </c>
      <c r="Q884">
        <f t="shared" si="71"/>
        <v>21.57</v>
      </c>
      <c r="R884" s="10">
        <f t="shared" si="72"/>
        <v>40759.860532407409</v>
      </c>
      <c r="S884" s="10">
        <f t="shared" si="73"/>
        <v>40792.860532407409</v>
      </c>
      <c r="T884" s="20">
        <f t="shared" si="69"/>
        <v>33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8281</v>
      </c>
      <c r="O885" t="s">
        <v>8285</v>
      </c>
      <c r="P885">
        <f t="shared" si="70"/>
        <v>40</v>
      </c>
      <c r="Q885">
        <f t="shared" si="71"/>
        <v>83.38</v>
      </c>
      <c r="R885" s="10">
        <f t="shared" si="72"/>
        <v>42371.935590277775</v>
      </c>
      <c r="S885" s="10">
        <f t="shared" si="73"/>
        <v>42431.935590277775</v>
      </c>
      <c r="T885" s="20">
        <f t="shared" si="69"/>
        <v>60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8281</v>
      </c>
      <c r="O886" t="s">
        <v>8285</v>
      </c>
      <c r="P886">
        <f t="shared" si="70"/>
        <v>1</v>
      </c>
      <c r="Q886">
        <f t="shared" si="71"/>
        <v>10</v>
      </c>
      <c r="R886" s="10">
        <f t="shared" si="72"/>
        <v>40981.802615740737</v>
      </c>
      <c r="S886" s="10">
        <f t="shared" si="73"/>
        <v>41041.104861111111</v>
      </c>
      <c r="T886" s="20">
        <f t="shared" si="69"/>
        <v>59.302245370374294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8281</v>
      </c>
      <c r="O887" t="s">
        <v>8285</v>
      </c>
      <c r="P887">
        <f t="shared" si="70"/>
        <v>75</v>
      </c>
      <c r="Q887">
        <f t="shared" si="71"/>
        <v>35.71</v>
      </c>
      <c r="R887" s="10">
        <f t="shared" si="72"/>
        <v>42713.941099537042</v>
      </c>
      <c r="S887" s="10">
        <f t="shared" si="73"/>
        <v>42734.941099537042</v>
      </c>
      <c r="T887" s="20">
        <f t="shared" si="69"/>
        <v>21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8281</v>
      </c>
      <c r="O888" t="s">
        <v>8285</v>
      </c>
      <c r="P888">
        <f t="shared" si="70"/>
        <v>41</v>
      </c>
      <c r="Q888">
        <f t="shared" si="71"/>
        <v>29.29</v>
      </c>
      <c r="R888" s="10">
        <f t="shared" si="72"/>
        <v>42603.870520833334</v>
      </c>
      <c r="S888" s="10">
        <f t="shared" si="73"/>
        <v>42628.870520833334</v>
      </c>
      <c r="T888" s="20">
        <f t="shared" si="69"/>
        <v>25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8281</v>
      </c>
      <c r="O889" t="s">
        <v>8285</v>
      </c>
      <c r="P889">
        <f t="shared" si="70"/>
        <v>0</v>
      </c>
      <c r="Q889">
        <f t="shared" si="71"/>
        <v>0</v>
      </c>
      <c r="R889" s="10">
        <f t="shared" si="72"/>
        <v>41026.958969907406</v>
      </c>
      <c r="S889" s="10">
        <f t="shared" si="73"/>
        <v>41056.958969907406</v>
      </c>
      <c r="T889" s="20">
        <f t="shared" si="69"/>
        <v>30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8281</v>
      </c>
      <c r="O890" t="s">
        <v>8285</v>
      </c>
      <c r="P890">
        <f t="shared" si="70"/>
        <v>7</v>
      </c>
      <c r="Q890">
        <f t="shared" si="71"/>
        <v>18</v>
      </c>
      <c r="R890" s="10">
        <f t="shared" si="72"/>
        <v>40751.753298611111</v>
      </c>
      <c r="S890" s="10">
        <f t="shared" si="73"/>
        <v>40787.25</v>
      </c>
      <c r="T890" s="20">
        <f t="shared" si="69"/>
        <v>35.496701388889051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8281</v>
      </c>
      <c r="O891" t="s">
        <v>8285</v>
      </c>
      <c r="P891">
        <f t="shared" si="70"/>
        <v>9</v>
      </c>
      <c r="Q891">
        <f t="shared" si="71"/>
        <v>73.760000000000005</v>
      </c>
      <c r="R891" s="10">
        <f t="shared" si="72"/>
        <v>41887.784062500003</v>
      </c>
      <c r="S891" s="10">
        <f t="shared" si="73"/>
        <v>41917.784062500003</v>
      </c>
      <c r="T891" s="20">
        <f t="shared" si="69"/>
        <v>30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8281</v>
      </c>
      <c r="O892" t="s">
        <v>8285</v>
      </c>
      <c r="P892">
        <f t="shared" si="70"/>
        <v>4</v>
      </c>
      <c r="Q892">
        <f t="shared" si="71"/>
        <v>31.25</v>
      </c>
      <c r="R892" s="10">
        <f t="shared" si="72"/>
        <v>41569.698831018519</v>
      </c>
      <c r="S892" s="10">
        <f t="shared" si="73"/>
        <v>41599.740497685183</v>
      </c>
      <c r="T892" s="20">
        <f t="shared" si="69"/>
        <v>30.041666666664241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8281</v>
      </c>
      <c r="O893" t="s">
        <v>8285</v>
      </c>
      <c r="P893">
        <f t="shared" si="70"/>
        <v>3</v>
      </c>
      <c r="Q893">
        <f t="shared" si="71"/>
        <v>28.89</v>
      </c>
      <c r="R893" s="10">
        <f t="shared" si="72"/>
        <v>41842.031597222223</v>
      </c>
      <c r="S893" s="10">
        <f t="shared" si="73"/>
        <v>41872.031597222223</v>
      </c>
      <c r="T893" s="20">
        <f t="shared" si="69"/>
        <v>30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8281</v>
      </c>
      <c r="O894" t="s">
        <v>8285</v>
      </c>
      <c r="P894">
        <f t="shared" si="70"/>
        <v>41</v>
      </c>
      <c r="Q894">
        <f t="shared" si="71"/>
        <v>143.82</v>
      </c>
      <c r="R894" s="10">
        <f t="shared" si="72"/>
        <v>40304.20003472222</v>
      </c>
      <c r="S894" s="10">
        <f t="shared" si="73"/>
        <v>40391.166666666664</v>
      </c>
      <c r="T894" s="20">
        <f t="shared" si="69"/>
        <v>86.966631944444089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8281</v>
      </c>
      <c r="O895" t="s">
        <v>8285</v>
      </c>
      <c r="P895">
        <f t="shared" si="70"/>
        <v>10</v>
      </c>
      <c r="Q895">
        <f t="shared" si="71"/>
        <v>40</v>
      </c>
      <c r="R895" s="10">
        <f t="shared" si="72"/>
        <v>42065.897719907407</v>
      </c>
      <c r="S895" s="10">
        <f t="shared" si="73"/>
        <v>42095.856053240743</v>
      </c>
      <c r="T895" s="20">
        <f t="shared" si="69"/>
        <v>29.958333333335759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8281</v>
      </c>
      <c r="O896" t="s">
        <v>8285</v>
      </c>
      <c r="P896">
        <f t="shared" si="70"/>
        <v>39</v>
      </c>
      <c r="Q896">
        <f t="shared" si="71"/>
        <v>147.81</v>
      </c>
      <c r="R896" s="10">
        <f t="shared" si="72"/>
        <v>42496.981597222228</v>
      </c>
      <c r="S896" s="10">
        <f t="shared" si="73"/>
        <v>42526.981597222228</v>
      </c>
      <c r="T896" s="20">
        <f t="shared" si="69"/>
        <v>30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8281</v>
      </c>
      <c r="O897" t="s">
        <v>8285</v>
      </c>
      <c r="P897">
        <f t="shared" si="70"/>
        <v>2</v>
      </c>
      <c r="Q897">
        <f t="shared" si="71"/>
        <v>27.86</v>
      </c>
      <c r="R897" s="10">
        <f t="shared" si="72"/>
        <v>40431.127650462964</v>
      </c>
      <c r="S897" s="10">
        <f t="shared" si="73"/>
        <v>40476.127650462964</v>
      </c>
      <c r="T897" s="20">
        <f t="shared" si="69"/>
        <v>45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8281</v>
      </c>
      <c r="O898" t="s">
        <v>8285</v>
      </c>
      <c r="P898">
        <f t="shared" si="70"/>
        <v>40</v>
      </c>
      <c r="Q898">
        <f t="shared" si="71"/>
        <v>44.44</v>
      </c>
      <c r="R898" s="10">
        <f t="shared" si="72"/>
        <v>42218.872986111113</v>
      </c>
      <c r="S898" s="10">
        <f t="shared" si="73"/>
        <v>42244.166666666672</v>
      </c>
      <c r="T898" s="20">
        <f t="shared" si="69"/>
        <v>25.29368055555824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8281</v>
      </c>
      <c r="O899" t="s">
        <v>8285</v>
      </c>
      <c r="P899">
        <f t="shared" si="70"/>
        <v>0</v>
      </c>
      <c r="Q899">
        <f t="shared" si="71"/>
        <v>0</v>
      </c>
      <c r="R899" s="10">
        <f t="shared" si="72"/>
        <v>41211.688750000001</v>
      </c>
      <c r="S899" s="10">
        <f t="shared" si="73"/>
        <v>41241.730416666665</v>
      </c>
      <c r="T899" s="20">
        <f t="shared" ref="T899:T962" si="74">S899-R899</f>
        <v>30.041666666664241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8281</v>
      </c>
      <c r="O900" t="s">
        <v>8285</v>
      </c>
      <c r="P900">
        <f t="shared" si="70"/>
        <v>3</v>
      </c>
      <c r="Q900">
        <f t="shared" si="71"/>
        <v>35</v>
      </c>
      <c r="R900" s="10">
        <f t="shared" si="72"/>
        <v>40878.758217592593</v>
      </c>
      <c r="S900" s="10">
        <f t="shared" si="73"/>
        <v>40923.758217592593</v>
      </c>
      <c r="T900" s="20">
        <f t="shared" si="74"/>
        <v>45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8281</v>
      </c>
      <c r="O901" t="s">
        <v>8285</v>
      </c>
      <c r="P901">
        <f t="shared" si="70"/>
        <v>37</v>
      </c>
      <c r="Q901">
        <f t="shared" si="71"/>
        <v>35</v>
      </c>
      <c r="R901" s="10">
        <f t="shared" si="72"/>
        <v>40646.099097222221</v>
      </c>
      <c r="S901" s="10">
        <f t="shared" si="73"/>
        <v>40691.099097222221</v>
      </c>
      <c r="T901" s="20">
        <f t="shared" si="74"/>
        <v>45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8281</v>
      </c>
      <c r="O902" t="s">
        <v>8284</v>
      </c>
      <c r="P902">
        <f t="shared" si="70"/>
        <v>0</v>
      </c>
      <c r="Q902">
        <f t="shared" si="71"/>
        <v>10.5</v>
      </c>
      <c r="R902" s="10">
        <f t="shared" si="72"/>
        <v>42429.84956018519</v>
      </c>
      <c r="S902" s="10">
        <f t="shared" si="73"/>
        <v>42459.807893518519</v>
      </c>
      <c r="T902" s="20">
        <f t="shared" si="74"/>
        <v>29.958333333328483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8281</v>
      </c>
      <c r="O903" t="s">
        <v>8284</v>
      </c>
      <c r="P903">
        <f t="shared" si="70"/>
        <v>0</v>
      </c>
      <c r="Q903">
        <f t="shared" si="71"/>
        <v>0</v>
      </c>
      <c r="R903" s="10">
        <f t="shared" si="72"/>
        <v>40291.81150462963</v>
      </c>
      <c r="S903" s="10">
        <f t="shared" si="73"/>
        <v>40337.799305555556</v>
      </c>
      <c r="T903" s="20">
        <f t="shared" si="74"/>
        <v>45.987800925926422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8281</v>
      </c>
      <c r="O904" t="s">
        <v>8284</v>
      </c>
      <c r="P904">
        <f t="shared" si="70"/>
        <v>0</v>
      </c>
      <c r="Q904">
        <f t="shared" si="71"/>
        <v>30</v>
      </c>
      <c r="R904" s="10">
        <f t="shared" si="72"/>
        <v>41829.965532407405</v>
      </c>
      <c r="S904" s="10">
        <f t="shared" si="73"/>
        <v>41881.645833333336</v>
      </c>
      <c r="T904" s="20">
        <f t="shared" si="74"/>
        <v>51.680300925931078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8281</v>
      </c>
      <c r="O905" t="s">
        <v>8284</v>
      </c>
      <c r="P905">
        <f t="shared" si="70"/>
        <v>3</v>
      </c>
      <c r="Q905">
        <f t="shared" si="71"/>
        <v>40</v>
      </c>
      <c r="R905" s="10">
        <f t="shared" si="72"/>
        <v>41149.796064814815</v>
      </c>
      <c r="S905" s="10">
        <f t="shared" si="73"/>
        <v>41175.100694444445</v>
      </c>
      <c r="T905" s="20">
        <f t="shared" si="74"/>
        <v>25.304629629630654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8281</v>
      </c>
      <c r="O906" t="s">
        <v>8284</v>
      </c>
      <c r="P906">
        <f t="shared" ref="P906:P969" si="75">ROUND(E906/D906*100,0)</f>
        <v>0</v>
      </c>
      <c r="Q906">
        <f t="shared" ref="Q906:Q969" si="76">IFERROR(ROUND(E906/L906,2),0)</f>
        <v>50.33</v>
      </c>
      <c r="R906" s="10">
        <f t="shared" ref="R906:R969" si="77">(((J906/60)/60)/24)+DATE(1970,1,1)</f>
        <v>42342.080289351856</v>
      </c>
      <c r="S906" s="10">
        <f t="shared" ref="S906:S969" si="78">(((I906/60)/60)/24)+DATE(1970,1,1)</f>
        <v>42372.080289351856</v>
      </c>
      <c r="T906" s="20">
        <f t="shared" si="74"/>
        <v>30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8281</v>
      </c>
      <c r="O907" t="s">
        <v>8284</v>
      </c>
      <c r="P907">
        <f t="shared" si="75"/>
        <v>3</v>
      </c>
      <c r="Q907">
        <f t="shared" si="76"/>
        <v>32.67</v>
      </c>
      <c r="R907" s="10">
        <f t="shared" si="77"/>
        <v>40507.239884259259</v>
      </c>
      <c r="S907" s="10">
        <f t="shared" si="78"/>
        <v>40567.239884259259</v>
      </c>
      <c r="T907" s="20">
        <f t="shared" si="74"/>
        <v>60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8281</v>
      </c>
      <c r="O908" t="s">
        <v>8284</v>
      </c>
      <c r="P908">
        <f t="shared" si="75"/>
        <v>0</v>
      </c>
      <c r="Q908">
        <f t="shared" si="76"/>
        <v>0</v>
      </c>
      <c r="R908" s="10">
        <f t="shared" si="77"/>
        <v>41681.189699074072</v>
      </c>
      <c r="S908" s="10">
        <f t="shared" si="78"/>
        <v>41711.148032407407</v>
      </c>
      <c r="T908" s="20">
        <f t="shared" si="74"/>
        <v>29.958333333335759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8281</v>
      </c>
      <c r="O909" t="s">
        <v>8284</v>
      </c>
      <c r="P909">
        <f t="shared" si="75"/>
        <v>0</v>
      </c>
      <c r="Q909">
        <f t="shared" si="76"/>
        <v>0</v>
      </c>
      <c r="R909" s="10">
        <f t="shared" si="77"/>
        <v>40767.192395833335</v>
      </c>
      <c r="S909" s="10">
        <f t="shared" si="78"/>
        <v>40797.192395833335</v>
      </c>
      <c r="T909" s="20">
        <f t="shared" si="74"/>
        <v>30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8281</v>
      </c>
      <c r="O910" t="s">
        <v>8284</v>
      </c>
      <c r="P910">
        <f t="shared" si="75"/>
        <v>0</v>
      </c>
      <c r="Q910">
        <f t="shared" si="76"/>
        <v>0</v>
      </c>
      <c r="R910" s="10">
        <f t="shared" si="77"/>
        <v>40340.801562499997</v>
      </c>
      <c r="S910" s="10">
        <f t="shared" si="78"/>
        <v>40386.207638888889</v>
      </c>
      <c r="T910" s="20">
        <f t="shared" si="74"/>
        <v>45.406076388891961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8281</v>
      </c>
      <c r="O911" t="s">
        <v>8284</v>
      </c>
      <c r="P911">
        <f t="shared" si="75"/>
        <v>3</v>
      </c>
      <c r="Q911">
        <f t="shared" si="76"/>
        <v>65</v>
      </c>
      <c r="R911" s="10">
        <f t="shared" si="77"/>
        <v>41081.69027777778</v>
      </c>
      <c r="S911" s="10">
        <f t="shared" si="78"/>
        <v>41113.166666666664</v>
      </c>
      <c r="T911" s="20">
        <f t="shared" si="74"/>
        <v>31.476388888884685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8281</v>
      </c>
      <c r="O912" t="s">
        <v>8284</v>
      </c>
      <c r="P912">
        <f t="shared" si="75"/>
        <v>22</v>
      </c>
      <c r="Q912">
        <f t="shared" si="76"/>
        <v>24.6</v>
      </c>
      <c r="R912" s="10">
        <f t="shared" si="77"/>
        <v>42737.545358796298</v>
      </c>
      <c r="S912" s="10">
        <f t="shared" si="78"/>
        <v>42797.545358796298</v>
      </c>
      <c r="T912" s="20">
        <f t="shared" si="74"/>
        <v>60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8281</v>
      </c>
      <c r="O913" t="s">
        <v>8284</v>
      </c>
      <c r="P913">
        <f t="shared" si="75"/>
        <v>0</v>
      </c>
      <c r="Q913">
        <f t="shared" si="76"/>
        <v>0</v>
      </c>
      <c r="R913" s="10">
        <f t="shared" si="77"/>
        <v>41642.005150462966</v>
      </c>
      <c r="S913" s="10">
        <f t="shared" si="78"/>
        <v>41663.005150462966</v>
      </c>
      <c r="T913" s="20">
        <f t="shared" si="74"/>
        <v>21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8281</v>
      </c>
      <c r="O914" t="s">
        <v>8284</v>
      </c>
      <c r="P914">
        <f t="shared" si="75"/>
        <v>1</v>
      </c>
      <c r="Q914">
        <f t="shared" si="76"/>
        <v>15</v>
      </c>
      <c r="R914" s="10">
        <f t="shared" si="77"/>
        <v>41194.109340277777</v>
      </c>
      <c r="S914" s="10">
        <f t="shared" si="78"/>
        <v>41254.151006944441</v>
      </c>
      <c r="T914" s="20">
        <f t="shared" si="74"/>
        <v>60.041666666664241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8281</v>
      </c>
      <c r="O915" t="s">
        <v>8284</v>
      </c>
      <c r="P915">
        <f t="shared" si="75"/>
        <v>7</v>
      </c>
      <c r="Q915">
        <f t="shared" si="76"/>
        <v>82.58</v>
      </c>
      <c r="R915" s="10">
        <f t="shared" si="77"/>
        <v>41004.139108796298</v>
      </c>
      <c r="S915" s="10">
        <f t="shared" si="78"/>
        <v>41034.139108796298</v>
      </c>
      <c r="T915" s="20">
        <f t="shared" si="74"/>
        <v>30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8281</v>
      </c>
      <c r="O916" t="s">
        <v>8284</v>
      </c>
      <c r="P916">
        <f t="shared" si="75"/>
        <v>0</v>
      </c>
      <c r="Q916">
        <f t="shared" si="76"/>
        <v>0</v>
      </c>
      <c r="R916" s="10">
        <f t="shared" si="77"/>
        <v>41116.763275462967</v>
      </c>
      <c r="S916" s="10">
        <f t="shared" si="78"/>
        <v>41146.763275462967</v>
      </c>
      <c r="T916" s="20">
        <f t="shared" si="74"/>
        <v>30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8281</v>
      </c>
      <c r="O917" t="s">
        <v>8284</v>
      </c>
      <c r="P917">
        <f t="shared" si="75"/>
        <v>6</v>
      </c>
      <c r="Q917">
        <f t="shared" si="76"/>
        <v>41.67</v>
      </c>
      <c r="R917" s="10">
        <f t="shared" si="77"/>
        <v>40937.679560185185</v>
      </c>
      <c r="S917" s="10">
        <f t="shared" si="78"/>
        <v>40969.207638888889</v>
      </c>
      <c r="T917" s="20">
        <f t="shared" si="74"/>
        <v>31.528078703704523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8281</v>
      </c>
      <c r="O918" t="s">
        <v>8284</v>
      </c>
      <c r="P918">
        <f t="shared" si="75"/>
        <v>0</v>
      </c>
      <c r="Q918">
        <f t="shared" si="76"/>
        <v>0</v>
      </c>
      <c r="R918" s="10">
        <f t="shared" si="77"/>
        <v>40434.853402777779</v>
      </c>
      <c r="S918" s="10">
        <f t="shared" si="78"/>
        <v>40473.208333333336</v>
      </c>
      <c r="T918" s="20">
        <f t="shared" si="74"/>
        <v>38.354930555557075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8281</v>
      </c>
      <c r="O919" t="s">
        <v>8284</v>
      </c>
      <c r="P919">
        <f t="shared" si="75"/>
        <v>1</v>
      </c>
      <c r="Q919">
        <f t="shared" si="76"/>
        <v>30</v>
      </c>
      <c r="R919" s="10">
        <f t="shared" si="77"/>
        <v>41802.94363425926</v>
      </c>
      <c r="S919" s="10">
        <f t="shared" si="78"/>
        <v>41834.104166666664</v>
      </c>
      <c r="T919" s="20">
        <f t="shared" si="74"/>
        <v>31.160532407404389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8281</v>
      </c>
      <c r="O920" t="s">
        <v>8284</v>
      </c>
      <c r="P920">
        <f t="shared" si="75"/>
        <v>5</v>
      </c>
      <c r="Q920">
        <f t="shared" si="76"/>
        <v>19.600000000000001</v>
      </c>
      <c r="R920" s="10">
        <f t="shared" si="77"/>
        <v>41944.916215277779</v>
      </c>
      <c r="S920" s="10">
        <f t="shared" si="78"/>
        <v>41974.957881944443</v>
      </c>
      <c r="T920" s="20">
        <f t="shared" si="74"/>
        <v>30.041666666664241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8281</v>
      </c>
      <c r="O921" t="s">
        <v>8284</v>
      </c>
      <c r="P921">
        <f t="shared" si="75"/>
        <v>1</v>
      </c>
      <c r="Q921">
        <f t="shared" si="76"/>
        <v>100</v>
      </c>
      <c r="R921" s="10">
        <f t="shared" si="77"/>
        <v>41227.641724537039</v>
      </c>
      <c r="S921" s="10">
        <f t="shared" si="78"/>
        <v>41262.641724537039</v>
      </c>
      <c r="T921" s="20">
        <f t="shared" si="74"/>
        <v>35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8281</v>
      </c>
      <c r="O922" t="s">
        <v>8284</v>
      </c>
      <c r="P922">
        <f t="shared" si="75"/>
        <v>0</v>
      </c>
      <c r="Q922">
        <f t="shared" si="76"/>
        <v>0</v>
      </c>
      <c r="R922" s="10">
        <f t="shared" si="77"/>
        <v>41562.67155092593</v>
      </c>
      <c r="S922" s="10">
        <f t="shared" si="78"/>
        <v>41592.713217592594</v>
      </c>
      <c r="T922" s="20">
        <f t="shared" si="74"/>
        <v>30.041666666664241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8281</v>
      </c>
      <c r="O923" t="s">
        <v>8284</v>
      </c>
      <c r="P923">
        <f t="shared" si="75"/>
        <v>31</v>
      </c>
      <c r="Q923">
        <f t="shared" si="76"/>
        <v>231.75</v>
      </c>
      <c r="R923" s="10">
        <f t="shared" si="77"/>
        <v>40847.171018518515</v>
      </c>
      <c r="S923" s="10">
        <f t="shared" si="78"/>
        <v>40889.212685185186</v>
      </c>
      <c r="T923" s="20">
        <f t="shared" si="74"/>
        <v>42.041666666671517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8281</v>
      </c>
      <c r="O924" t="s">
        <v>8284</v>
      </c>
      <c r="P924">
        <f t="shared" si="75"/>
        <v>21</v>
      </c>
      <c r="Q924">
        <f t="shared" si="76"/>
        <v>189.33</v>
      </c>
      <c r="R924" s="10">
        <f t="shared" si="77"/>
        <v>41878.530011574076</v>
      </c>
      <c r="S924" s="10">
        <f t="shared" si="78"/>
        <v>41913.530011574076</v>
      </c>
      <c r="T924" s="20">
        <f t="shared" si="74"/>
        <v>35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8281</v>
      </c>
      <c r="O925" t="s">
        <v>8284</v>
      </c>
      <c r="P925">
        <f t="shared" si="75"/>
        <v>2</v>
      </c>
      <c r="Q925">
        <f t="shared" si="76"/>
        <v>55</v>
      </c>
      <c r="R925" s="10">
        <f t="shared" si="77"/>
        <v>41934.959756944445</v>
      </c>
      <c r="S925" s="10">
        <f t="shared" si="78"/>
        <v>41965.001423611116</v>
      </c>
      <c r="T925" s="20">
        <f t="shared" si="74"/>
        <v>30.041666666671517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8281</v>
      </c>
      <c r="O926" t="s">
        <v>8284</v>
      </c>
      <c r="P926">
        <f t="shared" si="75"/>
        <v>11</v>
      </c>
      <c r="Q926">
        <f t="shared" si="76"/>
        <v>21.8</v>
      </c>
      <c r="R926" s="10">
        <f t="shared" si="77"/>
        <v>41288.942928240744</v>
      </c>
      <c r="S926" s="10">
        <f t="shared" si="78"/>
        <v>41318.942928240744</v>
      </c>
      <c r="T926" s="20">
        <f t="shared" si="74"/>
        <v>30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8281</v>
      </c>
      <c r="O927" t="s">
        <v>8284</v>
      </c>
      <c r="P927">
        <f t="shared" si="75"/>
        <v>3</v>
      </c>
      <c r="Q927">
        <f t="shared" si="76"/>
        <v>32</v>
      </c>
      <c r="R927" s="10">
        <f t="shared" si="77"/>
        <v>41575.880914351852</v>
      </c>
      <c r="S927" s="10">
        <f t="shared" si="78"/>
        <v>41605.922581018516</v>
      </c>
      <c r="T927" s="20">
        <f t="shared" si="74"/>
        <v>30.041666666664241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8281</v>
      </c>
      <c r="O928" t="s">
        <v>8284</v>
      </c>
      <c r="P928">
        <f t="shared" si="75"/>
        <v>0</v>
      </c>
      <c r="Q928">
        <f t="shared" si="76"/>
        <v>0</v>
      </c>
      <c r="R928" s="10">
        <f t="shared" si="77"/>
        <v>40338.02002314815</v>
      </c>
      <c r="S928" s="10">
        <f t="shared" si="78"/>
        <v>40367.944444444445</v>
      </c>
      <c r="T928" s="20">
        <f t="shared" si="74"/>
        <v>29.924421296294895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8281</v>
      </c>
      <c r="O929" t="s">
        <v>8284</v>
      </c>
      <c r="P929">
        <f t="shared" si="75"/>
        <v>0</v>
      </c>
      <c r="Q929">
        <f t="shared" si="76"/>
        <v>0</v>
      </c>
      <c r="R929" s="10">
        <f t="shared" si="77"/>
        <v>41013.822858796295</v>
      </c>
      <c r="S929" s="10">
        <f t="shared" si="78"/>
        <v>41043.822858796295</v>
      </c>
      <c r="T929" s="20">
        <f t="shared" si="74"/>
        <v>30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8281</v>
      </c>
      <c r="O930" t="s">
        <v>8284</v>
      </c>
      <c r="P930">
        <f t="shared" si="75"/>
        <v>11</v>
      </c>
      <c r="Q930">
        <f t="shared" si="76"/>
        <v>56.25</v>
      </c>
      <c r="R930" s="10">
        <f t="shared" si="77"/>
        <v>41180.86241898148</v>
      </c>
      <c r="S930" s="10">
        <f t="shared" si="78"/>
        <v>41231</v>
      </c>
      <c r="T930" s="20">
        <f t="shared" si="74"/>
        <v>50.137581018519995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8281</v>
      </c>
      <c r="O931" t="s">
        <v>8284</v>
      </c>
      <c r="P931">
        <f t="shared" si="75"/>
        <v>0</v>
      </c>
      <c r="Q931">
        <f t="shared" si="76"/>
        <v>0</v>
      </c>
      <c r="R931" s="10">
        <f t="shared" si="77"/>
        <v>40978.238067129627</v>
      </c>
      <c r="S931" s="10">
        <f t="shared" si="78"/>
        <v>41008.196400462963</v>
      </c>
      <c r="T931" s="20">
        <f t="shared" si="74"/>
        <v>29.958333333335759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8281</v>
      </c>
      <c r="O932" t="s">
        <v>8284</v>
      </c>
      <c r="P932">
        <f t="shared" si="75"/>
        <v>38</v>
      </c>
      <c r="Q932">
        <f t="shared" si="76"/>
        <v>69</v>
      </c>
      <c r="R932" s="10">
        <f t="shared" si="77"/>
        <v>40312.915578703702</v>
      </c>
      <c r="S932" s="10">
        <f t="shared" si="78"/>
        <v>40354.897222222222</v>
      </c>
      <c r="T932" s="20">
        <f t="shared" si="74"/>
        <v>41.981643518520286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8281</v>
      </c>
      <c r="O933" t="s">
        <v>8284</v>
      </c>
      <c r="P933">
        <f t="shared" si="75"/>
        <v>7</v>
      </c>
      <c r="Q933">
        <f t="shared" si="76"/>
        <v>18.71</v>
      </c>
      <c r="R933" s="10">
        <f t="shared" si="77"/>
        <v>41680.359976851854</v>
      </c>
      <c r="S933" s="10">
        <f t="shared" si="78"/>
        <v>41714.916666666664</v>
      </c>
      <c r="T933" s="20">
        <f t="shared" si="74"/>
        <v>34.556689814809943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8281</v>
      </c>
      <c r="O934" t="s">
        <v>8284</v>
      </c>
      <c r="P934">
        <f t="shared" si="75"/>
        <v>15</v>
      </c>
      <c r="Q934">
        <f t="shared" si="76"/>
        <v>46.03</v>
      </c>
      <c r="R934" s="10">
        <f t="shared" si="77"/>
        <v>41310.969270833331</v>
      </c>
      <c r="S934" s="10">
        <f t="shared" si="78"/>
        <v>41355.927604166667</v>
      </c>
      <c r="T934" s="20">
        <f t="shared" si="74"/>
        <v>44.958333333335759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8281</v>
      </c>
      <c r="O935" t="s">
        <v>8284</v>
      </c>
      <c r="P935">
        <f t="shared" si="75"/>
        <v>6</v>
      </c>
      <c r="Q935">
        <f t="shared" si="76"/>
        <v>60</v>
      </c>
      <c r="R935" s="10">
        <f t="shared" si="77"/>
        <v>41711.169085648151</v>
      </c>
      <c r="S935" s="10">
        <f t="shared" si="78"/>
        <v>41771.169085648151</v>
      </c>
      <c r="T935" s="20">
        <f t="shared" si="74"/>
        <v>60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8281</v>
      </c>
      <c r="O936" t="s">
        <v>8284</v>
      </c>
      <c r="P936">
        <f t="shared" si="75"/>
        <v>30</v>
      </c>
      <c r="Q936">
        <f t="shared" si="76"/>
        <v>50.67</v>
      </c>
      <c r="R936" s="10">
        <f t="shared" si="77"/>
        <v>41733.737083333333</v>
      </c>
      <c r="S936" s="10">
        <f t="shared" si="78"/>
        <v>41763.25</v>
      </c>
      <c r="T936" s="20">
        <f t="shared" si="74"/>
        <v>29.51291666666657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8281</v>
      </c>
      <c r="O937" t="s">
        <v>8284</v>
      </c>
      <c r="P937">
        <f t="shared" si="75"/>
        <v>1</v>
      </c>
      <c r="Q937">
        <f t="shared" si="76"/>
        <v>25</v>
      </c>
      <c r="R937" s="10">
        <f t="shared" si="77"/>
        <v>42368.333668981482</v>
      </c>
      <c r="S937" s="10">
        <f t="shared" si="78"/>
        <v>42398.333668981482</v>
      </c>
      <c r="T937" s="20">
        <f t="shared" si="74"/>
        <v>30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8281</v>
      </c>
      <c r="O938" t="s">
        <v>8284</v>
      </c>
      <c r="P938">
        <f t="shared" si="75"/>
        <v>0</v>
      </c>
      <c r="Q938">
        <f t="shared" si="76"/>
        <v>0</v>
      </c>
      <c r="R938" s="10">
        <f t="shared" si="77"/>
        <v>40883.024178240739</v>
      </c>
      <c r="S938" s="10">
        <f t="shared" si="78"/>
        <v>40926.833333333336</v>
      </c>
      <c r="T938" s="20">
        <f t="shared" si="74"/>
        <v>43.809155092596484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8281</v>
      </c>
      <c r="O939" t="s">
        <v>8284</v>
      </c>
      <c r="P939">
        <f t="shared" si="75"/>
        <v>1</v>
      </c>
      <c r="Q939">
        <f t="shared" si="76"/>
        <v>20</v>
      </c>
      <c r="R939" s="10">
        <f t="shared" si="77"/>
        <v>41551.798113425924</v>
      </c>
      <c r="S939" s="10">
        <f t="shared" si="78"/>
        <v>41581.839780092596</v>
      </c>
      <c r="T939" s="20">
        <f t="shared" si="74"/>
        <v>30.041666666671517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8281</v>
      </c>
      <c r="O940" t="s">
        <v>8284</v>
      </c>
      <c r="P940">
        <f t="shared" si="75"/>
        <v>0</v>
      </c>
      <c r="Q940">
        <f t="shared" si="76"/>
        <v>25</v>
      </c>
      <c r="R940" s="10">
        <f t="shared" si="77"/>
        <v>41124.479722222226</v>
      </c>
      <c r="S940" s="10">
        <f t="shared" si="78"/>
        <v>41154.479722222226</v>
      </c>
      <c r="T940" s="20">
        <f t="shared" si="74"/>
        <v>30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8281</v>
      </c>
      <c r="O941" t="s">
        <v>8284</v>
      </c>
      <c r="P941">
        <f t="shared" si="75"/>
        <v>1</v>
      </c>
      <c r="Q941">
        <f t="shared" si="76"/>
        <v>20</v>
      </c>
      <c r="R941" s="10">
        <f t="shared" si="77"/>
        <v>41416.763171296298</v>
      </c>
      <c r="S941" s="10">
        <f t="shared" si="78"/>
        <v>41455.831944444442</v>
      </c>
      <c r="T941" s="20">
        <f t="shared" si="74"/>
        <v>39.068773148144828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8275</v>
      </c>
      <c r="O942" t="s">
        <v>8277</v>
      </c>
      <c r="P942">
        <f t="shared" si="75"/>
        <v>17</v>
      </c>
      <c r="Q942">
        <f t="shared" si="76"/>
        <v>110.29</v>
      </c>
      <c r="R942" s="10">
        <f t="shared" si="77"/>
        <v>42182.008402777778</v>
      </c>
      <c r="S942" s="10">
        <f t="shared" si="78"/>
        <v>42227.008402777778</v>
      </c>
      <c r="T942" s="20">
        <f t="shared" si="74"/>
        <v>45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8275</v>
      </c>
      <c r="O943" t="s">
        <v>8277</v>
      </c>
      <c r="P943">
        <f t="shared" si="75"/>
        <v>2</v>
      </c>
      <c r="Q943">
        <f t="shared" si="76"/>
        <v>37.450000000000003</v>
      </c>
      <c r="R943" s="10">
        <f t="shared" si="77"/>
        <v>42746.096585648149</v>
      </c>
      <c r="S943" s="10">
        <f t="shared" si="78"/>
        <v>42776.096585648149</v>
      </c>
      <c r="T943" s="20">
        <f t="shared" si="74"/>
        <v>30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8275</v>
      </c>
      <c r="O944" t="s">
        <v>8277</v>
      </c>
      <c r="P944">
        <f t="shared" si="75"/>
        <v>9</v>
      </c>
      <c r="Q944">
        <f t="shared" si="76"/>
        <v>41.75</v>
      </c>
      <c r="R944" s="10">
        <f t="shared" si="77"/>
        <v>42382.843287037031</v>
      </c>
      <c r="S944" s="10">
        <f t="shared" si="78"/>
        <v>42418.843287037031</v>
      </c>
      <c r="T944" s="20">
        <f t="shared" si="74"/>
        <v>36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8275</v>
      </c>
      <c r="O945" t="s">
        <v>8277</v>
      </c>
      <c r="P945">
        <f t="shared" si="75"/>
        <v>10</v>
      </c>
      <c r="Q945">
        <f t="shared" si="76"/>
        <v>24.08</v>
      </c>
      <c r="R945" s="10">
        <f t="shared" si="77"/>
        <v>42673.66788194445</v>
      </c>
      <c r="S945" s="10">
        <f t="shared" si="78"/>
        <v>42703.709548611107</v>
      </c>
      <c r="T945" s="20">
        <f t="shared" si="74"/>
        <v>30.041666666656965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8275</v>
      </c>
      <c r="O946" t="s">
        <v>8277</v>
      </c>
      <c r="P946">
        <f t="shared" si="75"/>
        <v>13</v>
      </c>
      <c r="Q946">
        <f t="shared" si="76"/>
        <v>69.41</v>
      </c>
      <c r="R946" s="10">
        <f t="shared" si="77"/>
        <v>42444.583912037036</v>
      </c>
      <c r="S946" s="10">
        <f t="shared" si="78"/>
        <v>42478.583333333328</v>
      </c>
      <c r="T946" s="20">
        <f t="shared" si="74"/>
        <v>33.999421296291985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8275</v>
      </c>
      <c r="O947" t="s">
        <v>8277</v>
      </c>
      <c r="P947">
        <f t="shared" si="75"/>
        <v>2</v>
      </c>
      <c r="Q947">
        <f t="shared" si="76"/>
        <v>155.25</v>
      </c>
      <c r="R947" s="10">
        <f t="shared" si="77"/>
        <v>42732.872986111113</v>
      </c>
      <c r="S947" s="10">
        <f t="shared" si="78"/>
        <v>42784.999305555553</v>
      </c>
      <c r="T947" s="20">
        <f t="shared" si="74"/>
        <v>52.126319444440014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8275</v>
      </c>
      <c r="O948" t="s">
        <v>8277</v>
      </c>
      <c r="P948">
        <f t="shared" si="75"/>
        <v>2</v>
      </c>
      <c r="Q948">
        <f t="shared" si="76"/>
        <v>57.2</v>
      </c>
      <c r="R948" s="10">
        <f t="shared" si="77"/>
        <v>42592.750555555554</v>
      </c>
      <c r="S948" s="10">
        <f t="shared" si="78"/>
        <v>42622.750555555554</v>
      </c>
      <c r="T948" s="20">
        <f t="shared" si="74"/>
        <v>30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8275</v>
      </c>
      <c r="O949" t="s">
        <v>8277</v>
      </c>
      <c r="P949">
        <f t="shared" si="75"/>
        <v>0</v>
      </c>
      <c r="Q949">
        <f t="shared" si="76"/>
        <v>0</v>
      </c>
      <c r="R949" s="10">
        <f t="shared" si="77"/>
        <v>42491.781319444446</v>
      </c>
      <c r="S949" s="10">
        <f t="shared" si="78"/>
        <v>42551.781319444446</v>
      </c>
      <c r="T949" s="20">
        <f t="shared" si="74"/>
        <v>60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8275</v>
      </c>
      <c r="O950" t="s">
        <v>8277</v>
      </c>
      <c r="P950">
        <f t="shared" si="75"/>
        <v>12</v>
      </c>
      <c r="Q950">
        <f t="shared" si="76"/>
        <v>60</v>
      </c>
      <c r="R950" s="10">
        <f t="shared" si="77"/>
        <v>42411.828287037039</v>
      </c>
      <c r="S950" s="10">
        <f t="shared" si="78"/>
        <v>42441.828287037039</v>
      </c>
      <c r="T950" s="20">
        <f t="shared" si="74"/>
        <v>30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8275</v>
      </c>
      <c r="O951" t="s">
        <v>8277</v>
      </c>
      <c r="P951">
        <f t="shared" si="75"/>
        <v>1</v>
      </c>
      <c r="Q951">
        <f t="shared" si="76"/>
        <v>39</v>
      </c>
      <c r="R951" s="10">
        <f t="shared" si="77"/>
        <v>42361.043703703705</v>
      </c>
      <c r="S951" s="10">
        <f t="shared" si="78"/>
        <v>42421.043703703705</v>
      </c>
      <c r="T951" s="20">
        <f t="shared" si="74"/>
        <v>60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8275</v>
      </c>
      <c r="O952" t="s">
        <v>8277</v>
      </c>
      <c r="P952">
        <f t="shared" si="75"/>
        <v>28</v>
      </c>
      <c r="Q952">
        <f t="shared" si="76"/>
        <v>58.42</v>
      </c>
      <c r="R952" s="10">
        <f t="shared" si="77"/>
        <v>42356.750706018516</v>
      </c>
      <c r="S952" s="10">
        <f t="shared" si="78"/>
        <v>42386.750706018516</v>
      </c>
      <c r="T952" s="20">
        <f t="shared" si="74"/>
        <v>30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8275</v>
      </c>
      <c r="O953" t="s">
        <v>8277</v>
      </c>
      <c r="P953">
        <f t="shared" si="75"/>
        <v>38</v>
      </c>
      <c r="Q953">
        <f t="shared" si="76"/>
        <v>158.63999999999999</v>
      </c>
      <c r="R953" s="10">
        <f t="shared" si="77"/>
        <v>42480.653611111105</v>
      </c>
      <c r="S953" s="10">
        <f t="shared" si="78"/>
        <v>42525.653611111105</v>
      </c>
      <c r="T953" s="20">
        <f t="shared" si="74"/>
        <v>45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8275</v>
      </c>
      <c r="O954" t="s">
        <v>8277</v>
      </c>
      <c r="P954">
        <f t="shared" si="75"/>
        <v>40</v>
      </c>
      <c r="Q954">
        <f t="shared" si="76"/>
        <v>99.86</v>
      </c>
      <c r="R954" s="10">
        <f t="shared" si="77"/>
        <v>42662.613564814819</v>
      </c>
      <c r="S954" s="10">
        <f t="shared" si="78"/>
        <v>42692.655231481483</v>
      </c>
      <c r="T954" s="20">
        <f t="shared" si="74"/>
        <v>30.041666666664241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8275</v>
      </c>
      <c r="O955" t="s">
        <v>8277</v>
      </c>
      <c r="P955">
        <f t="shared" si="75"/>
        <v>1</v>
      </c>
      <c r="Q955">
        <f t="shared" si="76"/>
        <v>25.2</v>
      </c>
      <c r="R955" s="10">
        <f t="shared" si="77"/>
        <v>41999.164340277777</v>
      </c>
      <c r="S955" s="10">
        <f t="shared" si="78"/>
        <v>42029.164340277777</v>
      </c>
      <c r="T955" s="20">
        <f t="shared" si="74"/>
        <v>30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8275</v>
      </c>
      <c r="O956" t="s">
        <v>8277</v>
      </c>
      <c r="P956">
        <f t="shared" si="75"/>
        <v>43</v>
      </c>
      <c r="Q956">
        <f t="shared" si="76"/>
        <v>89.19</v>
      </c>
      <c r="R956" s="10">
        <f t="shared" si="77"/>
        <v>42194.833784722221</v>
      </c>
      <c r="S956" s="10">
        <f t="shared" si="78"/>
        <v>42236.833784722221</v>
      </c>
      <c r="T956" s="20">
        <f t="shared" si="74"/>
        <v>42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8275</v>
      </c>
      <c r="O957" t="s">
        <v>8277</v>
      </c>
      <c r="P957">
        <f t="shared" si="75"/>
        <v>6</v>
      </c>
      <c r="Q957">
        <f t="shared" si="76"/>
        <v>182.62</v>
      </c>
      <c r="R957" s="10">
        <f t="shared" si="77"/>
        <v>42586.295138888891</v>
      </c>
      <c r="S957" s="10">
        <f t="shared" si="78"/>
        <v>42626.295138888891</v>
      </c>
      <c r="T957" s="20">
        <f t="shared" si="74"/>
        <v>40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8275</v>
      </c>
      <c r="O958" t="s">
        <v>8277</v>
      </c>
      <c r="P958">
        <f t="shared" si="75"/>
        <v>2</v>
      </c>
      <c r="Q958">
        <f t="shared" si="76"/>
        <v>50.65</v>
      </c>
      <c r="R958" s="10">
        <f t="shared" si="77"/>
        <v>42060.913877314815</v>
      </c>
      <c r="S958" s="10">
        <f t="shared" si="78"/>
        <v>42120.872210648144</v>
      </c>
      <c r="T958" s="20">
        <f t="shared" si="74"/>
        <v>59.958333333328483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8275</v>
      </c>
      <c r="O959" t="s">
        <v>8277</v>
      </c>
      <c r="P959">
        <f t="shared" si="75"/>
        <v>2</v>
      </c>
      <c r="Q959">
        <f t="shared" si="76"/>
        <v>33.29</v>
      </c>
      <c r="R959" s="10">
        <f t="shared" si="77"/>
        <v>42660.552465277782</v>
      </c>
      <c r="S959" s="10">
        <f t="shared" si="78"/>
        <v>42691.594131944439</v>
      </c>
      <c r="T959" s="20">
        <f t="shared" si="74"/>
        <v>31.041666666656965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8275</v>
      </c>
      <c r="O960" t="s">
        <v>8277</v>
      </c>
      <c r="P960">
        <f t="shared" si="75"/>
        <v>11</v>
      </c>
      <c r="Q960">
        <f t="shared" si="76"/>
        <v>51.82</v>
      </c>
      <c r="R960" s="10">
        <f t="shared" si="77"/>
        <v>42082.802812499998</v>
      </c>
      <c r="S960" s="10">
        <f t="shared" si="78"/>
        <v>42104.207638888889</v>
      </c>
      <c r="T960" s="20">
        <f t="shared" si="74"/>
        <v>21.404826388890797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8275</v>
      </c>
      <c r="O961" t="s">
        <v>8277</v>
      </c>
      <c r="P961">
        <f t="shared" si="75"/>
        <v>39</v>
      </c>
      <c r="Q961">
        <f t="shared" si="76"/>
        <v>113.63</v>
      </c>
      <c r="R961" s="10">
        <f t="shared" si="77"/>
        <v>41993.174363425926</v>
      </c>
      <c r="S961" s="10">
        <f t="shared" si="78"/>
        <v>42023.174363425926</v>
      </c>
      <c r="T961" s="20">
        <f t="shared" si="74"/>
        <v>30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8275</v>
      </c>
      <c r="O962" t="s">
        <v>8277</v>
      </c>
      <c r="P962">
        <f t="shared" si="75"/>
        <v>46</v>
      </c>
      <c r="Q962">
        <f t="shared" si="76"/>
        <v>136.46</v>
      </c>
      <c r="R962" s="10">
        <f t="shared" si="77"/>
        <v>42766.626793981486</v>
      </c>
      <c r="S962" s="10">
        <f t="shared" si="78"/>
        <v>42808.585127314815</v>
      </c>
      <c r="T962" s="20">
        <f t="shared" si="74"/>
        <v>41.958333333328483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8275</v>
      </c>
      <c r="O963" t="s">
        <v>8277</v>
      </c>
      <c r="P963">
        <f t="shared" si="75"/>
        <v>42</v>
      </c>
      <c r="Q963">
        <f t="shared" si="76"/>
        <v>364.35</v>
      </c>
      <c r="R963" s="10">
        <f t="shared" si="77"/>
        <v>42740.693692129629</v>
      </c>
      <c r="S963" s="10">
        <f t="shared" si="78"/>
        <v>42786.791666666672</v>
      </c>
      <c r="T963" s="20">
        <f t="shared" ref="T963:T1026" si="79">S963-R963</f>
        <v>46.097974537042319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8275</v>
      </c>
      <c r="O964" t="s">
        <v>8277</v>
      </c>
      <c r="P964">
        <f t="shared" si="75"/>
        <v>28</v>
      </c>
      <c r="Q964">
        <f t="shared" si="76"/>
        <v>19.239999999999998</v>
      </c>
      <c r="R964" s="10">
        <f t="shared" si="77"/>
        <v>42373.712418981479</v>
      </c>
      <c r="S964" s="10">
        <f t="shared" si="78"/>
        <v>42411.712418981479</v>
      </c>
      <c r="T964" s="20">
        <f t="shared" si="79"/>
        <v>38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8275</v>
      </c>
      <c r="O965" t="s">
        <v>8277</v>
      </c>
      <c r="P965">
        <f t="shared" si="75"/>
        <v>1</v>
      </c>
      <c r="Q965">
        <f t="shared" si="76"/>
        <v>41.89</v>
      </c>
      <c r="R965" s="10">
        <f t="shared" si="77"/>
        <v>42625.635636574079</v>
      </c>
      <c r="S965" s="10">
        <f t="shared" si="78"/>
        <v>42660.635636574079</v>
      </c>
      <c r="T965" s="20">
        <f t="shared" si="79"/>
        <v>35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8275</v>
      </c>
      <c r="O966" t="s">
        <v>8277</v>
      </c>
      <c r="P966">
        <f t="shared" si="75"/>
        <v>1</v>
      </c>
      <c r="Q966">
        <f t="shared" si="76"/>
        <v>30.31</v>
      </c>
      <c r="R966" s="10">
        <f t="shared" si="77"/>
        <v>42208.628692129627</v>
      </c>
      <c r="S966" s="10">
        <f t="shared" si="78"/>
        <v>42248.628692129627</v>
      </c>
      <c r="T966" s="20">
        <f t="shared" si="79"/>
        <v>40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8275</v>
      </c>
      <c r="O967" t="s">
        <v>8277</v>
      </c>
      <c r="P967">
        <f t="shared" si="75"/>
        <v>1</v>
      </c>
      <c r="Q967">
        <f t="shared" si="76"/>
        <v>49.67</v>
      </c>
      <c r="R967" s="10">
        <f t="shared" si="77"/>
        <v>42637.016736111109</v>
      </c>
      <c r="S967" s="10">
        <f t="shared" si="78"/>
        <v>42669.165972222225</v>
      </c>
      <c r="T967" s="20">
        <f t="shared" si="79"/>
        <v>32.149236111115897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8275</v>
      </c>
      <c r="O968" t="s">
        <v>8277</v>
      </c>
      <c r="P968">
        <f t="shared" si="75"/>
        <v>15</v>
      </c>
      <c r="Q968">
        <f t="shared" si="76"/>
        <v>59.2</v>
      </c>
      <c r="R968" s="10">
        <f t="shared" si="77"/>
        <v>42619.635787037041</v>
      </c>
      <c r="S968" s="10">
        <f t="shared" si="78"/>
        <v>42649.635787037041</v>
      </c>
      <c r="T968" s="20">
        <f t="shared" si="79"/>
        <v>30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8275</v>
      </c>
      <c r="O969" t="s">
        <v>8277</v>
      </c>
      <c r="P969">
        <f t="shared" si="75"/>
        <v>18</v>
      </c>
      <c r="Q969">
        <f t="shared" si="76"/>
        <v>43.98</v>
      </c>
      <c r="R969" s="10">
        <f t="shared" si="77"/>
        <v>42422.254328703704</v>
      </c>
      <c r="S969" s="10">
        <f t="shared" si="78"/>
        <v>42482.21266203704</v>
      </c>
      <c r="T969" s="20">
        <f t="shared" si="79"/>
        <v>59.958333333335759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8275</v>
      </c>
      <c r="O970" t="s">
        <v>8277</v>
      </c>
      <c r="P970">
        <f t="shared" ref="P970:P1033" si="80">ROUND(E970/D970*100,0)</f>
        <v>1</v>
      </c>
      <c r="Q970">
        <f t="shared" ref="Q970:Q1033" si="81">IFERROR(ROUND(E970/L970,2),0)</f>
        <v>26.5</v>
      </c>
      <c r="R970" s="10">
        <f t="shared" ref="R970:R1033" si="82">(((J970/60)/60)/24)+DATE(1970,1,1)</f>
        <v>41836.847615740742</v>
      </c>
      <c r="S970" s="10">
        <f t="shared" ref="S970:S1033" si="83">(((I970/60)/60)/24)+DATE(1970,1,1)</f>
        <v>41866.847615740742</v>
      </c>
      <c r="T970" s="20">
        <f t="shared" si="79"/>
        <v>30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8275</v>
      </c>
      <c r="O971" t="s">
        <v>8277</v>
      </c>
      <c r="P971">
        <f t="shared" si="80"/>
        <v>47</v>
      </c>
      <c r="Q971">
        <f t="shared" si="81"/>
        <v>1272.73</v>
      </c>
      <c r="R971" s="10">
        <f t="shared" si="82"/>
        <v>42742.30332175926</v>
      </c>
      <c r="S971" s="10">
        <f t="shared" si="83"/>
        <v>42775.30332175926</v>
      </c>
      <c r="T971" s="20">
        <f t="shared" si="79"/>
        <v>33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8275</v>
      </c>
      <c r="O972" t="s">
        <v>8277</v>
      </c>
      <c r="P972">
        <f t="shared" si="80"/>
        <v>46</v>
      </c>
      <c r="Q972">
        <f t="shared" si="81"/>
        <v>164</v>
      </c>
      <c r="R972" s="10">
        <f t="shared" si="82"/>
        <v>42721.220520833333</v>
      </c>
      <c r="S972" s="10">
        <f t="shared" si="83"/>
        <v>42758.207638888889</v>
      </c>
      <c r="T972" s="20">
        <f t="shared" si="79"/>
        <v>36.987118055556493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8275</v>
      </c>
      <c r="O973" t="s">
        <v>8277</v>
      </c>
      <c r="P973">
        <f t="shared" si="80"/>
        <v>0</v>
      </c>
      <c r="Q973">
        <f t="shared" si="81"/>
        <v>45.2</v>
      </c>
      <c r="R973" s="10">
        <f t="shared" si="82"/>
        <v>42111.709027777775</v>
      </c>
      <c r="S973" s="10">
        <f t="shared" si="83"/>
        <v>42156.709027777775</v>
      </c>
      <c r="T973" s="20">
        <f t="shared" si="79"/>
        <v>45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8275</v>
      </c>
      <c r="O974" t="s">
        <v>8277</v>
      </c>
      <c r="P974">
        <f t="shared" si="80"/>
        <v>35</v>
      </c>
      <c r="Q974">
        <f t="shared" si="81"/>
        <v>153.88999999999999</v>
      </c>
      <c r="R974" s="10">
        <f t="shared" si="82"/>
        <v>41856.865717592591</v>
      </c>
      <c r="S974" s="10">
        <f t="shared" si="83"/>
        <v>41886.290972222225</v>
      </c>
      <c r="T974" s="20">
        <f t="shared" si="79"/>
        <v>29.425254629633855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8275</v>
      </c>
      <c r="O975" t="s">
        <v>8277</v>
      </c>
      <c r="P975">
        <f t="shared" si="80"/>
        <v>2</v>
      </c>
      <c r="Q975">
        <f t="shared" si="81"/>
        <v>51.38</v>
      </c>
      <c r="R975" s="10">
        <f t="shared" si="82"/>
        <v>42257.014965277776</v>
      </c>
      <c r="S975" s="10">
        <f t="shared" si="83"/>
        <v>42317.056631944448</v>
      </c>
      <c r="T975" s="20">
        <f t="shared" si="79"/>
        <v>60.041666666671517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8275</v>
      </c>
      <c r="O976" t="s">
        <v>8277</v>
      </c>
      <c r="P976">
        <f t="shared" si="80"/>
        <v>1</v>
      </c>
      <c r="Q976">
        <f t="shared" si="81"/>
        <v>93.33</v>
      </c>
      <c r="R976" s="10">
        <f t="shared" si="82"/>
        <v>42424.749490740738</v>
      </c>
      <c r="S976" s="10">
        <f t="shared" si="83"/>
        <v>42454.707824074074</v>
      </c>
      <c r="T976" s="20">
        <f t="shared" si="79"/>
        <v>29.958333333335759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8275</v>
      </c>
      <c r="O977" t="s">
        <v>8277</v>
      </c>
      <c r="P977">
        <f t="shared" si="80"/>
        <v>3</v>
      </c>
      <c r="Q977">
        <f t="shared" si="81"/>
        <v>108.63</v>
      </c>
      <c r="R977" s="10">
        <f t="shared" si="82"/>
        <v>42489.696585648147</v>
      </c>
      <c r="S977" s="10">
        <f t="shared" si="83"/>
        <v>42549.696585648147</v>
      </c>
      <c r="T977" s="20">
        <f t="shared" si="79"/>
        <v>60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8275</v>
      </c>
      <c r="O978" t="s">
        <v>8277</v>
      </c>
      <c r="P978">
        <f t="shared" si="80"/>
        <v>2</v>
      </c>
      <c r="Q978">
        <f t="shared" si="81"/>
        <v>160.5</v>
      </c>
      <c r="R978" s="10">
        <f t="shared" si="82"/>
        <v>42185.058993055558</v>
      </c>
      <c r="S978" s="10">
        <f t="shared" si="83"/>
        <v>42230.058993055558</v>
      </c>
      <c r="T978" s="20">
        <f t="shared" si="79"/>
        <v>45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8275</v>
      </c>
      <c r="O979" t="s">
        <v>8277</v>
      </c>
      <c r="P979">
        <f t="shared" si="80"/>
        <v>34</v>
      </c>
      <c r="Q979">
        <f t="shared" si="81"/>
        <v>75.75</v>
      </c>
      <c r="R979" s="10">
        <f t="shared" si="82"/>
        <v>42391.942094907412</v>
      </c>
      <c r="S979" s="10">
        <f t="shared" si="83"/>
        <v>42421.942094907412</v>
      </c>
      <c r="T979" s="20">
        <f t="shared" si="79"/>
        <v>30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8275</v>
      </c>
      <c r="O980" t="s">
        <v>8277</v>
      </c>
      <c r="P980">
        <f t="shared" si="80"/>
        <v>56</v>
      </c>
      <c r="Q980">
        <f t="shared" si="81"/>
        <v>790.84</v>
      </c>
      <c r="R980" s="10">
        <f t="shared" si="82"/>
        <v>42395.309039351851</v>
      </c>
      <c r="S980" s="10">
        <f t="shared" si="83"/>
        <v>42425.309039351851</v>
      </c>
      <c r="T980" s="20">
        <f t="shared" si="79"/>
        <v>30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8275</v>
      </c>
      <c r="O981" t="s">
        <v>8277</v>
      </c>
      <c r="P981">
        <f t="shared" si="80"/>
        <v>83</v>
      </c>
      <c r="Q981">
        <f t="shared" si="81"/>
        <v>301.94</v>
      </c>
      <c r="R981" s="10">
        <f t="shared" si="82"/>
        <v>42506.416990740734</v>
      </c>
      <c r="S981" s="10">
        <f t="shared" si="83"/>
        <v>42541.790972222225</v>
      </c>
      <c r="T981" s="20">
        <f t="shared" si="79"/>
        <v>35.373981481490773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8275</v>
      </c>
      <c r="O982" t="s">
        <v>8277</v>
      </c>
      <c r="P982">
        <f t="shared" si="80"/>
        <v>15</v>
      </c>
      <c r="Q982">
        <f t="shared" si="81"/>
        <v>47.94</v>
      </c>
      <c r="R982" s="10">
        <f t="shared" si="82"/>
        <v>41928.904189814813</v>
      </c>
      <c r="S982" s="10">
        <f t="shared" si="83"/>
        <v>41973.945856481485</v>
      </c>
      <c r="T982" s="20">
        <f t="shared" si="79"/>
        <v>45.041666666671517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8275</v>
      </c>
      <c r="O983" t="s">
        <v>8277</v>
      </c>
      <c r="P983">
        <f t="shared" si="80"/>
        <v>0</v>
      </c>
      <c r="Q983">
        <f t="shared" si="81"/>
        <v>2.75</v>
      </c>
      <c r="R983" s="10">
        <f t="shared" si="82"/>
        <v>41830.947013888886</v>
      </c>
      <c r="S983" s="10">
        <f t="shared" si="83"/>
        <v>41860.947013888886</v>
      </c>
      <c r="T983" s="20">
        <f t="shared" si="79"/>
        <v>30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8275</v>
      </c>
      <c r="O984" t="s">
        <v>8277</v>
      </c>
      <c r="P984">
        <f t="shared" si="80"/>
        <v>0</v>
      </c>
      <c r="Q984">
        <f t="shared" si="81"/>
        <v>1</v>
      </c>
      <c r="R984" s="10">
        <f t="shared" si="82"/>
        <v>42615.753310185188</v>
      </c>
      <c r="S984" s="10">
        <f t="shared" si="83"/>
        <v>42645.753310185188</v>
      </c>
      <c r="T984" s="20">
        <f t="shared" si="79"/>
        <v>30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8275</v>
      </c>
      <c r="O985" t="s">
        <v>8277</v>
      </c>
      <c r="P985">
        <f t="shared" si="80"/>
        <v>30</v>
      </c>
      <c r="Q985">
        <f t="shared" si="81"/>
        <v>171.79</v>
      </c>
      <c r="R985" s="10">
        <f t="shared" si="82"/>
        <v>42574.667650462965</v>
      </c>
      <c r="S985" s="10">
        <f t="shared" si="83"/>
        <v>42605.870833333334</v>
      </c>
      <c r="T985" s="20">
        <f t="shared" si="79"/>
        <v>31.203182870369346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8275</v>
      </c>
      <c r="O986" t="s">
        <v>8277</v>
      </c>
      <c r="P986">
        <f t="shared" si="80"/>
        <v>1</v>
      </c>
      <c r="Q986">
        <f t="shared" si="81"/>
        <v>35.33</v>
      </c>
      <c r="R986" s="10">
        <f t="shared" si="82"/>
        <v>42061.11583333333</v>
      </c>
      <c r="S986" s="10">
        <f t="shared" si="83"/>
        <v>42091.074166666673</v>
      </c>
      <c r="T986" s="20">
        <f t="shared" si="79"/>
        <v>29.958333333343035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8275</v>
      </c>
      <c r="O987" t="s">
        <v>8277</v>
      </c>
      <c r="P987">
        <f t="shared" si="80"/>
        <v>6</v>
      </c>
      <c r="Q987">
        <f t="shared" si="81"/>
        <v>82.09</v>
      </c>
      <c r="R987" s="10">
        <f t="shared" si="82"/>
        <v>42339.967708333337</v>
      </c>
      <c r="S987" s="10">
        <f t="shared" si="83"/>
        <v>42369.958333333328</v>
      </c>
      <c r="T987" s="20">
        <f t="shared" si="79"/>
        <v>29.990624999991269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8275</v>
      </c>
      <c r="O988" t="s">
        <v>8277</v>
      </c>
      <c r="P988">
        <f t="shared" si="80"/>
        <v>13</v>
      </c>
      <c r="Q988">
        <f t="shared" si="81"/>
        <v>110.87</v>
      </c>
      <c r="R988" s="10">
        <f t="shared" si="82"/>
        <v>42324.767361111109</v>
      </c>
      <c r="S988" s="10">
        <f t="shared" si="83"/>
        <v>42379</v>
      </c>
      <c r="T988" s="20">
        <f t="shared" si="79"/>
        <v>54.232638888890506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8275</v>
      </c>
      <c r="O989" t="s">
        <v>8277</v>
      </c>
      <c r="P989">
        <f t="shared" si="80"/>
        <v>13</v>
      </c>
      <c r="Q989">
        <f t="shared" si="81"/>
        <v>161.22</v>
      </c>
      <c r="R989" s="10">
        <f t="shared" si="82"/>
        <v>41773.294560185182</v>
      </c>
      <c r="S989" s="10">
        <f t="shared" si="83"/>
        <v>41813.294560185182</v>
      </c>
      <c r="T989" s="20">
        <f t="shared" si="79"/>
        <v>40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8275</v>
      </c>
      <c r="O990" t="s">
        <v>8277</v>
      </c>
      <c r="P990">
        <f t="shared" si="80"/>
        <v>0</v>
      </c>
      <c r="Q990">
        <f t="shared" si="81"/>
        <v>0</v>
      </c>
      <c r="R990" s="10">
        <f t="shared" si="82"/>
        <v>42614.356770833328</v>
      </c>
      <c r="S990" s="10">
        <f t="shared" si="83"/>
        <v>42644.356770833328</v>
      </c>
      <c r="T990" s="20">
        <f t="shared" si="79"/>
        <v>30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8275</v>
      </c>
      <c r="O991" t="s">
        <v>8277</v>
      </c>
      <c r="P991">
        <f t="shared" si="80"/>
        <v>17</v>
      </c>
      <c r="Q991">
        <f t="shared" si="81"/>
        <v>52.41</v>
      </c>
      <c r="R991" s="10">
        <f t="shared" si="82"/>
        <v>42611.933969907404</v>
      </c>
      <c r="S991" s="10">
        <f t="shared" si="83"/>
        <v>42641.933969907404</v>
      </c>
      <c r="T991" s="20">
        <f t="shared" si="79"/>
        <v>30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8275</v>
      </c>
      <c r="O992" t="s">
        <v>8277</v>
      </c>
      <c r="P992">
        <f t="shared" si="80"/>
        <v>0</v>
      </c>
      <c r="Q992">
        <f t="shared" si="81"/>
        <v>13</v>
      </c>
      <c r="R992" s="10">
        <f t="shared" si="82"/>
        <v>41855.784305555557</v>
      </c>
      <c r="S992" s="10">
        <f t="shared" si="83"/>
        <v>41885.784305555557</v>
      </c>
      <c r="T992" s="20">
        <f t="shared" si="79"/>
        <v>30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8275</v>
      </c>
      <c r="O993" t="s">
        <v>8277</v>
      </c>
      <c r="P993">
        <f t="shared" si="80"/>
        <v>4</v>
      </c>
      <c r="Q993">
        <f t="shared" si="81"/>
        <v>30.29</v>
      </c>
      <c r="R993" s="10">
        <f t="shared" si="82"/>
        <v>42538.75680555556</v>
      </c>
      <c r="S993" s="10">
        <f t="shared" si="83"/>
        <v>42563.785416666666</v>
      </c>
      <c r="T993" s="20">
        <f t="shared" si="79"/>
        <v>25.02861111110542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8275</v>
      </c>
      <c r="O994" t="s">
        <v>8277</v>
      </c>
      <c r="P994">
        <f t="shared" si="80"/>
        <v>0</v>
      </c>
      <c r="Q994">
        <f t="shared" si="81"/>
        <v>116.75</v>
      </c>
      <c r="R994" s="10">
        <f t="shared" si="82"/>
        <v>42437.924988425926</v>
      </c>
      <c r="S994" s="10">
        <f t="shared" si="83"/>
        <v>42497.883321759262</v>
      </c>
      <c r="T994" s="20">
        <f t="shared" si="79"/>
        <v>59.958333333335759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8275</v>
      </c>
      <c r="O995" t="s">
        <v>8277</v>
      </c>
      <c r="P995">
        <f t="shared" si="80"/>
        <v>25</v>
      </c>
      <c r="Q995">
        <f t="shared" si="81"/>
        <v>89.6</v>
      </c>
      <c r="R995" s="10">
        <f t="shared" si="82"/>
        <v>42652.964907407411</v>
      </c>
      <c r="S995" s="10">
        <f t="shared" si="83"/>
        <v>42686.208333333328</v>
      </c>
      <c r="T995" s="20">
        <f t="shared" si="79"/>
        <v>33.243425925917109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8275</v>
      </c>
      <c r="O996" t="s">
        <v>8277</v>
      </c>
      <c r="P996">
        <f t="shared" si="80"/>
        <v>2</v>
      </c>
      <c r="Q996">
        <f t="shared" si="81"/>
        <v>424.45</v>
      </c>
      <c r="R996" s="10">
        <f t="shared" si="82"/>
        <v>41921.263078703705</v>
      </c>
      <c r="S996" s="10">
        <f t="shared" si="83"/>
        <v>41973.957638888889</v>
      </c>
      <c r="T996" s="20">
        <f t="shared" si="79"/>
        <v>52.694560185183946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8275</v>
      </c>
      <c r="O997" t="s">
        <v>8277</v>
      </c>
      <c r="P997">
        <f t="shared" si="80"/>
        <v>7</v>
      </c>
      <c r="Q997">
        <f t="shared" si="81"/>
        <v>80.67</v>
      </c>
      <c r="R997" s="10">
        <f t="shared" si="82"/>
        <v>41947.940740740742</v>
      </c>
      <c r="S997" s="10">
        <f t="shared" si="83"/>
        <v>41972.666666666672</v>
      </c>
      <c r="T997" s="20">
        <f t="shared" si="79"/>
        <v>24.725925925929914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8275</v>
      </c>
      <c r="O998" t="s">
        <v>8277</v>
      </c>
      <c r="P998">
        <f t="shared" si="80"/>
        <v>2</v>
      </c>
      <c r="Q998">
        <f t="shared" si="81"/>
        <v>13</v>
      </c>
      <c r="R998" s="10">
        <f t="shared" si="82"/>
        <v>41817.866435185184</v>
      </c>
      <c r="S998" s="10">
        <f t="shared" si="83"/>
        <v>41847.643750000003</v>
      </c>
      <c r="T998" s="20">
        <f t="shared" si="79"/>
        <v>29.777314814818965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8275</v>
      </c>
      <c r="O999" t="s">
        <v>8277</v>
      </c>
      <c r="P999">
        <f t="shared" si="80"/>
        <v>1</v>
      </c>
      <c r="Q999">
        <f t="shared" si="81"/>
        <v>8.1300000000000008</v>
      </c>
      <c r="R999" s="10">
        <f t="shared" si="82"/>
        <v>41941.10297453704</v>
      </c>
      <c r="S999" s="10">
        <f t="shared" si="83"/>
        <v>41971.144641203704</v>
      </c>
      <c r="T999" s="20">
        <f t="shared" si="79"/>
        <v>30.041666666664241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8275</v>
      </c>
      <c r="O1000" t="s">
        <v>8277</v>
      </c>
      <c r="P1000">
        <f t="shared" si="80"/>
        <v>59</v>
      </c>
      <c r="Q1000">
        <f t="shared" si="81"/>
        <v>153.43</v>
      </c>
      <c r="R1000" s="10">
        <f t="shared" si="82"/>
        <v>42282.168993055559</v>
      </c>
      <c r="S1000" s="10">
        <f t="shared" si="83"/>
        <v>42327.210659722223</v>
      </c>
      <c r="T1000" s="20">
        <f t="shared" si="79"/>
        <v>45.041666666664241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8275</v>
      </c>
      <c r="O1001" t="s">
        <v>8277</v>
      </c>
      <c r="P1001">
        <f t="shared" si="80"/>
        <v>8</v>
      </c>
      <c r="Q1001">
        <f t="shared" si="81"/>
        <v>292.08</v>
      </c>
      <c r="R1001" s="10">
        <f t="shared" si="82"/>
        <v>41926.29965277778</v>
      </c>
      <c r="S1001" s="10">
        <f t="shared" si="83"/>
        <v>41956.334722222222</v>
      </c>
      <c r="T1001" s="20">
        <f t="shared" si="79"/>
        <v>30.035069444442343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8275</v>
      </c>
      <c r="O1002" t="s">
        <v>8277</v>
      </c>
      <c r="P1002">
        <f t="shared" si="80"/>
        <v>2</v>
      </c>
      <c r="Q1002">
        <f t="shared" si="81"/>
        <v>3304</v>
      </c>
      <c r="R1002" s="10">
        <f t="shared" si="82"/>
        <v>42749.059722222228</v>
      </c>
      <c r="S1002" s="10">
        <f t="shared" si="83"/>
        <v>42809.018055555556</v>
      </c>
      <c r="T1002" s="20">
        <f t="shared" si="79"/>
        <v>59.958333333328483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8275</v>
      </c>
      <c r="O1003" t="s">
        <v>8277</v>
      </c>
      <c r="P1003">
        <f t="shared" si="80"/>
        <v>104</v>
      </c>
      <c r="Q1003">
        <f t="shared" si="81"/>
        <v>1300</v>
      </c>
      <c r="R1003" s="10">
        <f t="shared" si="82"/>
        <v>42720.720057870371</v>
      </c>
      <c r="S1003" s="10">
        <f t="shared" si="83"/>
        <v>42765.720057870371</v>
      </c>
      <c r="T1003" s="20">
        <f t="shared" si="79"/>
        <v>45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8275</v>
      </c>
      <c r="O1004" t="s">
        <v>8277</v>
      </c>
      <c r="P1004">
        <f t="shared" si="80"/>
        <v>30</v>
      </c>
      <c r="Q1004">
        <f t="shared" si="81"/>
        <v>134.55000000000001</v>
      </c>
      <c r="R1004" s="10">
        <f t="shared" si="82"/>
        <v>42325.684189814812</v>
      </c>
      <c r="S1004" s="10">
        <f t="shared" si="83"/>
        <v>42355.249305555553</v>
      </c>
      <c r="T1004" s="20">
        <f t="shared" si="79"/>
        <v>29.565115740741021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8275</v>
      </c>
      <c r="O1005" t="s">
        <v>8277</v>
      </c>
      <c r="P1005">
        <f t="shared" si="80"/>
        <v>16</v>
      </c>
      <c r="Q1005">
        <f t="shared" si="81"/>
        <v>214.07</v>
      </c>
      <c r="R1005" s="10">
        <f t="shared" si="82"/>
        <v>42780.709039351852</v>
      </c>
      <c r="S1005" s="10">
        <f t="shared" si="83"/>
        <v>42810.667372685188</v>
      </c>
      <c r="T1005" s="20">
        <f t="shared" si="79"/>
        <v>29.958333333335759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8275</v>
      </c>
      <c r="O1006" t="s">
        <v>8277</v>
      </c>
      <c r="P1006">
        <f t="shared" si="80"/>
        <v>82</v>
      </c>
      <c r="Q1006">
        <f t="shared" si="81"/>
        <v>216.34</v>
      </c>
      <c r="R1006" s="10">
        <f t="shared" si="82"/>
        <v>42388.708645833336</v>
      </c>
      <c r="S1006" s="10">
        <f t="shared" si="83"/>
        <v>42418.708645833336</v>
      </c>
      <c r="T1006" s="20">
        <f t="shared" si="79"/>
        <v>30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8275</v>
      </c>
      <c r="O1007" t="s">
        <v>8277</v>
      </c>
      <c r="P1007">
        <f t="shared" si="80"/>
        <v>75</v>
      </c>
      <c r="Q1007">
        <f t="shared" si="81"/>
        <v>932.31</v>
      </c>
      <c r="R1007" s="10">
        <f t="shared" si="82"/>
        <v>42276.624803240738</v>
      </c>
      <c r="S1007" s="10">
        <f t="shared" si="83"/>
        <v>42307.624803240738</v>
      </c>
      <c r="T1007" s="20">
        <f t="shared" si="79"/>
        <v>31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8275</v>
      </c>
      <c r="O1008" t="s">
        <v>8277</v>
      </c>
      <c r="P1008">
        <f t="shared" si="80"/>
        <v>6</v>
      </c>
      <c r="Q1008">
        <f t="shared" si="81"/>
        <v>29.25</v>
      </c>
      <c r="R1008" s="10">
        <f t="shared" si="82"/>
        <v>41977.040185185186</v>
      </c>
      <c r="S1008" s="10">
        <f t="shared" si="83"/>
        <v>41985.299305555556</v>
      </c>
      <c r="T1008" s="20">
        <f t="shared" si="79"/>
        <v>8.2591203703705105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8275</v>
      </c>
      <c r="O1009" t="s">
        <v>8277</v>
      </c>
      <c r="P1009">
        <f t="shared" si="80"/>
        <v>44</v>
      </c>
      <c r="Q1009">
        <f t="shared" si="81"/>
        <v>174.95</v>
      </c>
      <c r="R1009" s="10">
        <f t="shared" si="82"/>
        <v>42676.583599537036</v>
      </c>
      <c r="S1009" s="10">
        <f t="shared" si="83"/>
        <v>42718.6252662037</v>
      </c>
      <c r="T1009" s="20">
        <f t="shared" si="79"/>
        <v>42.041666666664241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8275</v>
      </c>
      <c r="O1010" t="s">
        <v>8277</v>
      </c>
      <c r="P1010">
        <f t="shared" si="80"/>
        <v>0</v>
      </c>
      <c r="Q1010">
        <f t="shared" si="81"/>
        <v>250</v>
      </c>
      <c r="R1010" s="10">
        <f t="shared" si="82"/>
        <v>42702.809201388889</v>
      </c>
      <c r="S1010" s="10">
        <f t="shared" si="83"/>
        <v>42732.809201388889</v>
      </c>
      <c r="T1010" s="20">
        <f t="shared" si="79"/>
        <v>30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8275</v>
      </c>
      <c r="O1011" t="s">
        <v>8277</v>
      </c>
      <c r="P1011">
        <f t="shared" si="80"/>
        <v>13</v>
      </c>
      <c r="Q1011">
        <f t="shared" si="81"/>
        <v>65</v>
      </c>
      <c r="R1011" s="10">
        <f t="shared" si="82"/>
        <v>42510.604699074072</v>
      </c>
      <c r="S1011" s="10">
        <f t="shared" si="83"/>
        <v>42540.604699074072</v>
      </c>
      <c r="T1011" s="20">
        <f t="shared" si="79"/>
        <v>30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8275</v>
      </c>
      <c r="O1012" t="s">
        <v>8277</v>
      </c>
      <c r="P1012">
        <f t="shared" si="80"/>
        <v>0</v>
      </c>
      <c r="Q1012">
        <f t="shared" si="81"/>
        <v>55</v>
      </c>
      <c r="R1012" s="10">
        <f t="shared" si="82"/>
        <v>42561.829421296294</v>
      </c>
      <c r="S1012" s="10">
        <f t="shared" si="83"/>
        <v>42618.124305555553</v>
      </c>
      <c r="T1012" s="20">
        <f t="shared" si="79"/>
        <v>56.294884259259561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8275</v>
      </c>
      <c r="O1013" t="s">
        <v>8277</v>
      </c>
      <c r="P1013">
        <f t="shared" si="80"/>
        <v>0</v>
      </c>
      <c r="Q1013">
        <f t="shared" si="81"/>
        <v>75</v>
      </c>
      <c r="R1013" s="10">
        <f t="shared" si="82"/>
        <v>41946.898090277777</v>
      </c>
      <c r="S1013" s="10">
        <f t="shared" si="83"/>
        <v>41991.898090277777</v>
      </c>
      <c r="T1013" s="20">
        <f t="shared" si="79"/>
        <v>45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8275</v>
      </c>
      <c r="O1014" t="s">
        <v>8277</v>
      </c>
      <c r="P1014">
        <f t="shared" si="80"/>
        <v>21535</v>
      </c>
      <c r="Q1014">
        <f t="shared" si="81"/>
        <v>1389.36</v>
      </c>
      <c r="R1014" s="10">
        <f t="shared" si="82"/>
        <v>42714.440416666665</v>
      </c>
      <c r="S1014" s="10">
        <f t="shared" si="83"/>
        <v>42759.440416666665</v>
      </c>
      <c r="T1014" s="20">
        <f t="shared" si="79"/>
        <v>45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8275</v>
      </c>
      <c r="O1015" t="s">
        <v>8277</v>
      </c>
      <c r="P1015">
        <f t="shared" si="80"/>
        <v>35</v>
      </c>
      <c r="Q1015">
        <f t="shared" si="81"/>
        <v>95.91</v>
      </c>
      <c r="R1015" s="10">
        <f t="shared" si="82"/>
        <v>42339.833981481483</v>
      </c>
      <c r="S1015" s="10">
        <f t="shared" si="83"/>
        <v>42367.833333333328</v>
      </c>
      <c r="T1015" s="20">
        <f t="shared" si="79"/>
        <v>27.999351851845859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8275</v>
      </c>
      <c r="O1016" t="s">
        <v>8277</v>
      </c>
      <c r="P1016">
        <f t="shared" si="80"/>
        <v>31</v>
      </c>
      <c r="Q1016">
        <f t="shared" si="81"/>
        <v>191.25</v>
      </c>
      <c r="R1016" s="10">
        <f t="shared" si="82"/>
        <v>41955.002488425926</v>
      </c>
      <c r="S1016" s="10">
        <f t="shared" si="83"/>
        <v>42005.002488425926</v>
      </c>
      <c r="T1016" s="20">
        <f t="shared" si="79"/>
        <v>50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8275</v>
      </c>
      <c r="O1017" t="s">
        <v>8277</v>
      </c>
      <c r="P1017">
        <f t="shared" si="80"/>
        <v>3</v>
      </c>
      <c r="Q1017">
        <f t="shared" si="81"/>
        <v>40</v>
      </c>
      <c r="R1017" s="10">
        <f t="shared" si="82"/>
        <v>42303.878414351857</v>
      </c>
      <c r="S1017" s="10">
        <f t="shared" si="83"/>
        <v>42333.920081018514</v>
      </c>
      <c r="T1017" s="20">
        <f t="shared" si="79"/>
        <v>30.041666666656965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8275</v>
      </c>
      <c r="O1018" t="s">
        <v>8277</v>
      </c>
      <c r="P1018">
        <f t="shared" si="80"/>
        <v>3</v>
      </c>
      <c r="Q1018">
        <f t="shared" si="81"/>
        <v>74.790000000000006</v>
      </c>
      <c r="R1018" s="10">
        <f t="shared" si="82"/>
        <v>42422.107129629629</v>
      </c>
      <c r="S1018" s="10">
        <f t="shared" si="83"/>
        <v>42467.065462962957</v>
      </c>
      <c r="T1018" s="20">
        <f t="shared" si="79"/>
        <v>44.958333333328483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8275</v>
      </c>
      <c r="O1019" t="s">
        <v>8277</v>
      </c>
      <c r="P1019">
        <f t="shared" si="80"/>
        <v>23</v>
      </c>
      <c r="Q1019">
        <f t="shared" si="81"/>
        <v>161.12</v>
      </c>
      <c r="R1019" s="10">
        <f t="shared" si="82"/>
        <v>42289.675173611111</v>
      </c>
      <c r="S1019" s="10">
        <f t="shared" si="83"/>
        <v>42329.716840277775</v>
      </c>
      <c r="T1019" s="20">
        <f t="shared" si="79"/>
        <v>40.041666666664241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8275</v>
      </c>
      <c r="O1020" t="s">
        <v>8277</v>
      </c>
      <c r="P1020">
        <f t="shared" si="80"/>
        <v>3</v>
      </c>
      <c r="Q1020">
        <f t="shared" si="81"/>
        <v>88.71</v>
      </c>
      <c r="R1020" s="10">
        <f t="shared" si="82"/>
        <v>42535.492280092592</v>
      </c>
      <c r="S1020" s="10">
        <f t="shared" si="83"/>
        <v>42565.492280092592</v>
      </c>
      <c r="T1020" s="20">
        <f t="shared" si="79"/>
        <v>30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8275</v>
      </c>
      <c r="O1021" t="s">
        <v>8277</v>
      </c>
      <c r="P1021">
        <f t="shared" si="80"/>
        <v>47</v>
      </c>
      <c r="Q1021">
        <f t="shared" si="81"/>
        <v>53.25</v>
      </c>
      <c r="R1021" s="10">
        <f t="shared" si="82"/>
        <v>42009.973946759259</v>
      </c>
      <c r="S1021" s="10">
        <f t="shared" si="83"/>
        <v>42039.973946759259</v>
      </c>
      <c r="T1021" s="20">
        <f t="shared" si="79"/>
        <v>30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8281</v>
      </c>
      <c r="O1022" t="s">
        <v>8286</v>
      </c>
      <c r="P1022">
        <f t="shared" si="80"/>
        <v>206</v>
      </c>
      <c r="Q1022">
        <f t="shared" si="81"/>
        <v>106.2</v>
      </c>
      <c r="R1022" s="10">
        <f t="shared" si="82"/>
        <v>42127.069548611107</v>
      </c>
      <c r="S1022" s="10">
        <f t="shared" si="83"/>
        <v>42157.032638888893</v>
      </c>
      <c r="T1022" s="20">
        <f t="shared" si="79"/>
        <v>29.96309027778625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8281</v>
      </c>
      <c r="O1023" t="s">
        <v>8286</v>
      </c>
      <c r="P1023">
        <f t="shared" si="80"/>
        <v>352</v>
      </c>
      <c r="Q1023">
        <f t="shared" si="81"/>
        <v>22.08</v>
      </c>
      <c r="R1023" s="10">
        <f t="shared" si="82"/>
        <v>42271.251979166671</v>
      </c>
      <c r="S1023" s="10">
        <f t="shared" si="83"/>
        <v>42294.166666666672</v>
      </c>
      <c r="T1023" s="20">
        <f t="shared" si="79"/>
        <v>22.914687500000582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8281</v>
      </c>
      <c r="O1024" t="s">
        <v>8286</v>
      </c>
      <c r="P1024">
        <f t="shared" si="80"/>
        <v>115</v>
      </c>
      <c r="Q1024">
        <f t="shared" si="81"/>
        <v>31.05</v>
      </c>
      <c r="R1024" s="10">
        <f t="shared" si="82"/>
        <v>42111.646724537044</v>
      </c>
      <c r="S1024" s="10">
        <f t="shared" si="83"/>
        <v>42141.646724537044</v>
      </c>
      <c r="T1024" s="20">
        <f t="shared" si="79"/>
        <v>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8281</v>
      </c>
      <c r="O1025" t="s">
        <v>8286</v>
      </c>
      <c r="P1025">
        <f t="shared" si="80"/>
        <v>237</v>
      </c>
      <c r="Q1025">
        <f t="shared" si="81"/>
        <v>36.21</v>
      </c>
      <c r="R1025" s="10">
        <f t="shared" si="82"/>
        <v>42145.919687500005</v>
      </c>
      <c r="S1025" s="10">
        <f t="shared" si="83"/>
        <v>42175.919687500005</v>
      </c>
      <c r="T1025" s="20">
        <f t="shared" si="79"/>
        <v>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8281</v>
      </c>
      <c r="O1026" t="s">
        <v>8286</v>
      </c>
      <c r="P1026">
        <f t="shared" si="80"/>
        <v>119</v>
      </c>
      <c r="Q1026">
        <f t="shared" si="81"/>
        <v>388.98</v>
      </c>
      <c r="R1026" s="10">
        <f t="shared" si="82"/>
        <v>42370.580590277779</v>
      </c>
      <c r="S1026" s="10">
        <f t="shared" si="83"/>
        <v>42400.580590277779</v>
      </c>
      <c r="T1026" s="20">
        <f t="shared" si="79"/>
        <v>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8281</v>
      </c>
      <c r="O1027" t="s">
        <v>8286</v>
      </c>
      <c r="P1027">
        <f t="shared" si="80"/>
        <v>110</v>
      </c>
      <c r="Q1027">
        <f t="shared" si="81"/>
        <v>71.849999999999994</v>
      </c>
      <c r="R1027" s="10">
        <f t="shared" si="82"/>
        <v>42049.833761574075</v>
      </c>
      <c r="S1027" s="10">
        <f t="shared" si="83"/>
        <v>42079.792094907403</v>
      </c>
      <c r="T1027" s="20">
        <f t="shared" ref="T1027:T1090" si="84">S1027-R1027</f>
        <v>29.958333333328483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8281</v>
      </c>
      <c r="O1028" t="s">
        <v>8286</v>
      </c>
      <c r="P1028">
        <f t="shared" si="80"/>
        <v>100</v>
      </c>
      <c r="Q1028">
        <f t="shared" si="81"/>
        <v>57.38</v>
      </c>
      <c r="R1028" s="10">
        <f t="shared" si="82"/>
        <v>42426.407592592594</v>
      </c>
      <c r="S1028" s="10">
        <f t="shared" si="83"/>
        <v>42460.365925925929</v>
      </c>
      <c r="T1028" s="20">
        <f t="shared" si="84"/>
        <v>33.958333333335759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8281</v>
      </c>
      <c r="O1029" t="s">
        <v>8286</v>
      </c>
      <c r="P1029">
        <f t="shared" si="80"/>
        <v>103</v>
      </c>
      <c r="Q1029">
        <f t="shared" si="81"/>
        <v>69.67</v>
      </c>
      <c r="R1029" s="10">
        <f t="shared" si="82"/>
        <v>41905.034108796295</v>
      </c>
      <c r="S1029" s="10">
        <f t="shared" si="83"/>
        <v>41935.034108796295</v>
      </c>
      <c r="T1029" s="20">
        <f t="shared" si="84"/>
        <v>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8281</v>
      </c>
      <c r="O1030" t="s">
        <v>8286</v>
      </c>
      <c r="P1030">
        <f t="shared" si="80"/>
        <v>117</v>
      </c>
      <c r="Q1030">
        <f t="shared" si="81"/>
        <v>45.99</v>
      </c>
      <c r="R1030" s="10">
        <f t="shared" si="82"/>
        <v>42755.627372685187</v>
      </c>
      <c r="S1030" s="10">
        <f t="shared" si="83"/>
        <v>42800.833333333328</v>
      </c>
      <c r="T1030" s="20">
        <f t="shared" si="84"/>
        <v>45.205960648141627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8281</v>
      </c>
      <c r="O1031" t="s">
        <v>8286</v>
      </c>
      <c r="P1031">
        <f t="shared" si="80"/>
        <v>112</v>
      </c>
      <c r="Q1031">
        <f t="shared" si="81"/>
        <v>79.260000000000005</v>
      </c>
      <c r="R1031" s="10">
        <f t="shared" si="82"/>
        <v>42044.711886574078</v>
      </c>
      <c r="S1031" s="10">
        <f t="shared" si="83"/>
        <v>42098.915972222225</v>
      </c>
      <c r="T1031" s="20">
        <f t="shared" si="84"/>
        <v>54.204085648147156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8281</v>
      </c>
      <c r="O1032" t="s">
        <v>8286</v>
      </c>
      <c r="P1032">
        <f t="shared" si="80"/>
        <v>342</v>
      </c>
      <c r="Q1032">
        <f t="shared" si="81"/>
        <v>43.03</v>
      </c>
      <c r="R1032" s="10">
        <f t="shared" si="82"/>
        <v>42611.483206018514</v>
      </c>
      <c r="S1032" s="10">
        <f t="shared" si="83"/>
        <v>42625.483206018514</v>
      </c>
      <c r="T1032" s="20">
        <f t="shared" si="84"/>
        <v>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8281</v>
      </c>
      <c r="O1033" t="s">
        <v>8286</v>
      </c>
      <c r="P1033">
        <f t="shared" si="80"/>
        <v>107</v>
      </c>
      <c r="Q1033">
        <f t="shared" si="81"/>
        <v>108.48</v>
      </c>
      <c r="R1033" s="10">
        <f t="shared" si="82"/>
        <v>42324.764004629629</v>
      </c>
      <c r="S1033" s="10">
        <f t="shared" si="83"/>
        <v>42354.764004629629</v>
      </c>
      <c r="T1033" s="20">
        <f t="shared" si="84"/>
        <v>30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8281</v>
      </c>
      <c r="O1034" t="s">
        <v>8286</v>
      </c>
      <c r="P1034">
        <f t="shared" ref="P1034:P1097" si="85">ROUND(E1034/D1034*100,0)</f>
        <v>108</v>
      </c>
      <c r="Q1034">
        <f t="shared" ref="Q1034:Q1097" si="86">IFERROR(ROUND(E1034/L1034,2),0)</f>
        <v>61.03</v>
      </c>
      <c r="R1034" s="10">
        <f t="shared" ref="R1034:R1097" si="87">(((J1034/60)/60)/24)+DATE(1970,1,1)</f>
        <v>42514.666956018518</v>
      </c>
      <c r="S1034" s="10">
        <f t="shared" ref="S1034:S1097" si="88">(((I1034/60)/60)/24)+DATE(1970,1,1)</f>
        <v>42544.666956018518</v>
      </c>
      <c r="T1034" s="20">
        <f t="shared" si="84"/>
        <v>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8281</v>
      </c>
      <c r="O1035" t="s">
        <v>8286</v>
      </c>
      <c r="P1035">
        <f t="shared" si="85"/>
        <v>103</v>
      </c>
      <c r="Q1035">
        <f t="shared" si="86"/>
        <v>50.59</v>
      </c>
      <c r="R1035" s="10">
        <f t="shared" si="87"/>
        <v>42688.732407407413</v>
      </c>
      <c r="S1035" s="10">
        <f t="shared" si="88"/>
        <v>42716.732407407413</v>
      </c>
      <c r="T1035" s="20">
        <f t="shared" si="84"/>
        <v>28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8281</v>
      </c>
      <c r="O1036" t="s">
        <v>8286</v>
      </c>
      <c r="P1036">
        <f t="shared" si="85"/>
        <v>130</v>
      </c>
      <c r="Q1036">
        <f t="shared" si="86"/>
        <v>39.159999999999997</v>
      </c>
      <c r="R1036" s="10">
        <f t="shared" si="87"/>
        <v>42555.166712962964</v>
      </c>
      <c r="S1036" s="10">
        <f t="shared" si="88"/>
        <v>42587.165972222225</v>
      </c>
      <c r="T1036" s="20">
        <f t="shared" si="84"/>
        <v>31.999259259260725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8281</v>
      </c>
      <c r="O1037" t="s">
        <v>8286</v>
      </c>
      <c r="P1037">
        <f t="shared" si="85"/>
        <v>108</v>
      </c>
      <c r="Q1037">
        <f t="shared" si="86"/>
        <v>65.16</v>
      </c>
      <c r="R1037" s="10">
        <f t="shared" si="87"/>
        <v>42016.641435185185</v>
      </c>
      <c r="S1037" s="10">
        <f t="shared" si="88"/>
        <v>42046.641435185185</v>
      </c>
      <c r="T1037" s="20">
        <f t="shared" si="84"/>
        <v>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8281</v>
      </c>
      <c r="O1038" t="s">
        <v>8286</v>
      </c>
      <c r="P1038">
        <f t="shared" si="85"/>
        <v>112</v>
      </c>
      <c r="Q1038">
        <f t="shared" si="86"/>
        <v>23.96</v>
      </c>
      <c r="R1038" s="10">
        <f t="shared" si="87"/>
        <v>41249.448958333334</v>
      </c>
      <c r="S1038" s="10">
        <f t="shared" si="88"/>
        <v>41281.333333333336</v>
      </c>
      <c r="T1038" s="20">
        <f t="shared" si="84"/>
        <v>31.884375000001455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8281</v>
      </c>
      <c r="O1039" t="s">
        <v>8286</v>
      </c>
      <c r="P1039">
        <f t="shared" si="85"/>
        <v>102</v>
      </c>
      <c r="Q1039">
        <f t="shared" si="86"/>
        <v>48.62</v>
      </c>
      <c r="R1039" s="10">
        <f t="shared" si="87"/>
        <v>42119.822476851856</v>
      </c>
      <c r="S1039" s="10">
        <f t="shared" si="88"/>
        <v>42142.208333333328</v>
      </c>
      <c r="T1039" s="20">
        <f t="shared" si="84"/>
        <v>22.385856481472729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8281</v>
      </c>
      <c r="O1040" t="s">
        <v>8286</v>
      </c>
      <c r="P1040">
        <f t="shared" si="85"/>
        <v>145</v>
      </c>
      <c r="Q1040">
        <f t="shared" si="86"/>
        <v>35.74</v>
      </c>
      <c r="R1040" s="10">
        <f t="shared" si="87"/>
        <v>42418.231747685189</v>
      </c>
      <c r="S1040" s="10">
        <f t="shared" si="88"/>
        <v>42448.190081018518</v>
      </c>
      <c r="T1040" s="20">
        <f t="shared" si="84"/>
        <v>29.958333333328483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8281</v>
      </c>
      <c r="O1041" t="s">
        <v>8286</v>
      </c>
      <c r="P1041">
        <f t="shared" si="85"/>
        <v>128</v>
      </c>
      <c r="Q1041">
        <f t="shared" si="86"/>
        <v>21.37</v>
      </c>
      <c r="R1041" s="10">
        <f t="shared" si="87"/>
        <v>42692.109328703707</v>
      </c>
      <c r="S1041" s="10">
        <f t="shared" si="88"/>
        <v>42717.332638888889</v>
      </c>
      <c r="T1041" s="20">
        <f t="shared" si="84"/>
        <v>25.223310185181617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8287</v>
      </c>
      <c r="O1042" t="s">
        <v>8288</v>
      </c>
      <c r="P1042">
        <f t="shared" si="85"/>
        <v>0</v>
      </c>
      <c r="Q1042">
        <f t="shared" si="86"/>
        <v>250</v>
      </c>
      <c r="R1042" s="10">
        <f t="shared" si="87"/>
        <v>42579.708437499998</v>
      </c>
      <c r="S1042" s="10">
        <f t="shared" si="88"/>
        <v>42609.708437499998</v>
      </c>
      <c r="T1042" s="20">
        <f t="shared" si="84"/>
        <v>30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8287</v>
      </c>
      <c r="O1043" t="s">
        <v>8288</v>
      </c>
      <c r="P1043">
        <f t="shared" si="85"/>
        <v>0</v>
      </c>
      <c r="Q1043">
        <f t="shared" si="86"/>
        <v>0</v>
      </c>
      <c r="R1043" s="10">
        <f t="shared" si="87"/>
        <v>41831.060092592597</v>
      </c>
      <c r="S1043" s="10">
        <f t="shared" si="88"/>
        <v>41851.060092592597</v>
      </c>
      <c r="T1043" s="20">
        <f t="shared" si="84"/>
        <v>20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8287</v>
      </c>
      <c r="O1044" t="s">
        <v>8288</v>
      </c>
      <c r="P1044">
        <f t="shared" si="85"/>
        <v>2</v>
      </c>
      <c r="Q1044">
        <f t="shared" si="86"/>
        <v>10</v>
      </c>
      <c r="R1044" s="10">
        <f t="shared" si="87"/>
        <v>41851.696157407408</v>
      </c>
      <c r="S1044" s="10">
        <f t="shared" si="88"/>
        <v>41894.416666666664</v>
      </c>
      <c r="T1044" s="20">
        <f t="shared" si="84"/>
        <v>42.720509259255778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8287</v>
      </c>
      <c r="O1045" t="s">
        <v>8288</v>
      </c>
      <c r="P1045">
        <f t="shared" si="85"/>
        <v>9</v>
      </c>
      <c r="Q1045">
        <f t="shared" si="86"/>
        <v>29.24</v>
      </c>
      <c r="R1045" s="10">
        <f t="shared" si="87"/>
        <v>42114.252951388888</v>
      </c>
      <c r="S1045" s="10">
        <f t="shared" si="88"/>
        <v>42144.252951388888</v>
      </c>
      <c r="T1045" s="20">
        <f t="shared" si="84"/>
        <v>30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8287</v>
      </c>
      <c r="O1046" t="s">
        <v>8288</v>
      </c>
      <c r="P1046">
        <f t="shared" si="85"/>
        <v>0</v>
      </c>
      <c r="Q1046">
        <f t="shared" si="86"/>
        <v>3</v>
      </c>
      <c r="R1046" s="10">
        <f t="shared" si="87"/>
        <v>42011.925937499997</v>
      </c>
      <c r="S1046" s="10">
        <f t="shared" si="88"/>
        <v>42068.852083333331</v>
      </c>
      <c r="T1046" s="20">
        <f t="shared" si="84"/>
        <v>56.926145833334886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8287</v>
      </c>
      <c r="O1047" t="s">
        <v>8288</v>
      </c>
      <c r="P1047">
        <f t="shared" si="85"/>
        <v>3</v>
      </c>
      <c r="Q1047">
        <f t="shared" si="86"/>
        <v>33.25</v>
      </c>
      <c r="R1047" s="10">
        <f t="shared" si="87"/>
        <v>41844.874421296299</v>
      </c>
      <c r="S1047" s="10">
        <f t="shared" si="88"/>
        <v>41874.874421296299</v>
      </c>
      <c r="T1047" s="20">
        <f t="shared" si="84"/>
        <v>30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8287</v>
      </c>
      <c r="O1048" t="s">
        <v>8288</v>
      </c>
      <c r="P1048">
        <f t="shared" si="85"/>
        <v>0</v>
      </c>
      <c r="Q1048">
        <f t="shared" si="86"/>
        <v>0</v>
      </c>
      <c r="R1048" s="10">
        <f t="shared" si="87"/>
        <v>42319.851388888885</v>
      </c>
      <c r="S1048" s="10">
        <f t="shared" si="88"/>
        <v>42364.851388888885</v>
      </c>
      <c r="T1048" s="20">
        <f t="shared" si="84"/>
        <v>45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8287</v>
      </c>
      <c r="O1049" t="s">
        <v>8288</v>
      </c>
      <c r="P1049">
        <f t="shared" si="85"/>
        <v>0</v>
      </c>
      <c r="Q1049">
        <f t="shared" si="86"/>
        <v>1</v>
      </c>
      <c r="R1049" s="10">
        <f t="shared" si="87"/>
        <v>41918.818460648145</v>
      </c>
      <c r="S1049" s="10">
        <f t="shared" si="88"/>
        <v>41948.860127314816</v>
      </c>
      <c r="T1049" s="20">
        <f t="shared" si="84"/>
        <v>30.041666666671517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8287</v>
      </c>
      <c r="O1050" t="s">
        <v>8288</v>
      </c>
      <c r="P1050">
        <f t="shared" si="85"/>
        <v>1</v>
      </c>
      <c r="Q1050">
        <f t="shared" si="86"/>
        <v>53</v>
      </c>
      <c r="R1050" s="10">
        <f t="shared" si="87"/>
        <v>42598.053113425922</v>
      </c>
      <c r="S1050" s="10">
        <f t="shared" si="88"/>
        <v>42638.053113425922</v>
      </c>
      <c r="T1050" s="20">
        <f t="shared" si="84"/>
        <v>40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8287</v>
      </c>
      <c r="O1051" t="s">
        <v>8288</v>
      </c>
      <c r="P1051">
        <f t="shared" si="85"/>
        <v>0</v>
      </c>
      <c r="Q1051">
        <f t="shared" si="86"/>
        <v>0</v>
      </c>
      <c r="R1051" s="10">
        <f t="shared" si="87"/>
        <v>42382.431076388893</v>
      </c>
      <c r="S1051" s="10">
        <f t="shared" si="88"/>
        <v>42412.431076388893</v>
      </c>
      <c r="T1051" s="20">
        <f t="shared" si="84"/>
        <v>30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8287</v>
      </c>
      <c r="O1052" t="s">
        <v>8288</v>
      </c>
      <c r="P1052">
        <f t="shared" si="85"/>
        <v>0</v>
      </c>
      <c r="Q1052">
        <f t="shared" si="86"/>
        <v>0</v>
      </c>
      <c r="R1052" s="10">
        <f t="shared" si="87"/>
        <v>42231.7971875</v>
      </c>
      <c r="S1052" s="10">
        <f t="shared" si="88"/>
        <v>42261.7971875</v>
      </c>
      <c r="T1052" s="20">
        <f t="shared" si="84"/>
        <v>30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8287</v>
      </c>
      <c r="O1053" t="s">
        <v>8288</v>
      </c>
      <c r="P1053">
        <f t="shared" si="85"/>
        <v>0</v>
      </c>
      <c r="Q1053">
        <f t="shared" si="86"/>
        <v>0</v>
      </c>
      <c r="R1053" s="10">
        <f t="shared" si="87"/>
        <v>41850.014178240745</v>
      </c>
      <c r="S1053" s="10">
        <f t="shared" si="88"/>
        <v>41878.014178240745</v>
      </c>
      <c r="T1053" s="20">
        <f t="shared" si="84"/>
        <v>28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8287</v>
      </c>
      <c r="O1054" t="s">
        <v>8288</v>
      </c>
      <c r="P1054">
        <f t="shared" si="85"/>
        <v>0</v>
      </c>
      <c r="Q1054">
        <f t="shared" si="86"/>
        <v>0</v>
      </c>
      <c r="R1054" s="10">
        <f t="shared" si="87"/>
        <v>42483.797395833331</v>
      </c>
      <c r="S1054" s="10">
        <f t="shared" si="88"/>
        <v>42527.839583333334</v>
      </c>
      <c r="T1054" s="20">
        <f t="shared" si="84"/>
        <v>44.04218750000291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8287</v>
      </c>
      <c r="O1055" t="s">
        <v>8288</v>
      </c>
      <c r="P1055">
        <f t="shared" si="85"/>
        <v>1</v>
      </c>
      <c r="Q1055">
        <f t="shared" si="86"/>
        <v>15</v>
      </c>
      <c r="R1055" s="10">
        <f t="shared" si="87"/>
        <v>42775.172824074078</v>
      </c>
      <c r="S1055" s="10">
        <f t="shared" si="88"/>
        <v>42800.172824074078</v>
      </c>
      <c r="T1055" s="20">
        <f t="shared" si="84"/>
        <v>25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8287</v>
      </c>
      <c r="O1056" t="s">
        <v>8288</v>
      </c>
      <c r="P1056">
        <f t="shared" si="85"/>
        <v>0</v>
      </c>
      <c r="Q1056">
        <f t="shared" si="86"/>
        <v>0</v>
      </c>
      <c r="R1056" s="10">
        <f t="shared" si="87"/>
        <v>41831.851840277777</v>
      </c>
      <c r="S1056" s="10">
        <f t="shared" si="88"/>
        <v>41861.916666666664</v>
      </c>
      <c r="T1056" s="20">
        <f t="shared" si="84"/>
        <v>30.064826388887013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8287</v>
      </c>
      <c r="O1057" t="s">
        <v>8288</v>
      </c>
      <c r="P1057">
        <f t="shared" si="85"/>
        <v>0</v>
      </c>
      <c r="Q1057">
        <f t="shared" si="86"/>
        <v>0</v>
      </c>
      <c r="R1057" s="10">
        <f t="shared" si="87"/>
        <v>42406.992418981477</v>
      </c>
      <c r="S1057" s="10">
        <f t="shared" si="88"/>
        <v>42436.992418981477</v>
      </c>
      <c r="T1057" s="20">
        <f t="shared" si="84"/>
        <v>30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8287</v>
      </c>
      <c r="O1058" t="s">
        <v>8288</v>
      </c>
      <c r="P1058">
        <f t="shared" si="85"/>
        <v>0</v>
      </c>
      <c r="Q1058">
        <f t="shared" si="86"/>
        <v>0</v>
      </c>
      <c r="R1058" s="10">
        <f t="shared" si="87"/>
        <v>42058.719641203701</v>
      </c>
      <c r="S1058" s="10">
        <f t="shared" si="88"/>
        <v>42118.677974537044</v>
      </c>
      <c r="T1058" s="20">
        <f t="shared" si="84"/>
        <v>59.958333333343035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8287</v>
      </c>
      <c r="O1059" t="s">
        <v>8288</v>
      </c>
      <c r="P1059">
        <f t="shared" si="85"/>
        <v>0</v>
      </c>
      <c r="Q1059">
        <f t="shared" si="86"/>
        <v>0</v>
      </c>
      <c r="R1059" s="10">
        <f t="shared" si="87"/>
        <v>42678.871331018512</v>
      </c>
      <c r="S1059" s="10">
        <f t="shared" si="88"/>
        <v>42708.912997685184</v>
      </c>
      <c r="T1059" s="20">
        <f t="shared" si="84"/>
        <v>30.041666666671517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8287</v>
      </c>
      <c r="O1060" t="s">
        <v>8288</v>
      </c>
      <c r="P1060">
        <f t="shared" si="85"/>
        <v>0</v>
      </c>
      <c r="Q1060">
        <f t="shared" si="86"/>
        <v>0</v>
      </c>
      <c r="R1060" s="10">
        <f t="shared" si="87"/>
        <v>42047.900960648149</v>
      </c>
      <c r="S1060" s="10">
        <f t="shared" si="88"/>
        <v>42089</v>
      </c>
      <c r="T1060" s="20">
        <f t="shared" si="84"/>
        <v>41.099039351851388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8287</v>
      </c>
      <c r="O1061" t="s">
        <v>8288</v>
      </c>
      <c r="P1061">
        <f t="shared" si="85"/>
        <v>0</v>
      </c>
      <c r="Q1061">
        <f t="shared" si="86"/>
        <v>0</v>
      </c>
      <c r="R1061" s="10">
        <f t="shared" si="87"/>
        <v>42046.79</v>
      </c>
      <c r="S1061" s="10">
        <f t="shared" si="88"/>
        <v>42076.748333333337</v>
      </c>
      <c r="T1061" s="20">
        <f t="shared" si="84"/>
        <v>29.958333333335759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8287</v>
      </c>
      <c r="O1062" t="s">
        <v>8288</v>
      </c>
      <c r="P1062">
        <f t="shared" si="85"/>
        <v>1</v>
      </c>
      <c r="Q1062">
        <f t="shared" si="86"/>
        <v>50</v>
      </c>
      <c r="R1062" s="10">
        <f t="shared" si="87"/>
        <v>42079.913113425922</v>
      </c>
      <c r="S1062" s="10">
        <f t="shared" si="88"/>
        <v>42109.913113425922</v>
      </c>
      <c r="T1062" s="20">
        <f t="shared" si="84"/>
        <v>30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8287</v>
      </c>
      <c r="O1063" t="s">
        <v>8288</v>
      </c>
      <c r="P1063">
        <f t="shared" si="85"/>
        <v>0</v>
      </c>
      <c r="Q1063">
        <f t="shared" si="86"/>
        <v>0</v>
      </c>
      <c r="R1063" s="10">
        <f t="shared" si="87"/>
        <v>42432.276712962965</v>
      </c>
      <c r="S1063" s="10">
        <f t="shared" si="88"/>
        <v>42492.041666666672</v>
      </c>
      <c r="T1063" s="20">
        <f t="shared" si="84"/>
        <v>59.764953703706851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8287</v>
      </c>
      <c r="O1064" t="s">
        <v>8288</v>
      </c>
      <c r="P1064">
        <f t="shared" si="85"/>
        <v>95</v>
      </c>
      <c r="Q1064">
        <f t="shared" si="86"/>
        <v>47.5</v>
      </c>
      <c r="R1064" s="10">
        <f t="shared" si="87"/>
        <v>42556.807187500002</v>
      </c>
      <c r="S1064" s="10">
        <f t="shared" si="88"/>
        <v>42563.807187500002</v>
      </c>
      <c r="T1064" s="20">
        <f t="shared" si="84"/>
        <v>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8287</v>
      </c>
      <c r="O1065" t="s">
        <v>8288</v>
      </c>
      <c r="P1065">
        <f t="shared" si="85"/>
        <v>0</v>
      </c>
      <c r="Q1065">
        <f t="shared" si="86"/>
        <v>0</v>
      </c>
      <c r="R1065" s="10">
        <f t="shared" si="87"/>
        <v>42583.030810185184</v>
      </c>
      <c r="S1065" s="10">
        <f t="shared" si="88"/>
        <v>42613.030810185184</v>
      </c>
      <c r="T1065" s="20">
        <f t="shared" si="84"/>
        <v>30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8289</v>
      </c>
      <c r="O1066" t="s">
        <v>8290</v>
      </c>
      <c r="P1066">
        <f t="shared" si="85"/>
        <v>9</v>
      </c>
      <c r="Q1066">
        <f t="shared" si="86"/>
        <v>65.67</v>
      </c>
      <c r="R1066" s="10">
        <f t="shared" si="87"/>
        <v>41417.228043981479</v>
      </c>
      <c r="S1066" s="10">
        <f t="shared" si="88"/>
        <v>41462.228043981479</v>
      </c>
      <c r="T1066" s="20">
        <f t="shared" si="84"/>
        <v>45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8289</v>
      </c>
      <c r="O1067" t="s">
        <v>8290</v>
      </c>
      <c r="P1067">
        <f t="shared" si="85"/>
        <v>3</v>
      </c>
      <c r="Q1067">
        <f t="shared" si="86"/>
        <v>16.2</v>
      </c>
      <c r="R1067" s="10">
        <f t="shared" si="87"/>
        <v>41661.381041666667</v>
      </c>
      <c r="S1067" s="10">
        <f t="shared" si="88"/>
        <v>41689.381041666667</v>
      </c>
      <c r="T1067" s="20">
        <f t="shared" si="84"/>
        <v>28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8289</v>
      </c>
      <c r="O1068" t="s">
        <v>8290</v>
      </c>
      <c r="P1068">
        <f t="shared" si="85"/>
        <v>3</v>
      </c>
      <c r="Q1068">
        <f t="shared" si="86"/>
        <v>34.130000000000003</v>
      </c>
      <c r="R1068" s="10">
        <f t="shared" si="87"/>
        <v>41445.962754629632</v>
      </c>
      <c r="S1068" s="10">
        <f t="shared" si="88"/>
        <v>41490.962754629632</v>
      </c>
      <c r="T1068" s="20">
        <f t="shared" si="84"/>
        <v>45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8289</v>
      </c>
      <c r="O1069" t="s">
        <v>8290</v>
      </c>
      <c r="P1069">
        <f t="shared" si="85"/>
        <v>26</v>
      </c>
      <c r="Q1069">
        <f t="shared" si="86"/>
        <v>13</v>
      </c>
      <c r="R1069" s="10">
        <f t="shared" si="87"/>
        <v>41599.855682870373</v>
      </c>
      <c r="S1069" s="10">
        <f t="shared" si="88"/>
        <v>41629.855682870373</v>
      </c>
      <c r="T1069" s="20">
        <f t="shared" si="84"/>
        <v>30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8289</v>
      </c>
      <c r="O1070" t="s">
        <v>8290</v>
      </c>
      <c r="P1070">
        <f t="shared" si="85"/>
        <v>0</v>
      </c>
      <c r="Q1070">
        <f t="shared" si="86"/>
        <v>11.25</v>
      </c>
      <c r="R1070" s="10">
        <f t="shared" si="87"/>
        <v>42440.371111111104</v>
      </c>
      <c r="S1070" s="10">
        <f t="shared" si="88"/>
        <v>42470.329444444447</v>
      </c>
      <c r="T1070" s="20">
        <f t="shared" si="84"/>
        <v>29.958333333343035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8289</v>
      </c>
      <c r="O1071" t="s">
        <v>8290</v>
      </c>
      <c r="P1071">
        <f t="shared" si="85"/>
        <v>39</v>
      </c>
      <c r="Q1071">
        <f t="shared" si="86"/>
        <v>40.479999999999997</v>
      </c>
      <c r="R1071" s="10">
        <f t="shared" si="87"/>
        <v>41572.229849537034</v>
      </c>
      <c r="S1071" s="10">
        <f t="shared" si="88"/>
        <v>41604.271516203706</v>
      </c>
      <c r="T1071" s="20">
        <f t="shared" si="84"/>
        <v>32.041666666671517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8289</v>
      </c>
      <c r="O1072" t="s">
        <v>8290</v>
      </c>
      <c r="P1072">
        <f t="shared" si="85"/>
        <v>1</v>
      </c>
      <c r="Q1072">
        <f t="shared" si="86"/>
        <v>35</v>
      </c>
      <c r="R1072" s="10">
        <f t="shared" si="87"/>
        <v>41163.011828703704</v>
      </c>
      <c r="S1072" s="10">
        <f t="shared" si="88"/>
        <v>41183.011828703704</v>
      </c>
      <c r="T1072" s="20">
        <f t="shared" si="84"/>
        <v>20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8289</v>
      </c>
      <c r="O1073" t="s">
        <v>8290</v>
      </c>
      <c r="P1073">
        <f t="shared" si="85"/>
        <v>0</v>
      </c>
      <c r="Q1073">
        <f t="shared" si="86"/>
        <v>0</v>
      </c>
      <c r="R1073" s="10">
        <f t="shared" si="87"/>
        <v>42295.753391203703</v>
      </c>
      <c r="S1073" s="10">
        <f t="shared" si="88"/>
        <v>42325.795057870375</v>
      </c>
      <c r="T1073" s="20">
        <f t="shared" si="84"/>
        <v>30.041666666671517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8289</v>
      </c>
      <c r="O1074" t="s">
        <v>8290</v>
      </c>
      <c r="P1074">
        <f t="shared" si="85"/>
        <v>0</v>
      </c>
      <c r="Q1074">
        <f t="shared" si="86"/>
        <v>12.75</v>
      </c>
      <c r="R1074" s="10">
        <f t="shared" si="87"/>
        <v>41645.832141203704</v>
      </c>
      <c r="S1074" s="10">
        <f t="shared" si="88"/>
        <v>41675.832141203704</v>
      </c>
      <c r="T1074" s="20">
        <f t="shared" si="84"/>
        <v>30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8289</v>
      </c>
      <c r="O1075" t="s">
        <v>8290</v>
      </c>
      <c r="P1075">
        <f t="shared" si="85"/>
        <v>1</v>
      </c>
      <c r="Q1075">
        <f t="shared" si="86"/>
        <v>10</v>
      </c>
      <c r="R1075" s="10">
        <f t="shared" si="87"/>
        <v>40802.964594907404</v>
      </c>
      <c r="S1075" s="10">
        <f t="shared" si="88"/>
        <v>40832.964594907404</v>
      </c>
      <c r="T1075" s="20">
        <f t="shared" si="84"/>
        <v>30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8289</v>
      </c>
      <c r="O1076" t="s">
        <v>8290</v>
      </c>
      <c r="P1076">
        <f t="shared" si="85"/>
        <v>6</v>
      </c>
      <c r="Q1076">
        <f t="shared" si="86"/>
        <v>113.57</v>
      </c>
      <c r="R1076" s="10">
        <f t="shared" si="87"/>
        <v>41613.172974537039</v>
      </c>
      <c r="S1076" s="10">
        <f t="shared" si="88"/>
        <v>41643.172974537039</v>
      </c>
      <c r="T1076" s="20">
        <f t="shared" si="84"/>
        <v>30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8289</v>
      </c>
      <c r="O1077" t="s">
        <v>8290</v>
      </c>
      <c r="P1077">
        <f t="shared" si="85"/>
        <v>5</v>
      </c>
      <c r="Q1077">
        <f t="shared" si="86"/>
        <v>15</v>
      </c>
      <c r="R1077" s="10">
        <f t="shared" si="87"/>
        <v>41005.904120370367</v>
      </c>
      <c r="S1077" s="10">
        <f t="shared" si="88"/>
        <v>41035.904120370367</v>
      </c>
      <c r="T1077" s="20">
        <f t="shared" si="84"/>
        <v>30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8289</v>
      </c>
      <c r="O1078" t="s">
        <v>8290</v>
      </c>
      <c r="P1078">
        <f t="shared" si="85"/>
        <v>63</v>
      </c>
      <c r="Q1078">
        <f t="shared" si="86"/>
        <v>48.28</v>
      </c>
      <c r="R1078" s="10">
        <f t="shared" si="87"/>
        <v>41838.377893518518</v>
      </c>
      <c r="S1078" s="10">
        <f t="shared" si="88"/>
        <v>41893.377893518518</v>
      </c>
      <c r="T1078" s="20">
        <f t="shared" si="84"/>
        <v>55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8289</v>
      </c>
      <c r="O1079" t="s">
        <v>8290</v>
      </c>
      <c r="P1079">
        <f t="shared" si="85"/>
        <v>29</v>
      </c>
      <c r="Q1079">
        <f t="shared" si="86"/>
        <v>43.98</v>
      </c>
      <c r="R1079" s="10">
        <f t="shared" si="87"/>
        <v>42353.16679398148</v>
      </c>
      <c r="S1079" s="10">
        <f t="shared" si="88"/>
        <v>42383.16679398148</v>
      </c>
      <c r="T1079" s="20">
        <f t="shared" si="84"/>
        <v>30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8289</v>
      </c>
      <c r="O1080" t="s">
        <v>8290</v>
      </c>
      <c r="P1080">
        <f t="shared" si="85"/>
        <v>8</v>
      </c>
      <c r="Q1080">
        <f t="shared" si="86"/>
        <v>9</v>
      </c>
      <c r="R1080" s="10">
        <f t="shared" si="87"/>
        <v>40701.195844907408</v>
      </c>
      <c r="S1080" s="10">
        <f t="shared" si="88"/>
        <v>40746.195844907408</v>
      </c>
      <c r="T1080" s="20">
        <f t="shared" si="84"/>
        <v>45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8289</v>
      </c>
      <c r="O1081" t="s">
        <v>8290</v>
      </c>
      <c r="P1081">
        <f t="shared" si="85"/>
        <v>3</v>
      </c>
      <c r="Q1081">
        <f t="shared" si="86"/>
        <v>37.67</v>
      </c>
      <c r="R1081" s="10">
        <f t="shared" si="87"/>
        <v>42479.566388888896</v>
      </c>
      <c r="S1081" s="10">
        <f t="shared" si="88"/>
        <v>42504.566388888896</v>
      </c>
      <c r="T1081" s="20">
        <f t="shared" si="84"/>
        <v>25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8289</v>
      </c>
      <c r="O1082" t="s">
        <v>8290</v>
      </c>
      <c r="P1082">
        <f t="shared" si="85"/>
        <v>9</v>
      </c>
      <c r="Q1082">
        <f t="shared" si="86"/>
        <v>18.579999999999998</v>
      </c>
      <c r="R1082" s="10">
        <f t="shared" si="87"/>
        <v>41740.138113425928</v>
      </c>
      <c r="S1082" s="10">
        <f t="shared" si="88"/>
        <v>41770.138113425928</v>
      </c>
      <c r="T1082" s="20">
        <f t="shared" si="84"/>
        <v>30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8289</v>
      </c>
      <c r="O1083" t="s">
        <v>8290</v>
      </c>
      <c r="P1083">
        <f t="shared" si="85"/>
        <v>0</v>
      </c>
      <c r="Q1083">
        <f t="shared" si="86"/>
        <v>3</v>
      </c>
      <c r="R1083" s="10">
        <f t="shared" si="87"/>
        <v>42002.926990740743</v>
      </c>
      <c r="S1083" s="10">
        <f t="shared" si="88"/>
        <v>42032.926990740743</v>
      </c>
      <c r="T1083" s="20">
        <f t="shared" si="84"/>
        <v>30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8289</v>
      </c>
      <c r="O1084" t="s">
        <v>8290</v>
      </c>
      <c r="P1084">
        <f t="shared" si="85"/>
        <v>1</v>
      </c>
      <c r="Q1084">
        <f t="shared" si="86"/>
        <v>18.670000000000002</v>
      </c>
      <c r="R1084" s="10">
        <f t="shared" si="87"/>
        <v>41101.906111111115</v>
      </c>
      <c r="S1084" s="10">
        <f t="shared" si="88"/>
        <v>41131.906111111115</v>
      </c>
      <c r="T1084" s="20">
        <f t="shared" si="84"/>
        <v>30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8289</v>
      </c>
      <c r="O1085" t="s">
        <v>8290</v>
      </c>
      <c r="P1085">
        <f t="shared" si="85"/>
        <v>1</v>
      </c>
      <c r="Q1085">
        <f t="shared" si="86"/>
        <v>410</v>
      </c>
      <c r="R1085" s="10">
        <f t="shared" si="87"/>
        <v>41793.659525462965</v>
      </c>
      <c r="S1085" s="10">
        <f t="shared" si="88"/>
        <v>41853.659525462965</v>
      </c>
      <c r="T1085" s="20">
        <f t="shared" si="84"/>
        <v>60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8289</v>
      </c>
      <c r="O1086" t="s">
        <v>8290</v>
      </c>
      <c r="P1086">
        <f t="shared" si="85"/>
        <v>0</v>
      </c>
      <c r="Q1086">
        <f t="shared" si="86"/>
        <v>0</v>
      </c>
      <c r="R1086" s="10">
        <f t="shared" si="87"/>
        <v>41829.912083333329</v>
      </c>
      <c r="S1086" s="10">
        <f t="shared" si="88"/>
        <v>41859.912083333329</v>
      </c>
      <c r="T1086" s="20">
        <f t="shared" si="84"/>
        <v>30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8289</v>
      </c>
      <c r="O1087" t="s">
        <v>8290</v>
      </c>
      <c r="P1087">
        <f t="shared" si="85"/>
        <v>3</v>
      </c>
      <c r="Q1087">
        <f t="shared" si="86"/>
        <v>114</v>
      </c>
      <c r="R1087" s="10">
        <f t="shared" si="87"/>
        <v>42413.671006944445</v>
      </c>
      <c r="S1087" s="10">
        <f t="shared" si="88"/>
        <v>42443.629340277781</v>
      </c>
      <c r="T1087" s="20">
        <f t="shared" si="84"/>
        <v>29.958333333335759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8289</v>
      </c>
      <c r="O1088" t="s">
        <v>8290</v>
      </c>
      <c r="P1088">
        <f t="shared" si="85"/>
        <v>0</v>
      </c>
      <c r="Q1088">
        <f t="shared" si="86"/>
        <v>7.5</v>
      </c>
      <c r="R1088" s="10">
        <f t="shared" si="87"/>
        <v>41845.866793981484</v>
      </c>
      <c r="S1088" s="10">
        <f t="shared" si="88"/>
        <v>41875.866793981484</v>
      </c>
      <c r="T1088" s="20">
        <f t="shared" si="84"/>
        <v>30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8289</v>
      </c>
      <c r="O1089" t="s">
        <v>8290</v>
      </c>
      <c r="P1089">
        <f t="shared" si="85"/>
        <v>0</v>
      </c>
      <c r="Q1089">
        <f t="shared" si="86"/>
        <v>0</v>
      </c>
      <c r="R1089" s="10">
        <f t="shared" si="87"/>
        <v>41775.713969907411</v>
      </c>
      <c r="S1089" s="10">
        <f t="shared" si="88"/>
        <v>41805.713969907411</v>
      </c>
      <c r="T1089" s="20">
        <f t="shared" si="84"/>
        <v>30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8289</v>
      </c>
      <c r="O1090" t="s">
        <v>8290</v>
      </c>
      <c r="P1090">
        <f t="shared" si="85"/>
        <v>14</v>
      </c>
      <c r="Q1090">
        <f t="shared" si="86"/>
        <v>43.42</v>
      </c>
      <c r="R1090" s="10">
        <f t="shared" si="87"/>
        <v>41723.799386574072</v>
      </c>
      <c r="S1090" s="10">
        <f t="shared" si="88"/>
        <v>41753.799386574072</v>
      </c>
      <c r="T1090" s="20">
        <f t="shared" si="84"/>
        <v>30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8289</v>
      </c>
      <c r="O1091" t="s">
        <v>8290</v>
      </c>
      <c r="P1091">
        <f t="shared" si="85"/>
        <v>8</v>
      </c>
      <c r="Q1091">
        <f t="shared" si="86"/>
        <v>23.96</v>
      </c>
      <c r="R1091" s="10">
        <f t="shared" si="87"/>
        <v>42151.189525462964</v>
      </c>
      <c r="S1091" s="10">
        <f t="shared" si="88"/>
        <v>42181.189525462964</v>
      </c>
      <c r="T1091" s="20">
        <f t="shared" ref="T1091:T1154" si="89">S1091-R1091</f>
        <v>30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8289</v>
      </c>
      <c r="O1092" t="s">
        <v>8290</v>
      </c>
      <c r="P1092">
        <f t="shared" si="85"/>
        <v>0</v>
      </c>
      <c r="Q1092">
        <f t="shared" si="86"/>
        <v>5</v>
      </c>
      <c r="R1092" s="10">
        <f t="shared" si="87"/>
        <v>42123.185798611114</v>
      </c>
      <c r="S1092" s="10">
        <f t="shared" si="88"/>
        <v>42153.185798611114</v>
      </c>
      <c r="T1092" s="20">
        <f t="shared" si="89"/>
        <v>30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8289</v>
      </c>
      <c r="O1093" t="s">
        <v>8290</v>
      </c>
      <c r="P1093">
        <f t="shared" si="85"/>
        <v>13</v>
      </c>
      <c r="Q1093">
        <f t="shared" si="86"/>
        <v>12.5</v>
      </c>
      <c r="R1093" s="10">
        <f t="shared" si="87"/>
        <v>42440.820277777777</v>
      </c>
      <c r="S1093" s="10">
        <f t="shared" si="88"/>
        <v>42470.778611111105</v>
      </c>
      <c r="T1093" s="20">
        <f t="shared" si="89"/>
        <v>29.958333333328483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8289</v>
      </c>
      <c r="O1094" t="s">
        <v>8290</v>
      </c>
      <c r="P1094">
        <f t="shared" si="85"/>
        <v>1</v>
      </c>
      <c r="Q1094">
        <f t="shared" si="86"/>
        <v>3</v>
      </c>
      <c r="R1094" s="10">
        <f t="shared" si="87"/>
        <v>41250.025902777779</v>
      </c>
      <c r="S1094" s="10">
        <f t="shared" si="88"/>
        <v>41280.025902777779</v>
      </c>
      <c r="T1094" s="20">
        <f t="shared" si="89"/>
        <v>30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8289</v>
      </c>
      <c r="O1095" t="s">
        <v>8290</v>
      </c>
      <c r="P1095">
        <f t="shared" si="85"/>
        <v>14</v>
      </c>
      <c r="Q1095">
        <f t="shared" si="86"/>
        <v>10.56</v>
      </c>
      <c r="R1095" s="10">
        <f t="shared" si="87"/>
        <v>42396.973807870367</v>
      </c>
      <c r="S1095" s="10">
        <f t="shared" si="88"/>
        <v>42411.973807870367</v>
      </c>
      <c r="T1095" s="20">
        <f t="shared" si="89"/>
        <v>15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8289</v>
      </c>
      <c r="O1096" t="s">
        <v>8290</v>
      </c>
      <c r="P1096">
        <f t="shared" si="85"/>
        <v>18</v>
      </c>
      <c r="Q1096">
        <f t="shared" si="86"/>
        <v>122</v>
      </c>
      <c r="R1096" s="10">
        <f t="shared" si="87"/>
        <v>40795.713344907403</v>
      </c>
      <c r="S1096" s="10">
        <f t="shared" si="88"/>
        <v>40825.713344907403</v>
      </c>
      <c r="T1096" s="20">
        <f t="shared" si="89"/>
        <v>30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8289</v>
      </c>
      <c r="O1097" t="s">
        <v>8290</v>
      </c>
      <c r="P1097">
        <f t="shared" si="85"/>
        <v>5</v>
      </c>
      <c r="Q1097">
        <f t="shared" si="86"/>
        <v>267.81</v>
      </c>
      <c r="R1097" s="10">
        <f t="shared" si="87"/>
        <v>41486.537268518521</v>
      </c>
      <c r="S1097" s="10">
        <f t="shared" si="88"/>
        <v>41516.537268518521</v>
      </c>
      <c r="T1097" s="20">
        <f t="shared" si="89"/>
        <v>30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8289</v>
      </c>
      <c r="O1098" t="s">
        <v>8290</v>
      </c>
      <c r="P1098">
        <f t="shared" ref="P1098:P1161" si="90">ROUND(E1098/D1098*100,0)</f>
        <v>18</v>
      </c>
      <c r="Q1098">
        <f t="shared" ref="Q1098:Q1161" si="91">IFERROR(ROUND(E1098/L1098,2),0)</f>
        <v>74.209999999999994</v>
      </c>
      <c r="R1098" s="10">
        <f t="shared" ref="R1098:R1161" si="92">(((J1098/60)/60)/24)+DATE(1970,1,1)</f>
        <v>41885.51798611111</v>
      </c>
      <c r="S1098" s="10">
        <f t="shared" ref="S1098:S1161" si="93">(((I1098/60)/60)/24)+DATE(1970,1,1)</f>
        <v>41916.145833333336</v>
      </c>
      <c r="T1098" s="20">
        <f t="shared" si="89"/>
        <v>30.627847222225682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8289</v>
      </c>
      <c r="O1099" t="s">
        <v>8290</v>
      </c>
      <c r="P1099">
        <f t="shared" si="90"/>
        <v>0</v>
      </c>
      <c r="Q1099">
        <f t="shared" si="91"/>
        <v>6.71</v>
      </c>
      <c r="R1099" s="10">
        <f t="shared" si="92"/>
        <v>41660.792557870373</v>
      </c>
      <c r="S1099" s="10">
        <f t="shared" si="93"/>
        <v>41700.792557870373</v>
      </c>
      <c r="T1099" s="20">
        <f t="shared" si="89"/>
        <v>40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8289</v>
      </c>
      <c r="O1100" t="s">
        <v>8290</v>
      </c>
      <c r="P1100">
        <f t="shared" si="90"/>
        <v>7</v>
      </c>
      <c r="Q1100">
        <f t="shared" si="91"/>
        <v>81.95</v>
      </c>
      <c r="R1100" s="10">
        <f t="shared" si="92"/>
        <v>41712.762673611112</v>
      </c>
      <c r="S1100" s="10">
        <f t="shared" si="93"/>
        <v>41742.762673611112</v>
      </c>
      <c r="T1100" s="20">
        <f t="shared" si="89"/>
        <v>30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8289</v>
      </c>
      <c r="O1101" t="s">
        <v>8290</v>
      </c>
      <c r="P1101">
        <f t="shared" si="90"/>
        <v>1</v>
      </c>
      <c r="Q1101">
        <f t="shared" si="91"/>
        <v>25</v>
      </c>
      <c r="R1101" s="10">
        <f t="shared" si="92"/>
        <v>42107.836435185185</v>
      </c>
      <c r="S1101" s="10">
        <f t="shared" si="93"/>
        <v>42137.836435185185</v>
      </c>
      <c r="T1101" s="20">
        <f t="shared" si="89"/>
        <v>30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8289</v>
      </c>
      <c r="O1102" t="s">
        <v>8290</v>
      </c>
      <c r="P1102">
        <f t="shared" si="90"/>
        <v>3</v>
      </c>
      <c r="Q1102">
        <f t="shared" si="91"/>
        <v>10</v>
      </c>
      <c r="R1102" s="10">
        <f t="shared" si="92"/>
        <v>42384.110775462963</v>
      </c>
      <c r="S1102" s="10">
        <f t="shared" si="93"/>
        <v>42414.110775462963</v>
      </c>
      <c r="T1102" s="20">
        <f t="shared" si="89"/>
        <v>30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8289</v>
      </c>
      <c r="O1103" t="s">
        <v>8290</v>
      </c>
      <c r="P1103">
        <f t="shared" si="90"/>
        <v>0</v>
      </c>
      <c r="Q1103">
        <f t="shared" si="91"/>
        <v>6.83</v>
      </c>
      <c r="R1103" s="10">
        <f t="shared" si="92"/>
        <v>42538.77243055556</v>
      </c>
      <c r="S1103" s="10">
        <f t="shared" si="93"/>
        <v>42565.758333333331</v>
      </c>
      <c r="T1103" s="20">
        <f t="shared" si="89"/>
        <v>26.985902777771116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8289</v>
      </c>
      <c r="O1104" t="s">
        <v>8290</v>
      </c>
      <c r="P1104">
        <f t="shared" si="90"/>
        <v>5</v>
      </c>
      <c r="Q1104">
        <f t="shared" si="91"/>
        <v>17.71</v>
      </c>
      <c r="R1104" s="10">
        <f t="shared" si="92"/>
        <v>41577.045428240745</v>
      </c>
      <c r="S1104" s="10">
        <f t="shared" si="93"/>
        <v>41617.249305555553</v>
      </c>
      <c r="T1104" s="20">
        <f t="shared" si="89"/>
        <v>40.203877314808778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8289</v>
      </c>
      <c r="O1105" t="s">
        <v>8290</v>
      </c>
      <c r="P1105">
        <f t="shared" si="90"/>
        <v>2</v>
      </c>
      <c r="Q1105">
        <f t="shared" si="91"/>
        <v>16.2</v>
      </c>
      <c r="R1105" s="10">
        <f t="shared" si="92"/>
        <v>42479.22210648148</v>
      </c>
      <c r="S1105" s="10">
        <f t="shared" si="93"/>
        <v>42539.22210648148</v>
      </c>
      <c r="T1105" s="20">
        <f t="shared" si="89"/>
        <v>60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8289</v>
      </c>
      <c r="O1106" t="s">
        <v>8290</v>
      </c>
      <c r="P1106">
        <f t="shared" si="90"/>
        <v>5</v>
      </c>
      <c r="Q1106">
        <f t="shared" si="91"/>
        <v>80.3</v>
      </c>
      <c r="R1106" s="10">
        <f t="shared" si="92"/>
        <v>41771.40996527778</v>
      </c>
      <c r="S1106" s="10">
        <f t="shared" si="93"/>
        <v>41801.40996527778</v>
      </c>
      <c r="T1106" s="20">
        <f t="shared" si="89"/>
        <v>30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8289</v>
      </c>
      <c r="O1107" t="s">
        <v>8290</v>
      </c>
      <c r="P1107">
        <f t="shared" si="90"/>
        <v>0</v>
      </c>
      <c r="Q1107">
        <f t="shared" si="91"/>
        <v>71.55</v>
      </c>
      <c r="R1107" s="10">
        <f t="shared" si="92"/>
        <v>41692.135729166665</v>
      </c>
      <c r="S1107" s="10">
        <f t="shared" si="93"/>
        <v>41722.0940625</v>
      </c>
      <c r="T1107" s="20">
        <f t="shared" si="89"/>
        <v>29.958333333335759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8289</v>
      </c>
      <c r="O1108" t="s">
        <v>8290</v>
      </c>
      <c r="P1108">
        <f t="shared" si="90"/>
        <v>41</v>
      </c>
      <c r="Q1108">
        <f t="shared" si="91"/>
        <v>23.57</v>
      </c>
      <c r="R1108" s="10">
        <f t="shared" si="92"/>
        <v>40973.740451388891</v>
      </c>
      <c r="S1108" s="10">
        <f t="shared" si="93"/>
        <v>41003.698784722219</v>
      </c>
      <c r="T1108" s="20">
        <f t="shared" si="89"/>
        <v>29.958333333328483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8289</v>
      </c>
      <c r="O1109" t="s">
        <v>8290</v>
      </c>
      <c r="P1109">
        <f t="shared" si="90"/>
        <v>0</v>
      </c>
      <c r="Q1109">
        <f t="shared" si="91"/>
        <v>0</v>
      </c>
      <c r="R1109" s="10">
        <f t="shared" si="92"/>
        <v>41813.861388888887</v>
      </c>
      <c r="S1109" s="10">
        <f t="shared" si="93"/>
        <v>41843.861388888887</v>
      </c>
      <c r="T1109" s="20">
        <f t="shared" si="89"/>
        <v>30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8289</v>
      </c>
      <c r="O1110" t="s">
        <v>8290</v>
      </c>
      <c r="P1110">
        <f t="shared" si="90"/>
        <v>3</v>
      </c>
      <c r="Q1110">
        <f t="shared" si="91"/>
        <v>34.880000000000003</v>
      </c>
      <c r="R1110" s="10">
        <f t="shared" si="92"/>
        <v>40952.636979166666</v>
      </c>
      <c r="S1110" s="10">
        <f t="shared" si="93"/>
        <v>41012.595312500001</v>
      </c>
      <c r="T1110" s="20">
        <f t="shared" si="89"/>
        <v>59.958333333335759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8289</v>
      </c>
      <c r="O1111" t="s">
        <v>8290</v>
      </c>
      <c r="P1111">
        <f t="shared" si="90"/>
        <v>0</v>
      </c>
      <c r="Q1111">
        <f t="shared" si="91"/>
        <v>15</v>
      </c>
      <c r="R1111" s="10">
        <f t="shared" si="92"/>
        <v>42662.752199074079</v>
      </c>
      <c r="S1111" s="10">
        <f t="shared" si="93"/>
        <v>42692.793865740736</v>
      </c>
      <c r="T1111" s="20">
        <f t="shared" si="89"/>
        <v>30.041666666656965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8289</v>
      </c>
      <c r="O1112" t="s">
        <v>8290</v>
      </c>
      <c r="P1112">
        <f t="shared" si="90"/>
        <v>1</v>
      </c>
      <c r="Q1112">
        <f t="shared" si="91"/>
        <v>23.18</v>
      </c>
      <c r="R1112" s="10">
        <f t="shared" si="92"/>
        <v>41220.933124999996</v>
      </c>
      <c r="S1112" s="10">
        <f t="shared" si="93"/>
        <v>41250.933124999996</v>
      </c>
      <c r="T1112" s="20">
        <f t="shared" si="89"/>
        <v>30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8289</v>
      </c>
      <c r="O1113" t="s">
        <v>8290</v>
      </c>
      <c r="P1113">
        <f t="shared" si="90"/>
        <v>0</v>
      </c>
      <c r="Q1113">
        <f t="shared" si="91"/>
        <v>1</v>
      </c>
      <c r="R1113" s="10">
        <f t="shared" si="92"/>
        <v>42347.203587962969</v>
      </c>
      <c r="S1113" s="10">
        <f t="shared" si="93"/>
        <v>42377.203587962969</v>
      </c>
      <c r="T1113" s="20">
        <f t="shared" si="89"/>
        <v>30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8289</v>
      </c>
      <c r="O1114" t="s">
        <v>8290</v>
      </c>
      <c r="P1114">
        <f t="shared" si="90"/>
        <v>36</v>
      </c>
      <c r="Q1114">
        <f t="shared" si="91"/>
        <v>100.23</v>
      </c>
      <c r="R1114" s="10">
        <f t="shared" si="92"/>
        <v>41963.759386574078</v>
      </c>
      <c r="S1114" s="10">
        <f t="shared" si="93"/>
        <v>42023.354166666672</v>
      </c>
      <c r="T1114" s="20">
        <f t="shared" si="89"/>
        <v>59.594780092593282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8289</v>
      </c>
      <c r="O1115" t="s">
        <v>8290</v>
      </c>
      <c r="P1115">
        <f t="shared" si="90"/>
        <v>1</v>
      </c>
      <c r="Q1115">
        <f t="shared" si="91"/>
        <v>5</v>
      </c>
      <c r="R1115" s="10">
        <f t="shared" si="92"/>
        <v>41835.977083333331</v>
      </c>
      <c r="S1115" s="10">
        <f t="shared" si="93"/>
        <v>41865.977083333331</v>
      </c>
      <c r="T1115" s="20">
        <f t="shared" si="89"/>
        <v>30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8289</v>
      </c>
      <c r="O1116" t="s">
        <v>8290</v>
      </c>
      <c r="P1116">
        <f t="shared" si="90"/>
        <v>0</v>
      </c>
      <c r="Q1116">
        <f t="shared" si="91"/>
        <v>3.33</v>
      </c>
      <c r="R1116" s="10">
        <f t="shared" si="92"/>
        <v>41526.345914351856</v>
      </c>
      <c r="S1116" s="10">
        <f t="shared" si="93"/>
        <v>41556.345914351856</v>
      </c>
      <c r="T1116" s="20">
        <f t="shared" si="89"/>
        <v>30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8289</v>
      </c>
      <c r="O1117" t="s">
        <v>8290</v>
      </c>
      <c r="P1117">
        <f t="shared" si="90"/>
        <v>0</v>
      </c>
      <c r="Q1117">
        <f t="shared" si="91"/>
        <v>13.25</v>
      </c>
      <c r="R1117" s="10">
        <f t="shared" si="92"/>
        <v>42429.695543981477</v>
      </c>
      <c r="S1117" s="10">
        <f t="shared" si="93"/>
        <v>42459.653877314813</v>
      </c>
      <c r="T1117" s="20">
        <f t="shared" si="89"/>
        <v>29.958333333335759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8289</v>
      </c>
      <c r="O1118" t="s">
        <v>8290</v>
      </c>
      <c r="P1118">
        <f t="shared" si="90"/>
        <v>0</v>
      </c>
      <c r="Q1118">
        <f t="shared" si="91"/>
        <v>17.850000000000001</v>
      </c>
      <c r="R1118" s="10">
        <f t="shared" si="92"/>
        <v>41009.847314814811</v>
      </c>
      <c r="S1118" s="10">
        <f t="shared" si="93"/>
        <v>41069.847314814811</v>
      </c>
      <c r="T1118" s="20">
        <f t="shared" si="89"/>
        <v>60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8289</v>
      </c>
      <c r="O1119" t="s">
        <v>8290</v>
      </c>
      <c r="P1119">
        <f t="shared" si="90"/>
        <v>8</v>
      </c>
      <c r="Q1119">
        <f t="shared" si="91"/>
        <v>10.38</v>
      </c>
      <c r="R1119" s="10">
        <f t="shared" si="92"/>
        <v>42333.598530092597</v>
      </c>
      <c r="S1119" s="10">
        <f t="shared" si="93"/>
        <v>42363.598530092597</v>
      </c>
      <c r="T1119" s="20">
        <f t="shared" si="89"/>
        <v>30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8289</v>
      </c>
      <c r="O1120" t="s">
        <v>8290</v>
      </c>
      <c r="P1120">
        <f t="shared" si="90"/>
        <v>2</v>
      </c>
      <c r="Q1120">
        <f t="shared" si="91"/>
        <v>36.33</v>
      </c>
      <c r="R1120" s="10">
        <f t="shared" si="92"/>
        <v>41704.16642361111</v>
      </c>
      <c r="S1120" s="10">
        <f t="shared" si="93"/>
        <v>41734.124756944446</v>
      </c>
      <c r="T1120" s="20">
        <f t="shared" si="89"/>
        <v>29.958333333335759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8289</v>
      </c>
      <c r="O1121" t="s">
        <v>8290</v>
      </c>
      <c r="P1121">
        <f t="shared" si="90"/>
        <v>0</v>
      </c>
      <c r="Q1121">
        <f t="shared" si="91"/>
        <v>5</v>
      </c>
      <c r="R1121" s="10">
        <f t="shared" si="92"/>
        <v>41722.792407407411</v>
      </c>
      <c r="S1121" s="10">
        <f t="shared" si="93"/>
        <v>41735.792407407411</v>
      </c>
      <c r="T1121" s="20">
        <f t="shared" si="89"/>
        <v>13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8289</v>
      </c>
      <c r="O1122" t="s">
        <v>8290</v>
      </c>
      <c r="P1122">
        <f t="shared" si="90"/>
        <v>0</v>
      </c>
      <c r="Q1122">
        <f t="shared" si="91"/>
        <v>0</v>
      </c>
      <c r="R1122" s="10">
        <f t="shared" si="92"/>
        <v>40799.872685185182</v>
      </c>
      <c r="S1122" s="10">
        <f t="shared" si="93"/>
        <v>40844.872685185182</v>
      </c>
      <c r="T1122" s="20">
        <f t="shared" si="89"/>
        <v>45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8289</v>
      </c>
      <c r="O1123" t="s">
        <v>8290</v>
      </c>
      <c r="P1123">
        <f t="shared" si="90"/>
        <v>0</v>
      </c>
      <c r="Q1123">
        <f t="shared" si="91"/>
        <v>5.8</v>
      </c>
      <c r="R1123" s="10">
        <f t="shared" si="92"/>
        <v>42412.934212962966</v>
      </c>
      <c r="S1123" s="10">
        <f t="shared" si="93"/>
        <v>42442.892546296294</v>
      </c>
      <c r="T1123" s="20">
        <f t="shared" si="89"/>
        <v>29.958333333328483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8289</v>
      </c>
      <c r="O1124" t="s">
        <v>8290</v>
      </c>
      <c r="P1124">
        <f t="shared" si="90"/>
        <v>0</v>
      </c>
      <c r="Q1124">
        <f t="shared" si="91"/>
        <v>0</v>
      </c>
      <c r="R1124" s="10">
        <f t="shared" si="92"/>
        <v>41410.703993055555</v>
      </c>
      <c r="S1124" s="10">
        <f t="shared" si="93"/>
        <v>41424.703993055555</v>
      </c>
      <c r="T1124" s="20">
        <f t="shared" si="89"/>
        <v>14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8289</v>
      </c>
      <c r="O1125" t="s">
        <v>8290</v>
      </c>
      <c r="P1125">
        <f t="shared" si="90"/>
        <v>0</v>
      </c>
      <c r="Q1125">
        <f t="shared" si="91"/>
        <v>3.67</v>
      </c>
      <c r="R1125" s="10">
        <f t="shared" si="92"/>
        <v>41718.5237037037</v>
      </c>
      <c r="S1125" s="10">
        <f t="shared" si="93"/>
        <v>41748.5237037037</v>
      </c>
      <c r="T1125" s="20">
        <f t="shared" si="89"/>
        <v>30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8289</v>
      </c>
      <c r="O1126" t="s">
        <v>8291</v>
      </c>
      <c r="P1126">
        <f t="shared" si="90"/>
        <v>0</v>
      </c>
      <c r="Q1126">
        <f t="shared" si="91"/>
        <v>60.71</v>
      </c>
      <c r="R1126" s="10">
        <f t="shared" si="92"/>
        <v>42094.667256944449</v>
      </c>
      <c r="S1126" s="10">
        <f t="shared" si="93"/>
        <v>42124.667256944449</v>
      </c>
      <c r="T1126" s="20">
        <f t="shared" si="89"/>
        <v>30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8289</v>
      </c>
      <c r="O1127" t="s">
        <v>8291</v>
      </c>
      <c r="P1127">
        <f t="shared" si="90"/>
        <v>0</v>
      </c>
      <c r="Q1127">
        <f t="shared" si="91"/>
        <v>0</v>
      </c>
      <c r="R1127" s="10">
        <f t="shared" si="92"/>
        <v>42212.624189814815</v>
      </c>
      <c r="S1127" s="10">
        <f t="shared" si="93"/>
        <v>42272.624189814815</v>
      </c>
      <c r="T1127" s="20">
        <f t="shared" si="89"/>
        <v>60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8289</v>
      </c>
      <c r="O1128" t="s">
        <v>8291</v>
      </c>
      <c r="P1128">
        <f t="shared" si="90"/>
        <v>1</v>
      </c>
      <c r="Q1128">
        <f t="shared" si="91"/>
        <v>5</v>
      </c>
      <c r="R1128" s="10">
        <f t="shared" si="92"/>
        <v>42535.327476851846</v>
      </c>
      <c r="S1128" s="10">
        <f t="shared" si="93"/>
        <v>42565.327476851846</v>
      </c>
      <c r="T1128" s="20">
        <f t="shared" si="89"/>
        <v>30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8289</v>
      </c>
      <c r="O1129" t="s">
        <v>8291</v>
      </c>
      <c r="P1129">
        <f t="shared" si="90"/>
        <v>2</v>
      </c>
      <c r="Q1129">
        <f t="shared" si="91"/>
        <v>25.43</v>
      </c>
      <c r="R1129" s="10">
        <f t="shared" si="92"/>
        <v>41926.854166666664</v>
      </c>
      <c r="S1129" s="10">
        <f t="shared" si="93"/>
        <v>41957.895833333328</v>
      </c>
      <c r="T1129" s="20">
        <f t="shared" si="89"/>
        <v>31.041666666664241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8289</v>
      </c>
      <c r="O1130" t="s">
        <v>8291</v>
      </c>
      <c r="P1130">
        <f t="shared" si="90"/>
        <v>0</v>
      </c>
      <c r="Q1130">
        <f t="shared" si="91"/>
        <v>1</v>
      </c>
      <c r="R1130" s="10">
        <f t="shared" si="92"/>
        <v>41828.649502314816</v>
      </c>
      <c r="S1130" s="10">
        <f t="shared" si="93"/>
        <v>41858.649502314816</v>
      </c>
      <c r="T1130" s="20">
        <f t="shared" si="89"/>
        <v>30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8289</v>
      </c>
      <c r="O1131" t="s">
        <v>8291</v>
      </c>
      <c r="P1131">
        <f t="shared" si="90"/>
        <v>0</v>
      </c>
      <c r="Q1131">
        <f t="shared" si="91"/>
        <v>10.5</v>
      </c>
      <c r="R1131" s="10">
        <f t="shared" si="92"/>
        <v>42496.264965277776</v>
      </c>
      <c r="S1131" s="10">
        <f t="shared" si="93"/>
        <v>42526.264965277776</v>
      </c>
      <c r="T1131" s="20">
        <f t="shared" si="89"/>
        <v>30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8289</v>
      </c>
      <c r="O1132" t="s">
        <v>8291</v>
      </c>
      <c r="P1132">
        <f t="shared" si="90"/>
        <v>0</v>
      </c>
      <c r="Q1132">
        <f t="shared" si="91"/>
        <v>3.67</v>
      </c>
      <c r="R1132" s="10">
        <f t="shared" si="92"/>
        <v>41908.996527777781</v>
      </c>
      <c r="S1132" s="10">
        <f t="shared" si="93"/>
        <v>41969.038194444445</v>
      </c>
      <c r="T1132" s="20">
        <f t="shared" si="89"/>
        <v>60.041666666664241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8289</v>
      </c>
      <c r="O1133" t="s">
        <v>8291</v>
      </c>
      <c r="P1133">
        <f t="shared" si="90"/>
        <v>0</v>
      </c>
      <c r="Q1133">
        <f t="shared" si="91"/>
        <v>0</v>
      </c>
      <c r="R1133" s="10">
        <f t="shared" si="92"/>
        <v>42332.908194444448</v>
      </c>
      <c r="S1133" s="10">
        <f t="shared" si="93"/>
        <v>42362.908194444448</v>
      </c>
      <c r="T1133" s="20">
        <f t="shared" si="89"/>
        <v>30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8289</v>
      </c>
      <c r="O1134" t="s">
        <v>8291</v>
      </c>
      <c r="P1134">
        <f t="shared" si="90"/>
        <v>14</v>
      </c>
      <c r="Q1134">
        <f t="shared" si="91"/>
        <v>110.62</v>
      </c>
      <c r="R1134" s="10">
        <f t="shared" si="92"/>
        <v>42706.115405092598</v>
      </c>
      <c r="S1134" s="10">
        <f t="shared" si="93"/>
        <v>42736.115405092598</v>
      </c>
      <c r="T1134" s="20">
        <f t="shared" si="89"/>
        <v>30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8289</v>
      </c>
      <c r="O1135" t="s">
        <v>8291</v>
      </c>
      <c r="P1135">
        <f t="shared" si="90"/>
        <v>1</v>
      </c>
      <c r="Q1135">
        <f t="shared" si="91"/>
        <v>20</v>
      </c>
      <c r="R1135" s="10">
        <f t="shared" si="92"/>
        <v>41821.407187500001</v>
      </c>
      <c r="S1135" s="10">
        <f t="shared" si="93"/>
        <v>41851.407187500001</v>
      </c>
      <c r="T1135" s="20">
        <f t="shared" si="89"/>
        <v>30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8289</v>
      </c>
      <c r="O1136" t="s">
        <v>8291</v>
      </c>
      <c r="P1136">
        <f t="shared" si="90"/>
        <v>0</v>
      </c>
      <c r="Q1136">
        <f t="shared" si="91"/>
        <v>1</v>
      </c>
      <c r="R1136" s="10">
        <f t="shared" si="92"/>
        <v>41958.285046296296</v>
      </c>
      <c r="S1136" s="10">
        <f t="shared" si="93"/>
        <v>41972.189583333333</v>
      </c>
      <c r="T1136" s="20">
        <f t="shared" si="89"/>
        <v>13.904537037036789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8289</v>
      </c>
      <c r="O1137" t="s">
        <v>8291</v>
      </c>
      <c r="P1137">
        <f t="shared" si="90"/>
        <v>5</v>
      </c>
      <c r="Q1137">
        <f t="shared" si="91"/>
        <v>50</v>
      </c>
      <c r="R1137" s="10">
        <f t="shared" si="92"/>
        <v>42558.989513888882</v>
      </c>
      <c r="S1137" s="10">
        <f t="shared" si="93"/>
        <v>42588.989513888882</v>
      </c>
      <c r="T1137" s="20">
        <f t="shared" si="89"/>
        <v>30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8289</v>
      </c>
      <c r="O1138" t="s">
        <v>8291</v>
      </c>
      <c r="P1138">
        <f t="shared" si="90"/>
        <v>6</v>
      </c>
      <c r="Q1138">
        <f t="shared" si="91"/>
        <v>45</v>
      </c>
      <c r="R1138" s="10">
        <f t="shared" si="92"/>
        <v>42327.671631944439</v>
      </c>
      <c r="S1138" s="10">
        <f t="shared" si="93"/>
        <v>42357.671631944439</v>
      </c>
      <c r="T1138" s="20">
        <f t="shared" si="89"/>
        <v>30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8289</v>
      </c>
      <c r="O1139" t="s">
        <v>8291</v>
      </c>
      <c r="P1139">
        <f t="shared" si="90"/>
        <v>40</v>
      </c>
      <c r="Q1139">
        <f t="shared" si="91"/>
        <v>253.21</v>
      </c>
      <c r="R1139" s="10">
        <f t="shared" si="92"/>
        <v>42453.819687499999</v>
      </c>
      <c r="S1139" s="10">
        <f t="shared" si="93"/>
        <v>42483.819687499999</v>
      </c>
      <c r="T1139" s="20">
        <f t="shared" si="89"/>
        <v>30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8289</v>
      </c>
      <c r="O1140" t="s">
        <v>8291</v>
      </c>
      <c r="P1140">
        <f t="shared" si="90"/>
        <v>0</v>
      </c>
      <c r="Q1140">
        <f t="shared" si="91"/>
        <v>31.25</v>
      </c>
      <c r="R1140" s="10">
        <f t="shared" si="92"/>
        <v>42736.9066087963</v>
      </c>
      <c r="S1140" s="10">
        <f t="shared" si="93"/>
        <v>42756.9066087963</v>
      </c>
      <c r="T1140" s="20">
        <f t="shared" si="89"/>
        <v>20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8289</v>
      </c>
      <c r="O1141" t="s">
        <v>8291</v>
      </c>
      <c r="P1141">
        <f t="shared" si="90"/>
        <v>0</v>
      </c>
      <c r="Q1141">
        <f t="shared" si="91"/>
        <v>5</v>
      </c>
      <c r="R1141" s="10">
        <f t="shared" si="92"/>
        <v>41975.347523148142</v>
      </c>
      <c r="S1141" s="10">
        <f t="shared" si="93"/>
        <v>42005.347523148142</v>
      </c>
      <c r="T1141" s="20">
        <f t="shared" si="89"/>
        <v>30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8289</v>
      </c>
      <c r="O1142" t="s">
        <v>8291</v>
      </c>
      <c r="P1142">
        <f t="shared" si="90"/>
        <v>0</v>
      </c>
      <c r="Q1142">
        <f t="shared" si="91"/>
        <v>0</v>
      </c>
      <c r="R1142" s="10">
        <f t="shared" si="92"/>
        <v>42192.462048611109</v>
      </c>
      <c r="S1142" s="10">
        <f t="shared" si="93"/>
        <v>42222.462048611109</v>
      </c>
      <c r="T1142" s="20">
        <f t="shared" si="89"/>
        <v>30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8289</v>
      </c>
      <c r="O1143" t="s">
        <v>8291</v>
      </c>
      <c r="P1143">
        <f t="shared" si="90"/>
        <v>0</v>
      </c>
      <c r="Q1143">
        <f t="shared" si="91"/>
        <v>0</v>
      </c>
      <c r="R1143" s="10">
        <f t="shared" si="92"/>
        <v>42164.699652777781</v>
      </c>
      <c r="S1143" s="10">
        <f t="shared" si="93"/>
        <v>42194.699652777781</v>
      </c>
      <c r="T1143" s="20">
        <f t="shared" si="89"/>
        <v>30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8289</v>
      </c>
      <c r="O1144" t="s">
        <v>8291</v>
      </c>
      <c r="P1144">
        <f t="shared" si="90"/>
        <v>0</v>
      </c>
      <c r="Q1144">
        <f t="shared" si="91"/>
        <v>0</v>
      </c>
      <c r="R1144" s="10">
        <f t="shared" si="92"/>
        <v>42022.006099537044</v>
      </c>
      <c r="S1144" s="10">
        <f t="shared" si="93"/>
        <v>42052.006099537044</v>
      </c>
      <c r="T1144" s="20">
        <f t="shared" si="89"/>
        <v>30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8289</v>
      </c>
      <c r="O1145" t="s">
        <v>8291</v>
      </c>
      <c r="P1145">
        <f t="shared" si="90"/>
        <v>0</v>
      </c>
      <c r="Q1145">
        <f t="shared" si="91"/>
        <v>23.25</v>
      </c>
      <c r="R1145" s="10">
        <f t="shared" si="92"/>
        <v>42325.19358796296</v>
      </c>
      <c r="S1145" s="10">
        <f t="shared" si="93"/>
        <v>42355.19358796296</v>
      </c>
      <c r="T1145" s="20">
        <f t="shared" si="89"/>
        <v>30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8292</v>
      </c>
      <c r="O1146" t="s">
        <v>8293</v>
      </c>
      <c r="P1146">
        <f t="shared" si="90"/>
        <v>0</v>
      </c>
      <c r="Q1146">
        <f t="shared" si="91"/>
        <v>0</v>
      </c>
      <c r="R1146" s="10">
        <f t="shared" si="92"/>
        <v>42093.181944444441</v>
      </c>
      <c r="S1146" s="10">
        <f t="shared" si="93"/>
        <v>42123.181944444441</v>
      </c>
      <c r="T1146" s="20">
        <f t="shared" si="89"/>
        <v>30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8292</v>
      </c>
      <c r="O1147" t="s">
        <v>8293</v>
      </c>
      <c r="P1147">
        <f t="shared" si="90"/>
        <v>0</v>
      </c>
      <c r="Q1147">
        <f t="shared" si="91"/>
        <v>100</v>
      </c>
      <c r="R1147" s="10">
        <f t="shared" si="92"/>
        <v>41854.747592592597</v>
      </c>
      <c r="S1147" s="10">
        <f t="shared" si="93"/>
        <v>41914.747592592597</v>
      </c>
      <c r="T1147" s="20">
        <f t="shared" si="89"/>
        <v>60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8292</v>
      </c>
      <c r="O1148" t="s">
        <v>8293</v>
      </c>
      <c r="P1148">
        <f t="shared" si="90"/>
        <v>9</v>
      </c>
      <c r="Q1148">
        <f t="shared" si="91"/>
        <v>44.17</v>
      </c>
      <c r="R1148" s="10">
        <f t="shared" si="92"/>
        <v>41723.9533912037</v>
      </c>
      <c r="S1148" s="10">
        <f t="shared" si="93"/>
        <v>41761.9533912037</v>
      </c>
      <c r="T1148" s="20">
        <f t="shared" si="89"/>
        <v>38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8292</v>
      </c>
      <c r="O1149" t="s">
        <v>8293</v>
      </c>
      <c r="P1149">
        <f t="shared" si="90"/>
        <v>0</v>
      </c>
      <c r="Q1149">
        <f t="shared" si="91"/>
        <v>0</v>
      </c>
      <c r="R1149" s="10">
        <f t="shared" si="92"/>
        <v>41871.972025462965</v>
      </c>
      <c r="S1149" s="10">
        <f t="shared" si="93"/>
        <v>41931.972025462965</v>
      </c>
      <c r="T1149" s="20">
        <f t="shared" si="89"/>
        <v>60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8292</v>
      </c>
      <c r="O1150" t="s">
        <v>8293</v>
      </c>
      <c r="P1150">
        <f t="shared" si="90"/>
        <v>0</v>
      </c>
      <c r="Q1150">
        <f t="shared" si="91"/>
        <v>24.33</v>
      </c>
      <c r="R1150" s="10">
        <f t="shared" si="92"/>
        <v>42675.171076388884</v>
      </c>
      <c r="S1150" s="10">
        <f t="shared" si="93"/>
        <v>42705.212743055556</v>
      </c>
      <c r="T1150" s="20">
        <f t="shared" si="89"/>
        <v>30.041666666671517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8292</v>
      </c>
      <c r="O1151" t="s">
        <v>8293</v>
      </c>
      <c r="P1151">
        <f t="shared" si="90"/>
        <v>0</v>
      </c>
      <c r="Q1151">
        <f t="shared" si="91"/>
        <v>37.5</v>
      </c>
      <c r="R1151" s="10">
        <f t="shared" si="92"/>
        <v>42507.71025462963</v>
      </c>
      <c r="S1151" s="10">
        <f t="shared" si="93"/>
        <v>42537.71025462963</v>
      </c>
      <c r="T1151" s="20">
        <f t="shared" si="89"/>
        <v>30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8292</v>
      </c>
      <c r="O1152" t="s">
        <v>8293</v>
      </c>
      <c r="P1152">
        <f t="shared" si="90"/>
        <v>10</v>
      </c>
      <c r="Q1152">
        <f t="shared" si="91"/>
        <v>42</v>
      </c>
      <c r="R1152" s="10">
        <f t="shared" si="92"/>
        <v>42317.954571759255</v>
      </c>
      <c r="S1152" s="10">
        <f t="shared" si="93"/>
        <v>42377.954571759255</v>
      </c>
      <c r="T1152" s="20">
        <f t="shared" si="89"/>
        <v>60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8292</v>
      </c>
      <c r="O1153" t="s">
        <v>8293</v>
      </c>
      <c r="P1153">
        <f t="shared" si="90"/>
        <v>0</v>
      </c>
      <c r="Q1153">
        <f t="shared" si="91"/>
        <v>0</v>
      </c>
      <c r="R1153" s="10">
        <f t="shared" si="92"/>
        <v>42224.102581018517</v>
      </c>
      <c r="S1153" s="10">
        <f t="shared" si="93"/>
        <v>42254.102581018517</v>
      </c>
      <c r="T1153" s="20">
        <f t="shared" si="89"/>
        <v>30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8292</v>
      </c>
      <c r="O1154" t="s">
        <v>8293</v>
      </c>
      <c r="P1154">
        <f t="shared" si="90"/>
        <v>6</v>
      </c>
      <c r="Q1154">
        <f t="shared" si="91"/>
        <v>60.73</v>
      </c>
      <c r="R1154" s="10">
        <f t="shared" si="92"/>
        <v>42109.709629629629</v>
      </c>
      <c r="S1154" s="10">
        <f t="shared" si="93"/>
        <v>42139.709629629629</v>
      </c>
      <c r="T1154" s="20">
        <f t="shared" si="89"/>
        <v>30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8292</v>
      </c>
      <c r="O1155" t="s">
        <v>8293</v>
      </c>
      <c r="P1155">
        <f t="shared" si="90"/>
        <v>1</v>
      </c>
      <c r="Q1155">
        <f t="shared" si="91"/>
        <v>50</v>
      </c>
      <c r="R1155" s="10">
        <f t="shared" si="92"/>
        <v>42143.714178240742</v>
      </c>
      <c r="S1155" s="10">
        <f t="shared" si="93"/>
        <v>42173.714178240742</v>
      </c>
      <c r="T1155" s="20">
        <f t="shared" ref="T1155:T1218" si="94">S1155-R1155</f>
        <v>30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8292</v>
      </c>
      <c r="O1156" t="s">
        <v>8293</v>
      </c>
      <c r="P1156">
        <f t="shared" si="90"/>
        <v>7</v>
      </c>
      <c r="Q1156">
        <f t="shared" si="91"/>
        <v>108.33</v>
      </c>
      <c r="R1156" s="10">
        <f t="shared" si="92"/>
        <v>42223.108865740738</v>
      </c>
      <c r="S1156" s="10">
        <f t="shared" si="93"/>
        <v>42253.108865740738</v>
      </c>
      <c r="T1156" s="20">
        <f t="shared" si="94"/>
        <v>30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8292</v>
      </c>
      <c r="O1157" t="s">
        <v>8293</v>
      </c>
      <c r="P1157">
        <f t="shared" si="90"/>
        <v>1</v>
      </c>
      <c r="Q1157">
        <f t="shared" si="91"/>
        <v>23.5</v>
      </c>
      <c r="R1157" s="10">
        <f t="shared" si="92"/>
        <v>41835.763981481483</v>
      </c>
      <c r="S1157" s="10">
        <f t="shared" si="93"/>
        <v>41865.763981481483</v>
      </c>
      <c r="T1157" s="20">
        <f t="shared" si="94"/>
        <v>30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8292</v>
      </c>
      <c r="O1158" t="s">
        <v>8293</v>
      </c>
      <c r="P1158">
        <f t="shared" si="90"/>
        <v>0</v>
      </c>
      <c r="Q1158">
        <f t="shared" si="91"/>
        <v>0</v>
      </c>
      <c r="R1158" s="10">
        <f t="shared" si="92"/>
        <v>42029.07131944444</v>
      </c>
      <c r="S1158" s="10">
        <f t="shared" si="93"/>
        <v>42059.07131944444</v>
      </c>
      <c r="T1158" s="20">
        <f t="shared" si="94"/>
        <v>30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8292</v>
      </c>
      <c r="O1159" t="s">
        <v>8293</v>
      </c>
      <c r="P1159">
        <f t="shared" si="90"/>
        <v>2</v>
      </c>
      <c r="Q1159">
        <f t="shared" si="91"/>
        <v>50.33</v>
      </c>
      <c r="R1159" s="10">
        <f t="shared" si="92"/>
        <v>41918.628240740742</v>
      </c>
      <c r="S1159" s="10">
        <f t="shared" si="93"/>
        <v>41978.669907407413</v>
      </c>
      <c r="T1159" s="20">
        <f t="shared" si="94"/>
        <v>60.041666666671517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8292</v>
      </c>
      <c r="O1160" t="s">
        <v>8293</v>
      </c>
      <c r="P1160">
        <f t="shared" si="90"/>
        <v>0</v>
      </c>
      <c r="Q1160">
        <f t="shared" si="91"/>
        <v>11.67</v>
      </c>
      <c r="R1160" s="10">
        <f t="shared" si="92"/>
        <v>41952.09175925926</v>
      </c>
      <c r="S1160" s="10">
        <f t="shared" si="93"/>
        <v>41982.09175925926</v>
      </c>
      <c r="T1160" s="20">
        <f t="shared" si="94"/>
        <v>30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8292</v>
      </c>
      <c r="O1161" t="s">
        <v>8293</v>
      </c>
      <c r="P1161">
        <f t="shared" si="90"/>
        <v>0</v>
      </c>
      <c r="Q1161">
        <f t="shared" si="91"/>
        <v>0</v>
      </c>
      <c r="R1161" s="10">
        <f t="shared" si="92"/>
        <v>42154.726446759261</v>
      </c>
      <c r="S1161" s="10">
        <f t="shared" si="93"/>
        <v>42185.65625</v>
      </c>
      <c r="T1161" s="20">
        <f t="shared" si="94"/>
        <v>30.929803240738693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8292</v>
      </c>
      <c r="O1162" t="s">
        <v>8293</v>
      </c>
      <c r="P1162">
        <f t="shared" ref="P1162:P1225" si="95">ROUND(E1162/D1162*100,0)</f>
        <v>4</v>
      </c>
      <c r="Q1162">
        <f t="shared" ref="Q1162:Q1225" si="96">IFERROR(ROUND(E1162/L1162,2),0)</f>
        <v>60.79</v>
      </c>
      <c r="R1162" s="10">
        <f t="shared" ref="R1162:R1225" si="97">(((J1162/60)/60)/24)+DATE(1970,1,1)</f>
        <v>42061.154930555553</v>
      </c>
      <c r="S1162" s="10">
        <f t="shared" ref="S1162:S1225" si="98">(((I1162/60)/60)/24)+DATE(1970,1,1)</f>
        <v>42091.113263888896</v>
      </c>
      <c r="T1162" s="20">
        <f t="shared" si="94"/>
        <v>29.958333333343035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8292</v>
      </c>
      <c r="O1163" t="s">
        <v>8293</v>
      </c>
      <c r="P1163">
        <f t="shared" si="95"/>
        <v>0</v>
      </c>
      <c r="Q1163">
        <f t="shared" si="96"/>
        <v>0</v>
      </c>
      <c r="R1163" s="10">
        <f t="shared" si="97"/>
        <v>42122.629502314812</v>
      </c>
      <c r="S1163" s="10">
        <f t="shared" si="98"/>
        <v>42143.629502314812</v>
      </c>
      <c r="T1163" s="20">
        <f t="shared" si="94"/>
        <v>21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8292</v>
      </c>
      <c r="O1164" t="s">
        <v>8293</v>
      </c>
      <c r="P1164">
        <f t="shared" si="95"/>
        <v>0</v>
      </c>
      <c r="Q1164">
        <f t="shared" si="96"/>
        <v>17.5</v>
      </c>
      <c r="R1164" s="10">
        <f t="shared" si="97"/>
        <v>41876.683611111112</v>
      </c>
      <c r="S1164" s="10">
        <f t="shared" si="98"/>
        <v>41907.683611111112</v>
      </c>
      <c r="T1164" s="20">
        <f t="shared" si="94"/>
        <v>31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8292</v>
      </c>
      <c r="O1165" t="s">
        <v>8293</v>
      </c>
      <c r="P1165">
        <f t="shared" si="95"/>
        <v>0</v>
      </c>
      <c r="Q1165">
        <f t="shared" si="96"/>
        <v>0</v>
      </c>
      <c r="R1165" s="10">
        <f t="shared" si="97"/>
        <v>41830.723611111112</v>
      </c>
      <c r="S1165" s="10">
        <f t="shared" si="98"/>
        <v>41860.723611111112</v>
      </c>
      <c r="T1165" s="20">
        <f t="shared" si="94"/>
        <v>30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8292</v>
      </c>
      <c r="O1166" t="s">
        <v>8293</v>
      </c>
      <c r="P1166">
        <f t="shared" si="95"/>
        <v>0</v>
      </c>
      <c r="Q1166">
        <f t="shared" si="96"/>
        <v>0</v>
      </c>
      <c r="R1166" s="10">
        <f t="shared" si="97"/>
        <v>42509.724328703705</v>
      </c>
      <c r="S1166" s="10">
        <f t="shared" si="98"/>
        <v>42539.724328703705</v>
      </c>
      <c r="T1166" s="20">
        <f t="shared" si="94"/>
        <v>30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8292</v>
      </c>
      <c r="O1167" t="s">
        <v>8293</v>
      </c>
      <c r="P1167">
        <f t="shared" si="95"/>
        <v>21</v>
      </c>
      <c r="Q1167">
        <f t="shared" si="96"/>
        <v>82.82</v>
      </c>
      <c r="R1167" s="10">
        <f t="shared" si="97"/>
        <v>41792.214467592588</v>
      </c>
      <c r="S1167" s="10">
        <f t="shared" si="98"/>
        <v>41826.214467592588</v>
      </c>
      <c r="T1167" s="20">
        <f t="shared" si="94"/>
        <v>34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8292</v>
      </c>
      <c r="O1168" t="s">
        <v>8293</v>
      </c>
      <c r="P1168">
        <f t="shared" si="95"/>
        <v>19</v>
      </c>
      <c r="Q1168">
        <f t="shared" si="96"/>
        <v>358.88</v>
      </c>
      <c r="R1168" s="10">
        <f t="shared" si="97"/>
        <v>42150.485439814816</v>
      </c>
      <c r="S1168" s="10">
        <f t="shared" si="98"/>
        <v>42181.166666666672</v>
      </c>
      <c r="T1168" s="20">
        <f t="shared" si="94"/>
        <v>30.681226851855172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8292</v>
      </c>
      <c r="O1169" t="s">
        <v>8293</v>
      </c>
      <c r="P1169">
        <f t="shared" si="95"/>
        <v>2</v>
      </c>
      <c r="Q1169">
        <f t="shared" si="96"/>
        <v>61.19</v>
      </c>
      <c r="R1169" s="10">
        <f t="shared" si="97"/>
        <v>41863.734895833331</v>
      </c>
      <c r="S1169" s="10">
        <f t="shared" si="98"/>
        <v>41894.734895833331</v>
      </c>
      <c r="T1169" s="20">
        <f t="shared" si="94"/>
        <v>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8292</v>
      </c>
      <c r="O1170" t="s">
        <v>8293</v>
      </c>
      <c r="P1170">
        <f t="shared" si="95"/>
        <v>6</v>
      </c>
      <c r="Q1170">
        <f t="shared" si="96"/>
        <v>340</v>
      </c>
      <c r="R1170" s="10">
        <f t="shared" si="97"/>
        <v>42605.053993055553</v>
      </c>
      <c r="S1170" s="10">
        <f t="shared" si="98"/>
        <v>42635.053993055553</v>
      </c>
      <c r="T1170" s="20">
        <f t="shared" si="94"/>
        <v>30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8292</v>
      </c>
      <c r="O1171" t="s">
        <v>8293</v>
      </c>
      <c r="P1171">
        <f t="shared" si="95"/>
        <v>0</v>
      </c>
      <c r="Q1171">
        <f t="shared" si="96"/>
        <v>5.67</v>
      </c>
      <c r="R1171" s="10">
        <f t="shared" si="97"/>
        <v>42027.353738425925</v>
      </c>
      <c r="S1171" s="10">
        <f t="shared" si="98"/>
        <v>42057.353738425925</v>
      </c>
      <c r="T1171" s="20">
        <f t="shared" si="94"/>
        <v>30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8292</v>
      </c>
      <c r="O1172" t="s">
        <v>8293</v>
      </c>
      <c r="P1172">
        <f t="shared" si="95"/>
        <v>0</v>
      </c>
      <c r="Q1172">
        <f t="shared" si="96"/>
        <v>50</v>
      </c>
      <c r="R1172" s="10">
        <f t="shared" si="97"/>
        <v>42124.893182870372</v>
      </c>
      <c r="S1172" s="10">
        <f t="shared" si="98"/>
        <v>42154.893182870372</v>
      </c>
      <c r="T1172" s="20">
        <f t="shared" si="94"/>
        <v>30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8292</v>
      </c>
      <c r="O1173" t="s">
        <v>8293</v>
      </c>
      <c r="P1173">
        <f t="shared" si="95"/>
        <v>0</v>
      </c>
      <c r="Q1173">
        <f t="shared" si="96"/>
        <v>25</v>
      </c>
      <c r="R1173" s="10">
        <f t="shared" si="97"/>
        <v>41938.804710648146</v>
      </c>
      <c r="S1173" s="10">
        <f t="shared" si="98"/>
        <v>41956.846377314811</v>
      </c>
      <c r="T1173" s="20">
        <f t="shared" si="94"/>
        <v>18.041666666664241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8292</v>
      </c>
      <c r="O1174" t="s">
        <v>8293</v>
      </c>
      <c r="P1174">
        <f t="shared" si="95"/>
        <v>0</v>
      </c>
      <c r="Q1174">
        <f t="shared" si="96"/>
        <v>0</v>
      </c>
      <c r="R1174" s="10">
        <f t="shared" si="97"/>
        <v>41841.682314814818</v>
      </c>
      <c r="S1174" s="10">
        <f t="shared" si="98"/>
        <v>41871.682314814818</v>
      </c>
      <c r="T1174" s="20">
        <f t="shared" si="94"/>
        <v>30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8292</v>
      </c>
      <c r="O1175" t="s">
        <v>8293</v>
      </c>
      <c r="P1175">
        <f t="shared" si="95"/>
        <v>0</v>
      </c>
      <c r="Q1175">
        <f t="shared" si="96"/>
        <v>30</v>
      </c>
      <c r="R1175" s="10">
        <f t="shared" si="97"/>
        <v>42184.185844907406</v>
      </c>
      <c r="S1175" s="10">
        <f t="shared" si="98"/>
        <v>42219.185844907406</v>
      </c>
      <c r="T1175" s="20">
        <f t="shared" si="94"/>
        <v>35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8292</v>
      </c>
      <c r="O1176" t="s">
        <v>8293</v>
      </c>
      <c r="P1176">
        <f t="shared" si="95"/>
        <v>6</v>
      </c>
      <c r="Q1176">
        <f t="shared" si="96"/>
        <v>46.63</v>
      </c>
      <c r="R1176" s="10">
        <f t="shared" si="97"/>
        <v>42468.84174768519</v>
      </c>
      <c r="S1176" s="10">
        <f t="shared" si="98"/>
        <v>42498.84174768519</v>
      </c>
      <c r="T1176" s="20">
        <f t="shared" si="94"/>
        <v>30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8292</v>
      </c>
      <c r="O1177" t="s">
        <v>8293</v>
      </c>
      <c r="P1177">
        <f t="shared" si="95"/>
        <v>3</v>
      </c>
      <c r="Q1177">
        <f t="shared" si="96"/>
        <v>65</v>
      </c>
      <c r="R1177" s="10">
        <f t="shared" si="97"/>
        <v>42170.728460648148</v>
      </c>
      <c r="S1177" s="10">
        <f t="shared" si="98"/>
        <v>42200.728460648148</v>
      </c>
      <c r="T1177" s="20">
        <f t="shared" si="94"/>
        <v>30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8292</v>
      </c>
      <c r="O1178" t="s">
        <v>8293</v>
      </c>
      <c r="P1178">
        <f t="shared" si="95"/>
        <v>0</v>
      </c>
      <c r="Q1178">
        <f t="shared" si="96"/>
        <v>10</v>
      </c>
      <c r="R1178" s="10">
        <f t="shared" si="97"/>
        <v>42746.019652777773</v>
      </c>
      <c r="S1178" s="10">
        <f t="shared" si="98"/>
        <v>42800.541666666672</v>
      </c>
      <c r="T1178" s="20">
        <f t="shared" si="94"/>
        <v>54.522013888898073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8292</v>
      </c>
      <c r="O1179" t="s">
        <v>8293</v>
      </c>
      <c r="P1179">
        <f t="shared" si="95"/>
        <v>0</v>
      </c>
      <c r="Q1179">
        <f t="shared" si="96"/>
        <v>0</v>
      </c>
      <c r="R1179" s="10">
        <f t="shared" si="97"/>
        <v>41897.660833333335</v>
      </c>
      <c r="S1179" s="10">
        <f t="shared" si="98"/>
        <v>41927.660833333335</v>
      </c>
      <c r="T1179" s="20">
        <f t="shared" si="94"/>
        <v>30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8292</v>
      </c>
      <c r="O1180" t="s">
        <v>8293</v>
      </c>
      <c r="P1180">
        <f t="shared" si="95"/>
        <v>0</v>
      </c>
      <c r="Q1180">
        <f t="shared" si="96"/>
        <v>5</v>
      </c>
      <c r="R1180" s="10">
        <f t="shared" si="97"/>
        <v>41837.905694444446</v>
      </c>
      <c r="S1180" s="10">
        <f t="shared" si="98"/>
        <v>41867.905694444446</v>
      </c>
      <c r="T1180" s="20">
        <f t="shared" si="94"/>
        <v>30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8292</v>
      </c>
      <c r="O1181" t="s">
        <v>8293</v>
      </c>
      <c r="P1181">
        <f t="shared" si="95"/>
        <v>5</v>
      </c>
      <c r="Q1181">
        <f t="shared" si="96"/>
        <v>640</v>
      </c>
      <c r="R1181" s="10">
        <f t="shared" si="97"/>
        <v>42275.720219907409</v>
      </c>
      <c r="S1181" s="10">
        <f t="shared" si="98"/>
        <v>42305.720219907409</v>
      </c>
      <c r="T1181" s="20">
        <f t="shared" si="94"/>
        <v>30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8292</v>
      </c>
      <c r="O1182" t="s">
        <v>8293</v>
      </c>
      <c r="P1182">
        <f t="shared" si="95"/>
        <v>12</v>
      </c>
      <c r="Q1182">
        <f t="shared" si="96"/>
        <v>69.12</v>
      </c>
      <c r="R1182" s="10">
        <f t="shared" si="97"/>
        <v>41781.806875000002</v>
      </c>
      <c r="S1182" s="10">
        <f t="shared" si="98"/>
        <v>41818.806875000002</v>
      </c>
      <c r="T1182" s="20">
        <f t="shared" si="94"/>
        <v>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8292</v>
      </c>
      <c r="O1183" t="s">
        <v>8293</v>
      </c>
      <c r="P1183">
        <f t="shared" si="95"/>
        <v>0</v>
      </c>
      <c r="Q1183">
        <f t="shared" si="96"/>
        <v>1.33</v>
      </c>
      <c r="R1183" s="10">
        <f t="shared" si="97"/>
        <v>42034.339363425926</v>
      </c>
      <c r="S1183" s="10">
        <f t="shared" si="98"/>
        <v>42064.339363425926</v>
      </c>
      <c r="T1183" s="20">
        <f t="shared" si="94"/>
        <v>30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8292</v>
      </c>
      <c r="O1184" t="s">
        <v>8293</v>
      </c>
      <c r="P1184">
        <f t="shared" si="95"/>
        <v>4</v>
      </c>
      <c r="Q1184">
        <f t="shared" si="96"/>
        <v>10.5</v>
      </c>
      <c r="R1184" s="10">
        <f t="shared" si="97"/>
        <v>42728.827407407407</v>
      </c>
      <c r="S1184" s="10">
        <f t="shared" si="98"/>
        <v>42747.695833333331</v>
      </c>
      <c r="T1184" s="20">
        <f t="shared" si="94"/>
        <v>18.868425925924385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8292</v>
      </c>
      <c r="O1185" t="s">
        <v>8293</v>
      </c>
      <c r="P1185">
        <f t="shared" si="95"/>
        <v>4</v>
      </c>
      <c r="Q1185">
        <f t="shared" si="96"/>
        <v>33.33</v>
      </c>
      <c r="R1185" s="10">
        <f t="shared" si="97"/>
        <v>42656.86137731481</v>
      </c>
      <c r="S1185" s="10">
        <f t="shared" si="98"/>
        <v>42676.165972222225</v>
      </c>
      <c r="T1185" s="20">
        <f t="shared" si="94"/>
        <v>19.304594907414867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8294</v>
      </c>
      <c r="O1186" t="s">
        <v>8295</v>
      </c>
      <c r="P1186">
        <f t="shared" si="95"/>
        <v>105</v>
      </c>
      <c r="Q1186">
        <f t="shared" si="96"/>
        <v>61.56</v>
      </c>
      <c r="R1186" s="10">
        <f t="shared" si="97"/>
        <v>42741.599664351852</v>
      </c>
      <c r="S1186" s="10">
        <f t="shared" si="98"/>
        <v>42772.599664351852</v>
      </c>
      <c r="T1186" s="20">
        <f t="shared" si="94"/>
        <v>31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8294</v>
      </c>
      <c r="O1187" t="s">
        <v>8295</v>
      </c>
      <c r="P1187">
        <f t="shared" si="95"/>
        <v>105</v>
      </c>
      <c r="Q1187">
        <f t="shared" si="96"/>
        <v>118.74</v>
      </c>
      <c r="R1187" s="10">
        <f t="shared" si="97"/>
        <v>42130.865150462967</v>
      </c>
      <c r="S1187" s="10">
        <f t="shared" si="98"/>
        <v>42163.166666666672</v>
      </c>
      <c r="T1187" s="20">
        <f t="shared" si="94"/>
        <v>32.301516203704523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8294</v>
      </c>
      <c r="O1188" t="s">
        <v>8295</v>
      </c>
      <c r="P1188">
        <f t="shared" si="95"/>
        <v>107</v>
      </c>
      <c r="Q1188">
        <f t="shared" si="96"/>
        <v>65.08</v>
      </c>
      <c r="R1188" s="10">
        <f t="shared" si="97"/>
        <v>42123.86336805555</v>
      </c>
      <c r="S1188" s="10">
        <f t="shared" si="98"/>
        <v>42156.945833333331</v>
      </c>
      <c r="T1188" s="20">
        <f t="shared" si="94"/>
        <v>33.082465277781012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8294</v>
      </c>
      <c r="O1189" t="s">
        <v>8295</v>
      </c>
      <c r="P1189">
        <f t="shared" si="95"/>
        <v>104</v>
      </c>
      <c r="Q1189">
        <f t="shared" si="96"/>
        <v>130.16</v>
      </c>
      <c r="R1189" s="10">
        <f t="shared" si="97"/>
        <v>42109.894942129627</v>
      </c>
      <c r="S1189" s="10">
        <f t="shared" si="98"/>
        <v>42141.75</v>
      </c>
      <c r="T1189" s="20">
        <f t="shared" si="94"/>
        <v>31.855057870372548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8294</v>
      </c>
      <c r="O1190" t="s">
        <v>8295</v>
      </c>
      <c r="P1190">
        <f t="shared" si="95"/>
        <v>161</v>
      </c>
      <c r="Q1190">
        <f t="shared" si="96"/>
        <v>37.78</v>
      </c>
      <c r="R1190" s="10">
        <f t="shared" si="97"/>
        <v>42711.700694444444</v>
      </c>
      <c r="S1190" s="10">
        <f t="shared" si="98"/>
        <v>42732.700694444444</v>
      </c>
      <c r="T1190" s="20">
        <f t="shared" si="94"/>
        <v>21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8294</v>
      </c>
      <c r="O1191" t="s">
        <v>8295</v>
      </c>
      <c r="P1191">
        <f t="shared" si="95"/>
        <v>108</v>
      </c>
      <c r="Q1191">
        <f t="shared" si="96"/>
        <v>112.79</v>
      </c>
      <c r="R1191" s="10">
        <f t="shared" si="97"/>
        <v>42529.979108796295</v>
      </c>
      <c r="S1191" s="10">
        <f t="shared" si="98"/>
        <v>42550.979108796295</v>
      </c>
      <c r="T1191" s="20">
        <f t="shared" si="94"/>
        <v>21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8294</v>
      </c>
      <c r="O1192" t="s">
        <v>8295</v>
      </c>
      <c r="P1192">
        <f t="shared" si="95"/>
        <v>135</v>
      </c>
      <c r="Q1192">
        <f t="shared" si="96"/>
        <v>51.92</v>
      </c>
      <c r="R1192" s="10">
        <f t="shared" si="97"/>
        <v>41852.665798611109</v>
      </c>
      <c r="S1192" s="10">
        <f t="shared" si="98"/>
        <v>41882.665798611109</v>
      </c>
      <c r="T1192" s="20">
        <f t="shared" si="94"/>
        <v>30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8294</v>
      </c>
      <c r="O1193" t="s">
        <v>8295</v>
      </c>
      <c r="P1193">
        <f t="shared" si="95"/>
        <v>109</v>
      </c>
      <c r="Q1193">
        <f t="shared" si="96"/>
        <v>89.24</v>
      </c>
      <c r="R1193" s="10">
        <f t="shared" si="97"/>
        <v>42419.603703703702</v>
      </c>
      <c r="S1193" s="10">
        <f t="shared" si="98"/>
        <v>42449.562037037031</v>
      </c>
      <c r="T1193" s="20">
        <f t="shared" si="94"/>
        <v>29.958333333328483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8294</v>
      </c>
      <c r="O1194" t="s">
        <v>8295</v>
      </c>
      <c r="P1194">
        <f t="shared" si="95"/>
        <v>290</v>
      </c>
      <c r="Q1194">
        <f t="shared" si="96"/>
        <v>19.329999999999998</v>
      </c>
      <c r="R1194" s="10">
        <f t="shared" si="97"/>
        <v>42747.506689814814</v>
      </c>
      <c r="S1194" s="10">
        <f t="shared" si="98"/>
        <v>42777.506689814814</v>
      </c>
      <c r="T1194" s="20">
        <f t="shared" si="94"/>
        <v>30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8294</v>
      </c>
      <c r="O1195" t="s">
        <v>8295</v>
      </c>
      <c r="P1195">
        <f t="shared" si="95"/>
        <v>104</v>
      </c>
      <c r="Q1195">
        <f t="shared" si="96"/>
        <v>79.97</v>
      </c>
      <c r="R1195" s="10">
        <f t="shared" si="97"/>
        <v>42409.776076388895</v>
      </c>
      <c r="S1195" s="10">
        <f t="shared" si="98"/>
        <v>42469.734409722223</v>
      </c>
      <c r="T1195" s="20">
        <f t="shared" si="94"/>
        <v>59.958333333328483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8294</v>
      </c>
      <c r="O1196" t="s">
        <v>8295</v>
      </c>
      <c r="P1196">
        <f t="shared" si="95"/>
        <v>322</v>
      </c>
      <c r="Q1196">
        <f t="shared" si="96"/>
        <v>56.41</v>
      </c>
      <c r="R1196" s="10">
        <f t="shared" si="97"/>
        <v>42072.488182870366</v>
      </c>
      <c r="S1196" s="10">
        <f t="shared" si="98"/>
        <v>42102.488182870366</v>
      </c>
      <c r="T1196" s="20">
        <f t="shared" si="94"/>
        <v>30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8294</v>
      </c>
      <c r="O1197" t="s">
        <v>8295</v>
      </c>
      <c r="P1197">
        <f t="shared" si="95"/>
        <v>135</v>
      </c>
      <c r="Q1197">
        <f t="shared" si="96"/>
        <v>79.41</v>
      </c>
      <c r="R1197" s="10">
        <f t="shared" si="97"/>
        <v>42298.34783564815</v>
      </c>
      <c r="S1197" s="10">
        <f t="shared" si="98"/>
        <v>42358.375</v>
      </c>
      <c r="T1197" s="20">
        <f t="shared" si="94"/>
        <v>60.027164351849933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8294</v>
      </c>
      <c r="O1198" t="s">
        <v>8295</v>
      </c>
      <c r="P1198">
        <f t="shared" si="95"/>
        <v>270</v>
      </c>
      <c r="Q1198">
        <f t="shared" si="96"/>
        <v>76.44</v>
      </c>
      <c r="R1198" s="10">
        <f t="shared" si="97"/>
        <v>42326.818738425922</v>
      </c>
      <c r="S1198" s="10">
        <f t="shared" si="98"/>
        <v>42356.818738425922</v>
      </c>
      <c r="T1198" s="20">
        <f t="shared" si="94"/>
        <v>30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8294</v>
      </c>
      <c r="O1199" t="s">
        <v>8295</v>
      </c>
      <c r="P1199">
        <f t="shared" si="95"/>
        <v>253</v>
      </c>
      <c r="Q1199">
        <f t="shared" si="96"/>
        <v>121</v>
      </c>
      <c r="R1199" s="10">
        <f t="shared" si="97"/>
        <v>42503.66474537037</v>
      </c>
      <c r="S1199" s="10">
        <f t="shared" si="98"/>
        <v>42534.249305555553</v>
      </c>
      <c r="T1199" s="20">
        <f t="shared" si="94"/>
        <v>30.584560185183364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8294</v>
      </c>
      <c r="O1200" t="s">
        <v>8295</v>
      </c>
      <c r="P1200">
        <f t="shared" si="95"/>
        <v>261</v>
      </c>
      <c r="Q1200">
        <f t="shared" si="96"/>
        <v>54.62</v>
      </c>
      <c r="R1200" s="10">
        <f t="shared" si="97"/>
        <v>42333.619050925925</v>
      </c>
      <c r="S1200" s="10">
        <f t="shared" si="98"/>
        <v>42369.125</v>
      </c>
      <c r="T1200" s="20">
        <f t="shared" si="94"/>
        <v>35.505949074075033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8294</v>
      </c>
      <c r="O1201" t="s">
        <v>8295</v>
      </c>
      <c r="P1201">
        <f t="shared" si="95"/>
        <v>101</v>
      </c>
      <c r="Q1201">
        <f t="shared" si="96"/>
        <v>299.22000000000003</v>
      </c>
      <c r="R1201" s="10">
        <f t="shared" si="97"/>
        <v>42161.770833333328</v>
      </c>
      <c r="S1201" s="10">
        <f t="shared" si="98"/>
        <v>42193.770833333328</v>
      </c>
      <c r="T1201" s="20">
        <f t="shared" si="94"/>
        <v>32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8294</v>
      </c>
      <c r="O1202" t="s">
        <v>8295</v>
      </c>
      <c r="P1202">
        <f t="shared" si="95"/>
        <v>126</v>
      </c>
      <c r="Q1202">
        <f t="shared" si="96"/>
        <v>58.53</v>
      </c>
      <c r="R1202" s="10">
        <f t="shared" si="97"/>
        <v>42089.477500000001</v>
      </c>
      <c r="S1202" s="10">
        <f t="shared" si="98"/>
        <v>42110.477500000001</v>
      </c>
      <c r="T1202" s="20">
        <f t="shared" si="94"/>
        <v>21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8294</v>
      </c>
      <c r="O1203" t="s">
        <v>8295</v>
      </c>
      <c r="P1203">
        <f t="shared" si="95"/>
        <v>102</v>
      </c>
      <c r="Q1203">
        <f t="shared" si="96"/>
        <v>55.37</v>
      </c>
      <c r="R1203" s="10">
        <f t="shared" si="97"/>
        <v>42536.60701388889</v>
      </c>
      <c r="S1203" s="10">
        <f t="shared" si="98"/>
        <v>42566.60701388889</v>
      </c>
      <c r="T1203" s="20">
        <f t="shared" si="94"/>
        <v>30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8294</v>
      </c>
      <c r="O1204" t="s">
        <v>8295</v>
      </c>
      <c r="P1204">
        <f t="shared" si="95"/>
        <v>199</v>
      </c>
      <c r="Q1204">
        <f t="shared" si="96"/>
        <v>183.8</v>
      </c>
      <c r="R1204" s="10">
        <f t="shared" si="97"/>
        <v>42152.288819444439</v>
      </c>
      <c r="S1204" s="10">
        <f t="shared" si="98"/>
        <v>42182.288819444439</v>
      </c>
      <c r="T1204" s="20">
        <f t="shared" si="94"/>
        <v>30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8294</v>
      </c>
      <c r="O1205" t="s">
        <v>8295</v>
      </c>
      <c r="P1205">
        <f t="shared" si="95"/>
        <v>102</v>
      </c>
      <c r="Q1205">
        <f t="shared" si="96"/>
        <v>165.35</v>
      </c>
      <c r="R1205" s="10">
        <f t="shared" si="97"/>
        <v>42125.614895833336</v>
      </c>
      <c r="S1205" s="10">
        <f t="shared" si="98"/>
        <v>42155.614895833336</v>
      </c>
      <c r="T1205" s="20">
        <f t="shared" si="94"/>
        <v>30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8294</v>
      </c>
      <c r="O1206" t="s">
        <v>8295</v>
      </c>
      <c r="P1206">
        <f t="shared" si="95"/>
        <v>103</v>
      </c>
      <c r="Q1206">
        <f t="shared" si="96"/>
        <v>234.79</v>
      </c>
      <c r="R1206" s="10">
        <f t="shared" si="97"/>
        <v>42297.748067129629</v>
      </c>
      <c r="S1206" s="10">
        <f t="shared" si="98"/>
        <v>42342.208333333328</v>
      </c>
      <c r="T1206" s="20">
        <f t="shared" si="94"/>
        <v>44.460266203699575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8294</v>
      </c>
      <c r="O1207" t="s">
        <v>8295</v>
      </c>
      <c r="P1207">
        <f t="shared" si="95"/>
        <v>101</v>
      </c>
      <c r="Q1207">
        <f t="shared" si="96"/>
        <v>211.48</v>
      </c>
      <c r="R1207" s="10">
        <f t="shared" si="97"/>
        <v>42138.506377314814</v>
      </c>
      <c r="S1207" s="10">
        <f t="shared" si="98"/>
        <v>42168.506377314814</v>
      </c>
      <c r="T1207" s="20">
        <f t="shared" si="94"/>
        <v>30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8294</v>
      </c>
      <c r="O1208" t="s">
        <v>8295</v>
      </c>
      <c r="P1208">
        <f t="shared" si="95"/>
        <v>115</v>
      </c>
      <c r="Q1208">
        <f t="shared" si="96"/>
        <v>32.340000000000003</v>
      </c>
      <c r="R1208" s="10">
        <f t="shared" si="97"/>
        <v>42772.776076388895</v>
      </c>
      <c r="S1208" s="10">
        <f t="shared" si="98"/>
        <v>42805.561805555553</v>
      </c>
      <c r="T1208" s="20">
        <f t="shared" si="94"/>
        <v>32.785729166658712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8294</v>
      </c>
      <c r="O1209" t="s">
        <v>8295</v>
      </c>
      <c r="P1209">
        <f t="shared" si="95"/>
        <v>104</v>
      </c>
      <c r="Q1209">
        <f t="shared" si="96"/>
        <v>123.38</v>
      </c>
      <c r="R1209" s="10">
        <f t="shared" si="97"/>
        <v>42430.430243055554</v>
      </c>
      <c r="S1209" s="10">
        <f t="shared" si="98"/>
        <v>42460.416666666672</v>
      </c>
      <c r="T1209" s="20">
        <f t="shared" si="94"/>
        <v>29.986423611117061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8294</v>
      </c>
      <c r="O1210" t="s">
        <v>8295</v>
      </c>
      <c r="P1210">
        <f t="shared" si="95"/>
        <v>155</v>
      </c>
      <c r="Q1210">
        <f t="shared" si="96"/>
        <v>207.07</v>
      </c>
      <c r="R1210" s="10">
        <f t="shared" si="97"/>
        <v>42423.709074074075</v>
      </c>
      <c r="S1210" s="10">
        <f t="shared" si="98"/>
        <v>42453.667407407411</v>
      </c>
      <c r="T1210" s="20">
        <f t="shared" si="94"/>
        <v>29.958333333335759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8294</v>
      </c>
      <c r="O1211" t="s">
        <v>8295</v>
      </c>
      <c r="P1211">
        <f t="shared" si="95"/>
        <v>106</v>
      </c>
      <c r="Q1211">
        <f t="shared" si="96"/>
        <v>138.26</v>
      </c>
      <c r="R1211" s="10">
        <f t="shared" si="97"/>
        <v>42761.846122685187</v>
      </c>
      <c r="S1211" s="10">
        <f t="shared" si="98"/>
        <v>42791.846122685187</v>
      </c>
      <c r="T1211" s="20">
        <f t="shared" si="94"/>
        <v>30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8294</v>
      </c>
      <c r="O1212" t="s">
        <v>8295</v>
      </c>
      <c r="P1212">
        <f t="shared" si="95"/>
        <v>254</v>
      </c>
      <c r="Q1212">
        <f t="shared" si="96"/>
        <v>493.82</v>
      </c>
      <c r="R1212" s="10">
        <f t="shared" si="97"/>
        <v>42132.941805555558</v>
      </c>
      <c r="S1212" s="10">
        <f t="shared" si="98"/>
        <v>42155.875</v>
      </c>
      <c r="T1212" s="20">
        <f t="shared" si="94"/>
        <v>22.933194444442051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8294</v>
      </c>
      <c r="O1213" t="s">
        <v>8295</v>
      </c>
      <c r="P1213">
        <f t="shared" si="95"/>
        <v>101</v>
      </c>
      <c r="Q1213">
        <f t="shared" si="96"/>
        <v>168.5</v>
      </c>
      <c r="R1213" s="10">
        <f t="shared" si="97"/>
        <v>42515.866446759261</v>
      </c>
      <c r="S1213" s="10">
        <f t="shared" si="98"/>
        <v>42530.866446759261</v>
      </c>
      <c r="T1213" s="20">
        <f t="shared" si="94"/>
        <v>15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8294</v>
      </c>
      <c r="O1214" t="s">
        <v>8295</v>
      </c>
      <c r="P1214">
        <f t="shared" si="95"/>
        <v>129</v>
      </c>
      <c r="Q1214">
        <f t="shared" si="96"/>
        <v>38.869999999999997</v>
      </c>
      <c r="R1214" s="10">
        <f t="shared" si="97"/>
        <v>42318.950173611112</v>
      </c>
      <c r="S1214" s="10">
        <f t="shared" si="98"/>
        <v>42335.041666666672</v>
      </c>
      <c r="T1214" s="20">
        <f t="shared" si="94"/>
        <v>16.091493055559113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8294</v>
      </c>
      <c r="O1215" t="s">
        <v>8295</v>
      </c>
      <c r="P1215">
        <f t="shared" si="95"/>
        <v>102</v>
      </c>
      <c r="Q1215">
        <f t="shared" si="96"/>
        <v>61.53</v>
      </c>
      <c r="R1215" s="10">
        <f t="shared" si="97"/>
        <v>42731.755787037036</v>
      </c>
      <c r="S1215" s="10">
        <f t="shared" si="98"/>
        <v>42766.755787037036</v>
      </c>
      <c r="T1215" s="20">
        <f t="shared" si="94"/>
        <v>35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8294</v>
      </c>
      <c r="O1216" t="s">
        <v>8295</v>
      </c>
      <c r="P1216">
        <f t="shared" si="95"/>
        <v>132</v>
      </c>
      <c r="Q1216">
        <f t="shared" si="96"/>
        <v>105.44</v>
      </c>
      <c r="R1216" s="10">
        <f t="shared" si="97"/>
        <v>42104.840335648143</v>
      </c>
      <c r="S1216" s="10">
        <f t="shared" si="98"/>
        <v>42164.840335648143</v>
      </c>
      <c r="T1216" s="20">
        <f t="shared" si="94"/>
        <v>60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8294</v>
      </c>
      <c r="O1217" t="s">
        <v>8295</v>
      </c>
      <c r="P1217">
        <f t="shared" si="95"/>
        <v>786</v>
      </c>
      <c r="Q1217">
        <f t="shared" si="96"/>
        <v>71.59</v>
      </c>
      <c r="R1217" s="10">
        <f t="shared" si="97"/>
        <v>41759.923101851848</v>
      </c>
      <c r="S1217" s="10">
        <f t="shared" si="98"/>
        <v>41789.923101851848</v>
      </c>
      <c r="T1217" s="20">
        <f t="shared" si="94"/>
        <v>30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8294</v>
      </c>
      <c r="O1218" t="s">
        <v>8295</v>
      </c>
      <c r="P1218">
        <f t="shared" si="95"/>
        <v>146</v>
      </c>
      <c r="Q1218">
        <f t="shared" si="96"/>
        <v>91.88</v>
      </c>
      <c r="R1218" s="10">
        <f t="shared" si="97"/>
        <v>42247.616400462968</v>
      </c>
      <c r="S1218" s="10">
        <f t="shared" si="98"/>
        <v>42279.960416666669</v>
      </c>
      <c r="T1218" s="20">
        <f t="shared" si="94"/>
        <v>32.344016203700448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8294</v>
      </c>
      <c r="O1219" t="s">
        <v>8295</v>
      </c>
      <c r="P1219">
        <f t="shared" si="95"/>
        <v>103</v>
      </c>
      <c r="Q1219">
        <f t="shared" si="96"/>
        <v>148.57</v>
      </c>
      <c r="R1219" s="10">
        <f t="shared" si="97"/>
        <v>42535.809490740736</v>
      </c>
      <c r="S1219" s="10">
        <f t="shared" si="98"/>
        <v>42565.809490740736</v>
      </c>
      <c r="T1219" s="20">
        <f t="shared" ref="T1219:T1282" si="99">S1219-R1219</f>
        <v>30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8294</v>
      </c>
      <c r="O1220" t="s">
        <v>8295</v>
      </c>
      <c r="P1220">
        <f t="shared" si="95"/>
        <v>172</v>
      </c>
      <c r="Q1220">
        <f t="shared" si="96"/>
        <v>174.21</v>
      </c>
      <c r="R1220" s="10">
        <f t="shared" si="97"/>
        <v>42278.662037037036</v>
      </c>
      <c r="S1220" s="10">
        <f t="shared" si="98"/>
        <v>42309.125</v>
      </c>
      <c r="T1220" s="20">
        <f t="shared" si="99"/>
        <v>30.462962962963502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8294</v>
      </c>
      <c r="O1221" t="s">
        <v>8295</v>
      </c>
      <c r="P1221">
        <f t="shared" si="95"/>
        <v>159</v>
      </c>
      <c r="Q1221">
        <f t="shared" si="96"/>
        <v>102.86</v>
      </c>
      <c r="R1221" s="10">
        <f t="shared" si="97"/>
        <v>42633.461956018517</v>
      </c>
      <c r="S1221" s="10">
        <f t="shared" si="98"/>
        <v>42663.461956018517</v>
      </c>
      <c r="T1221" s="20">
        <f t="shared" si="99"/>
        <v>30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8294</v>
      </c>
      <c r="O1222" t="s">
        <v>8295</v>
      </c>
      <c r="P1222">
        <f t="shared" si="95"/>
        <v>104</v>
      </c>
      <c r="Q1222">
        <f t="shared" si="96"/>
        <v>111.18</v>
      </c>
      <c r="R1222" s="10">
        <f t="shared" si="97"/>
        <v>42211.628611111111</v>
      </c>
      <c r="S1222" s="10">
        <f t="shared" si="98"/>
        <v>42241.628611111111</v>
      </c>
      <c r="T1222" s="20">
        <f t="shared" si="99"/>
        <v>30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8294</v>
      </c>
      <c r="O1223" t="s">
        <v>8295</v>
      </c>
      <c r="P1223">
        <f t="shared" si="95"/>
        <v>111</v>
      </c>
      <c r="Q1223">
        <f t="shared" si="96"/>
        <v>23.8</v>
      </c>
      <c r="R1223" s="10">
        <f t="shared" si="97"/>
        <v>42680.47555555556</v>
      </c>
      <c r="S1223" s="10">
        <f t="shared" si="98"/>
        <v>42708</v>
      </c>
      <c r="T1223" s="20">
        <f t="shared" si="99"/>
        <v>27.524444444439723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8294</v>
      </c>
      <c r="O1224" t="s">
        <v>8295</v>
      </c>
      <c r="P1224">
        <f t="shared" si="95"/>
        <v>280</v>
      </c>
      <c r="Q1224">
        <f t="shared" si="96"/>
        <v>81.27</v>
      </c>
      <c r="R1224" s="10">
        <f t="shared" si="97"/>
        <v>42430.720451388886</v>
      </c>
      <c r="S1224" s="10">
        <f t="shared" si="98"/>
        <v>42461.166666666672</v>
      </c>
      <c r="T1224" s="20">
        <f t="shared" si="99"/>
        <v>30.446215277785086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8294</v>
      </c>
      <c r="O1225" t="s">
        <v>8295</v>
      </c>
      <c r="P1225">
        <f t="shared" si="95"/>
        <v>112</v>
      </c>
      <c r="Q1225">
        <f t="shared" si="96"/>
        <v>116.21</v>
      </c>
      <c r="R1225" s="10">
        <f t="shared" si="97"/>
        <v>42654.177187499998</v>
      </c>
      <c r="S1225" s="10">
        <f t="shared" si="98"/>
        <v>42684.218854166669</v>
      </c>
      <c r="T1225" s="20">
        <f t="shared" si="99"/>
        <v>30.041666666671517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8281</v>
      </c>
      <c r="O1226" t="s">
        <v>8296</v>
      </c>
      <c r="P1226">
        <f t="shared" ref="P1226:P1289" si="100">ROUND(E1226/D1226*100,0)</f>
        <v>7</v>
      </c>
      <c r="Q1226">
        <f t="shared" ref="Q1226:Q1289" si="101">IFERROR(ROUND(E1226/L1226,2),0)</f>
        <v>58.89</v>
      </c>
      <c r="R1226" s="10">
        <f t="shared" ref="R1226:R1289" si="102">(((J1226/60)/60)/24)+DATE(1970,1,1)</f>
        <v>41736.549791666665</v>
      </c>
      <c r="S1226" s="10">
        <f t="shared" ref="S1226:S1289" si="103">(((I1226/60)/60)/24)+DATE(1970,1,1)</f>
        <v>41796.549791666665</v>
      </c>
      <c r="T1226" s="20">
        <f t="shared" si="99"/>
        <v>60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8281</v>
      </c>
      <c r="O1227" t="s">
        <v>8296</v>
      </c>
      <c r="P1227">
        <f t="shared" si="100"/>
        <v>4</v>
      </c>
      <c r="Q1227">
        <f t="shared" si="101"/>
        <v>44</v>
      </c>
      <c r="R1227" s="10">
        <f t="shared" si="102"/>
        <v>41509.905995370369</v>
      </c>
      <c r="S1227" s="10">
        <f t="shared" si="103"/>
        <v>41569.905995370369</v>
      </c>
      <c r="T1227" s="20">
        <f t="shared" si="99"/>
        <v>60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8281</v>
      </c>
      <c r="O1228" t="s">
        <v>8296</v>
      </c>
      <c r="P1228">
        <f t="shared" si="100"/>
        <v>4</v>
      </c>
      <c r="Q1228">
        <f t="shared" si="101"/>
        <v>48.43</v>
      </c>
      <c r="R1228" s="10">
        <f t="shared" si="102"/>
        <v>41715.874780092592</v>
      </c>
      <c r="S1228" s="10">
        <f t="shared" si="103"/>
        <v>41750.041666666664</v>
      </c>
      <c r="T1228" s="20">
        <f t="shared" si="99"/>
        <v>34.166886574072123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8281</v>
      </c>
      <c r="O1229" t="s">
        <v>8296</v>
      </c>
      <c r="P1229">
        <f t="shared" si="100"/>
        <v>0</v>
      </c>
      <c r="Q1229">
        <f t="shared" si="101"/>
        <v>0</v>
      </c>
      <c r="R1229" s="10">
        <f t="shared" si="102"/>
        <v>41827.919166666667</v>
      </c>
      <c r="S1229" s="10">
        <f t="shared" si="103"/>
        <v>41858.291666666664</v>
      </c>
      <c r="T1229" s="20">
        <f t="shared" si="99"/>
        <v>30.372499999997672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8281</v>
      </c>
      <c r="O1230" t="s">
        <v>8296</v>
      </c>
      <c r="P1230">
        <f t="shared" si="100"/>
        <v>29</v>
      </c>
      <c r="Q1230">
        <f t="shared" si="101"/>
        <v>61.04</v>
      </c>
      <c r="R1230" s="10">
        <f t="shared" si="102"/>
        <v>40754.729259259257</v>
      </c>
      <c r="S1230" s="10">
        <f t="shared" si="103"/>
        <v>40814.729259259257</v>
      </c>
      <c r="T1230" s="20">
        <f t="shared" si="99"/>
        <v>60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8281</v>
      </c>
      <c r="O1231" t="s">
        <v>8296</v>
      </c>
      <c r="P1231">
        <f t="shared" si="100"/>
        <v>1</v>
      </c>
      <c r="Q1231">
        <f t="shared" si="101"/>
        <v>25</v>
      </c>
      <c r="R1231" s="10">
        <f t="shared" si="102"/>
        <v>40985.459803240738</v>
      </c>
      <c r="S1231" s="10">
        <f t="shared" si="103"/>
        <v>41015.666666666664</v>
      </c>
      <c r="T1231" s="20">
        <f t="shared" si="99"/>
        <v>30.206863425926713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8281</v>
      </c>
      <c r="O1232" t="s">
        <v>8296</v>
      </c>
      <c r="P1232">
        <f t="shared" si="100"/>
        <v>0</v>
      </c>
      <c r="Q1232">
        <f t="shared" si="101"/>
        <v>0</v>
      </c>
      <c r="R1232" s="10">
        <f t="shared" si="102"/>
        <v>40568.972569444442</v>
      </c>
      <c r="S1232" s="10">
        <f t="shared" si="103"/>
        <v>40598.972569444442</v>
      </c>
      <c r="T1232" s="20">
        <f t="shared" si="99"/>
        <v>30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8281</v>
      </c>
      <c r="O1233" t="s">
        <v>8296</v>
      </c>
      <c r="P1233">
        <f t="shared" si="100"/>
        <v>0</v>
      </c>
      <c r="Q1233">
        <f t="shared" si="101"/>
        <v>0</v>
      </c>
      <c r="R1233" s="10">
        <f t="shared" si="102"/>
        <v>42193.941759259258</v>
      </c>
      <c r="S1233" s="10">
        <f t="shared" si="103"/>
        <v>42244.041666666672</v>
      </c>
      <c r="T1233" s="20">
        <f t="shared" si="99"/>
        <v>50.099907407413411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8281</v>
      </c>
      <c r="O1234" t="s">
        <v>8296</v>
      </c>
      <c r="P1234">
        <f t="shared" si="100"/>
        <v>1</v>
      </c>
      <c r="Q1234">
        <f t="shared" si="101"/>
        <v>40</v>
      </c>
      <c r="R1234" s="10">
        <f t="shared" si="102"/>
        <v>41506.848032407412</v>
      </c>
      <c r="S1234" s="10">
        <f t="shared" si="103"/>
        <v>41553.848032407412</v>
      </c>
      <c r="T1234" s="20">
        <f t="shared" si="99"/>
        <v>47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8281</v>
      </c>
      <c r="O1235" t="s">
        <v>8296</v>
      </c>
      <c r="P1235">
        <f t="shared" si="100"/>
        <v>12</v>
      </c>
      <c r="Q1235">
        <f t="shared" si="101"/>
        <v>19.329999999999998</v>
      </c>
      <c r="R1235" s="10">
        <f t="shared" si="102"/>
        <v>40939.948773148149</v>
      </c>
      <c r="S1235" s="10">
        <f t="shared" si="103"/>
        <v>40960.948773148149</v>
      </c>
      <c r="T1235" s="20">
        <f t="shared" si="99"/>
        <v>21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8281</v>
      </c>
      <c r="O1236" t="s">
        <v>8296</v>
      </c>
      <c r="P1236">
        <f t="shared" si="100"/>
        <v>0</v>
      </c>
      <c r="Q1236">
        <f t="shared" si="101"/>
        <v>0</v>
      </c>
      <c r="R1236" s="10">
        <f t="shared" si="102"/>
        <v>42007.788680555561</v>
      </c>
      <c r="S1236" s="10">
        <f t="shared" si="103"/>
        <v>42037.788680555561</v>
      </c>
      <c r="T1236" s="20">
        <f t="shared" si="99"/>
        <v>30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8281</v>
      </c>
      <c r="O1237" t="s">
        <v>8296</v>
      </c>
      <c r="P1237">
        <f t="shared" si="100"/>
        <v>3</v>
      </c>
      <c r="Q1237">
        <f t="shared" si="101"/>
        <v>35</v>
      </c>
      <c r="R1237" s="10">
        <f t="shared" si="102"/>
        <v>41583.135405092595</v>
      </c>
      <c r="S1237" s="10">
        <f t="shared" si="103"/>
        <v>41623.135405092595</v>
      </c>
      <c r="T1237" s="20">
        <f t="shared" si="99"/>
        <v>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8281</v>
      </c>
      <c r="O1238" t="s">
        <v>8296</v>
      </c>
      <c r="P1238">
        <f t="shared" si="100"/>
        <v>0</v>
      </c>
      <c r="Q1238">
        <f t="shared" si="101"/>
        <v>0</v>
      </c>
      <c r="R1238" s="10">
        <f t="shared" si="102"/>
        <v>41110.680138888885</v>
      </c>
      <c r="S1238" s="10">
        <f t="shared" si="103"/>
        <v>41118.666666666664</v>
      </c>
      <c r="T1238" s="20">
        <f t="shared" si="99"/>
        <v>7.9865277777789743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8281</v>
      </c>
      <c r="O1239" t="s">
        <v>8296</v>
      </c>
      <c r="P1239">
        <f t="shared" si="100"/>
        <v>0</v>
      </c>
      <c r="Q1239">
        <f t="shared" si="101"/>
        <v>0</v>
      </c>
      <c r="R1239" s="10">
        <f t="shared" si="102"/>
        <v>41125.283159722225</v>
      </c>
      <c r="S1239" s="10">
        <f t="shared" si="103"/>
        <v>41145.283159722225</v>
      </c>
      <c r="T1239" s="20">
        <f t="shared" si="99"/>
        <v>20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8281</v>
      </c>
      <c r="O1240" t="s">
        <v>8296</v>
      </c>
      <c r="P1240">
        <f t="shared" si="100"/>
        <v>18</v>
      </c>
      <c r="Q1240">
        <f t="shared" si="101"/>
        <v>59.33</v>
      </c>
      <c r="R1240" s="10">
        <f t="shared" si="102"/>
        <v>40731.61037037037</v>
      </c>
      <c r="S1240" s="10">
        <f t="shared" si="103"/>
        <v>40761.61037037037</v>
      </c>
      <c r="T1240" s="20">
        <f t="shared" si="99"/>
        <v>30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8281</v>
      </c>
      <c r="O1241" t="s">
        <v>8296</v>
      </c>
      <c r="P1241">
        <f t="shared" si="100"/>
        <v>0</v>
      </c>
      <c r="Q1241">
        <f t="shared" si="101"/>
        <v>0</v>
      </c>
      <c r="R1241" s="10">
        <f t="shared" si="102"/>
        <v>40883.962581018517</v>
      </c>
      <c r="S1241" s="10">
        <f t="shared" si="103"/>
        <v>40913.962581018517</v>
      </c>
      <c r="T1241" s="20">
        <f t="shared" si="99"/>
        <v>30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8281</v>
      </c>
      <c r="O1242" t="s">
        <v>8296</v>
      </c>
      <c r="P1242">
        <f t="shared" si="100"/>
        <v>3</v>
      </c>
      <c r="Q1242">
        <f t="shared" si="101"/>
        <v>30.13</v>
      </c>
      <c r="R1242" s="10">
        <f t="shared" si="102"/>
        <v>41409.040011574078</v>
      </c>
      <c r="S1242" s="10">
        <f t="shared" si="103"/>
        <v>41467.910416666666</v>
      </c>
      <c r="T1242" s="20">
        <f t="shared" si="99"/>
        <v>58.870405092588044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8281</v>
      </c>
      <c r="O1243" t="s">
        <v>8296</v>
      </c>
      <c r="P1243">
        <f t="shared" si="100"/>
        <v>51</v>
      </c>
      <c r="Q1243">
        <f t="shared" si="101"/>
        <v>74.62</v>
      </c>
      <c r="R1243" s="10">
        <f t="shared" si="102"/>
        <v>41923.837731481479</v>
      </c>
      <c r="S1243" s="10">
        <f t="shared" si="103"/>
        <v>41946.249305555553</v>
      </c>
      <c r="T1243" s="20">
        <f t="shared" si="99"/>
        <v>22.411574074074451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8281</v>
      </c>
      <c r="O1244" t="s">
        <v>8296</v>
      </c>
      <c r="P1244">
        <f t="shared" si="100"/>
        <v>1</v>
      </c>
      <c r="Q1244">
        <f t="shared" si="101"/>
        <v>5</v>
      </c>
      <c r="R1244" s="10">
        <f t="shared" si="102"/>
        <v>40782.165532407409</v>
      </c>
      <c r="S1244" s="10">
        <f t="shared" si="103"/>
        <v>40797.554166666669</v>
      </c>
      <c r="T1244" s="20">
        <f t="shared" si="99"/>
        <v>15.388634259259561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8281</v>
      </c>
      <c r="O1245" t="s">
        <v>8296</v>
      </c>
      <c r="P1245">
        <f t="shared" si="100"/>
        <v>14</v>
      </c>
      <c r="Q1245">
        <f t="shared" si="101"/>
        <v>44.5</v>
      </c>
      <c r="R1245" s="10">
        <f t="shared" si="102"/>
        <v>40671.879293981481</v>
      </c>
      <c r="S1245" s="10">
        <f t="shared" si="103"/>
        <v>40732.875</v>
      </c>
      <c r="T1245" s="20">
        <f t="shared" si="99"/>
        <v>60.995706018518831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8281</v>
      </c>
      <c r="O1246" t="s">
        <v>8282</v>
      </c>
      <c r="P1246">
        <f t="shared" si="100"/>
        <v>104</v>
      </c>
      <c r="Q1246">
        <f t="shared" si="101"/>
        <v>46.13</v>
      </c>
      <c r="R1246" s="10">
        <f t="shared" si="102"/>
        <v>41355.825497685182</v>
      </c>
      <c r="S1246" s="10">
        <f t="shared" si="103"/>
        <v>41386.875</v>
      </c>
      <c r="T1246" s="20">
        <f t="shared" si="99"/>
        <v>31.049502314817801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8281</v>
      </c>
      <c r="O1247" t="s">
        <v>8282</v>
      </c>
      <c r="P1247">
        <f t="shared" si="100"/>
        <v>120</v>
      </c>
      <c r="Q1247">
        <f t="shared" si="101"/>
        <v>141.47</v>
      </c>
      <c r="R1247" s="10">
        <f t="shared" si="102"/>
        <v>41774.599930555552</v>
      </c>
      <c r="S1247" s="10">
        <f t="shared" si="103"/>
        <v>41804.599930555552</v>
      </c>
      <c r="T1247" s="20">
        <f t="shared" si="99"/>
        <v>30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8281</v>
      </c>
      <c r="O1248" t="s">
        <v>8282</v>
      </c>
      <c r="P1248">
        <f t="shared" si="100"/>
        <v>117</v>
      </c>
      <c r="Q1248">
        <f t="shared" si="101"/>
        <v>75.48</v>
      </c>
      <c r="R1248" s="10">
        <f t="shared" si="102"/>
        <v>40838.043391203704</v>
      </c>
      <c r="S1248" s="10">
        <f t="shared" si="103"/>
        <v>40883.085057870368</v>
      </c>
      <c r="T1248" s="20">
        <f t="shared" si="99"/>
        <v>45.041666666664241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8281</v>
      </c>
      <c r="O1249" t="s">
        <v>8282</v>
      </c>
      <c r="P1249">
        <f t="shared" si="100"/>
        <v>122</v>
      </c>
      <c r="Q1249">
        <f t="shared" si="101"/>
        <v>85.5</v>
      </c>
      <c r="R1249" s="10">
        <f t="shared" si="102"/>
        <v>41370.292303240742</v>
      </c>
      <c r="S1249" s="10">
        <f t="shared" si="103"/>
        <v>41400.292303240742</v>
      </c>
      <c r="T1249" s="20">
        <f t="shared" si="99"/>
        <v>30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8281</v>
      </c>
      <c r="O1250" t="s">
        <v>8282</v>
      </c>
      <c r="P1250">
        <f t="shared" si="100"/>
        <v>152</v>
      </c>
      <c r="Q1250">
        <f t="shared" si="101"/>
        <v>64.25</v>
      </c>
      <c r="R1250" s="10">
        <f t="shared" si="102"/>
        <v>41767.656863425924</v>
      </c>
      <c r="S1250" s="10">
        <f t="shared" si="103"/>
        <v>41803.290972222225</v>
      </c>
      <c r="T1250" s="20">
        <f t="shared" si="99"/>
        <v>35.634108796301007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8281</v>
      </c>
      <c r="O1251" t="s">
        <v>8282</v>
      </c>
      <c r="P1251">
        <f t="shared" si="100"/>
        <v>104</v>
      </c>
      <c r="Q1251">
        <f t="shared" si="101"/>
        <v>64.47</v>
      </c>
      <c r="R1251" s="10">
        <f t="shared" si="102"/>
        <v>41067.74086805556</v>
      </c>
      <c r="S1251" s="10">
        <f t="shared" si="103"/>
        <v>41097.74086805556</v>
      </c>
      <c r="T1251" s="20">
        <f t="shared" si="99"/>
        <v>30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8281</v>
      </c>
      <c r="O1252" t="s">
        <v>8282</v>
      </c>
      <c r="P1252">
        <f t="shared" si="100"/>
        <v>200</v>
      </c>
      <c r="Q1252">
        <f t="shared" si="101"/>
        <v>118.2</v>
      </c>
      <c r="R1252" s="10">
        <f t="shared" si="102"/>
        <v>41843.64271990741</v>
      </c>
      <c r="S1252" s="10">
        <f t="shared" si="103"/>
        <v>41888.64271990741</v>
      </c>
      <c r="T1252" s="20">
        <f t="shared" si="99"/>
        <v>45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8281</v>
      </c>
      <c r="O1253" t="s">
        <v>8282</v>
      </c>
      <c r="P1253">
        <f t="shared" si="100"/>
        <v>102</v>
      </c>
      <c r="Q1253">
        <f t="shared" si="101"/>
        <v>82.54</v>
      </c>
      <c r="R1253" s="10">
        <f t="shared" si="102"/>
        <v>40751.814432870371</v>
      </c>
      <c r="S1253" s="10">
        <f t="shared" si="103"/>
        <v>40811.814432870371</v>
      </c>
      <c r="T1253" s="20">
        <f t="shared" si="99"/>
        <v>60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8281</v>
      </c>
      <c r="O1254" t="s">
        <v>8282</v>
      </c>
      <c r="P1254">
        <f t="shared" si="100"/>
        <v>138</v>
      </c>
      <c r="Q1254">
        <f t="shared" si="101"/>
        <v>34.17</v>
      </c>
      <c r="R1254" s="10">
        <f t="shared" si="102"/>
        <v>41543.988067129627</v>
      </c>
      <c r="S1254" s="10">
        <f t="shared" si="103"/>
        <v>41571.988067129627</v>
      </c>
      <c r="T1254" s="20">
        <f t="shared" si="99"/>
        <v>28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8281</v>
      </c>
      <c r="O1255" t="s">
        <v>8282</v>
      </c>
      <c r="P1255">
        <f t="shared" si="100"/>
        <v>303833</v>
      </c>
      <c r="Q1255">
        <f t="shared" si="101"/>
        <v>42.73</v>
      </c>
      <c r="R1255" s="10">
        <f t="shared" si="102"/>
        <v>41855.783645833333</v>
      </c>
      <c r="S1255" s="10">
        <f t="shared" si="103"/>
        <v>41885.783645833333</v>
      </c>
      <c r="T1255" s="20">
        <f t="shared" si="99"/>
        <v>30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8281</v>
      </c>
      <c r="O1256" t="s">
        <v>8282</v>
      </c>
      <c r="P1256">
        <f t="shared" si="100"/>
        <v>199</v>
      </c>
      <c r="Q1256">
        <f t="shared" si="101"/>
        <v>94.49</v>
      </c>
      <c r="R1256" s="10">
        <f t="shared" si="102"/>
        <v>40487.621365740742</v>
      </c>
      <c r="S1256" s="10">
        <f t="shared" si="103"/>
        <v>40544.207638888889</v>
      </c>
      <c r="T1256" s="20">
        <f t="shared" si="99"/>
        <v>56.586273148146574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8281</v>
      </c>
      <c r="O1257" t="s">
        <v>8282</v>
      </c>
      <c r="P1257">
        <f t="shared" si="100"/>
        <v>202</v>
      </c>
      <c r="Q1257">
        <f t="shared" si="101"/>
        <v>55.7</v>
      </c>
      <c r="R1257" s="10">
        <f t="shared" si="102"/>
        <v>41579.845509259263</v>
      </c>
      <c r="S1257" s="10">
        <f t="shared" si="103"/>
        <v>41609.887175925927</v>
      </c>
      <c r="T1257" s="20">
        <f t="shared" si="99"/>
        <v>30.041666666664241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8281</v>
      </c>
      <c r="O1258" t="s">
        <v>8282</v>
      </c>
      <c r="P1258">
        <f t="shared" si="100"/>
        <v>118</v>
      </c>
      <c r="Q1258">
        <f t="shared" si="101"/>
        <v>98.03</v>
      </c>
      <c r="R1258" s="10">
        <f t="shared" si="102"/>
        <v>40921.919340277782</v>
      </c>
      <c r="S1258" s="10">
        <f t="shared" si="103"/>
        <v>40951.919340277782</v>
      </c>
      <c r="T1258" s="20">
        <f t="shared" si="99"/>
        <v>30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8281</v>
      </c>
      <c r="O1259" t="s">
        <v>8282</v>
      </c>
      <c r="P1259">
        <f t="shared" si="100"/>
        <v>295</v>
      </c>
      <c r="Q1259">
        <f t="shared" si="101"/>
        <v>92.1</v>
      </c>
      <c r="R1259" s="10">
        <f t="shared" si="102"/>
        <v>40587.085532407407</v>
      </c>
      <c r="S1259" s="10">
        <f t="shared" si="103"/>
        <v>40636.043865740743</v>
      </c>
      <c r="T1259" s="20">
        <f t="shared" si="99"/>
        <v>48.958333333335759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8281</v>
      </c>
      <c r="O1260" t="s">
        <v>8282</v>
      </c>
      <c r="P1260">
        <f t="shared" si="100"/>
        <v>213</v>
      </c>
      <c r="Q1260">
        <f t="shared" si="101"/>
        <v>38.18</v>
      </c>
      <c r="R1260" s="10">
        <f t="shared" si="102"/>
        <v>41487.611250000002</v>
      </c>
      <c r="S1260" s="10">
        <f t="shared" si="103"/>
        <v>41517.611250000002</v>
      </c>
      <c r="T1260" s="20">
        <f t="shared" si="99"/>
        <v>30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8281</v>
      </c>
      <c r="O1261" t="s">
        <v>8282</v>
      </c>
      <c r="P1261">
        <f t="shared" si="100"/>
        <v>104</v>
      </c>
      <c r="Q1261">
        <f t="shared" si="101"/>
        <v>27.15</v>
      </c>
      <c r="R1261" s="10">
        <f t="shared" si="102"/>
        <v>41766.970648148148</v>
      </c>
      <c r="S1261" s="10">
        <f t="shared" si="103"/>
        <v>41799.165972222225</v>
      </c>
      <c r="T1261" s="20">
        <f t="shared" si="99"/>
        <v>32.19532407407678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8281</v>
      </c>
      <c r="O1262" t="s">
        <v>8282</v>
      </c>
      <c r="P1262">
        <f t="shared" si="100"/>
        <v>114</v>
      </c>
      <c r="Q1262">
        <f t="shared" si="101"/>
        <v>50.69</v>
      </c>
      <c r="R1262" s="10">
        <f t="shared" si="102"/>
        <v>41666.842824074076</v>
      </c>
      <c r="S1262" s="10">
        <f t="shared" si="103"/>
        <v>41696.842824074076</v>
      </c>
      <c r="T1262" s="20">
        <f t="shared" si="99"/>
        <v>30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8281</v>
      </c>
      <c r="O1263" t="s">
        <v>8282</v>
      </c>
      <c r="P1263">
        <f t="shared" si="100"/>
        <v>101</v>
      </c>
      <c r="Q1263">
        <f t="shared" si="101"/>
        <v>38.94</v>
      </c>
      <c r="R1263" s="10">
        <f t="shared" si="102"/>
        <v>41638.342905092592</v>
      </c>
      <c r="S1263" s="10">
        <f t="shared" si="103"/>
        <v>41668.342905092592</v>
      </c>
      <c r="T1263" s="20">
        <f t="shared" si="99"/>
        <v>30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8281</v>
      </c>
      <c r="O1264" t="s">
        <v>8282</v>
      </c>
      <c r="P1264">
        <f t="shared" si="100"/>
        <v>125</v>
      </c>
      <c r="Q1264">
        <f t="shared" si="101"/>
        <v>77.64</v>
      </c>
      <c r="R1264" s="10">
        <f t="shared" si="102"/>
        <v>41656.762638888889</v>
      </c>
      <c r="S1264" s="10">
        <f t="shared" si="103"/>
        <v>41686.762638888889</v>
      </c>
      <c r="T1264" s="20">
        <f t="shared" si="99"/>
        <v>30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8281</v>
      </c>
      <c r="O1265" t="s">
        <v>8282</v>
      </c>
      <c r="P1265">
        <f t="shared" si="100"/>
        <v>119</v>
      </c>
      <c r="Q1265">
        <f t="shared" si="101"/>
        <v>43.54</v>
      </c>
      <c r="R1265" s="10">
        <f t="shared" si="102"/>
        <v>41692.084143518521</v>
      </c>
      <c r="S1265" s="10">
        <f t="shared" si="103"/>
        <v>41727.041666666664</v>
      </c>
      <c r="T1265" s="20">
        <f t="shared" si="99"/>
        <v>34.957523148143082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8281</v>
      </c>
      <c r="O1266" t="s">
        <v>8282</v>
      </c>
      <c r="P1266">
        <f t="shared" si="100"/>
        <v>166</v>
      </c>
      <c r="Q1266">
        <f t="shared" si="101"/>
        <v>31.82</v>
      </c>
      <c r="R1266" s="10">
        <f t="shared" si="102"/>
        <v>41547.662997685184</v>
      </c>
      <c r="S1266" s="10">
        <f t="shared" si="103"/>
        <v>41576.662997685184</v>
      </c>
      <c r="T1266" s="20">
        <f t="shared" si="99"/>
        <v>29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8281</v>
      </c>
      <c r="O1267" t="s">
        <v>8282</v>
      </c>
      <c r="P1267">
        <f t="shared" si="100"/>
        <v>119</v>
      </c>
      <c r="Q1267">
        <f t="shared" si="101"/>
        <v>63.18</v>
      </c>
      <c r="R1267" s="10">
        <f t="shared" si="102"/>
        <v>40465.655266203699</v>
      </c>
      <c r="S1267" s="10">
        <f t="shared" si="103"/>
        <v>40512.655266203699</v>
      </c>
      <c r="T1267" s="20">
        <f t="shared" si="99"/>
        <v>47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8281</v>
      </c>
      <c r="O1268" t="s">
        <v>8282</v>
      </c>
      <c r="P1268">
        <f t="shared" si="100"/>
        <v>100</v>
      </c>
      <c r="Q1268">
        <f t="shared" si="101"/>
        <v>190.9</v>
      </c>
      <c r="R1268" s="10">
        <f t="shared" si="102"/>
        <v>41620.87667824074</v>
      </c>
      <c r="S1268" s="10">
        <f t="shared" si="103"/>
        <v>41650.87667824074</v>
      </c>
      <c r="T1268" s="20">
        <f t="shared" si="99"/>
        <v>30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8281</v>
      </c>
      <c r="O1269" t="s">
        <v>8282</v>
      </c>
      <c r="P1269">
        <f t="shared" si="100"/>
        <v>102</v>
      </c>
      <c r="Q1269">
        <f t="shared" si="101"/>
        <v>140.86000000000001</v>
      </c>
      <c r="R1269" s="10">
        <f t="shared" si="102"/>
        <v>41449.585162037038</v>
      </c>
      <c r="S1269" s="10">
        <f t="shared" si="103"/>
        <v>41479.585162037038</v>
      </c>
      <c r="T1269" s="20">
        <f t="shared" si="99"/>
        <v>30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8281</v>
      </c>
      <c r="O1270" t="s">
        <v>8282</v>
      </c>
      <c r="P1270">
        <f t="shared" si="100"/>
        <v>117</v>
      </c>
      <c r="Q1270">
        <f t="shared" si="101"/>
        <v>76.92</v>
      </c>
      <c r="R1270" s="10">
        <f t="shared" si="102"/>
        <v>41507.845451388886</v>
      </c>
      <c r="S1270" s="10">
        <f t="shared" si="103"/>
        <v>41537.845451388886</v>
      </c>
      <c r="T1270" s="20">
        <f t="shared" si="99"/>
        <v>30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8281</v>
      </c>
      <c r="O1271" t="s">
        <v>8282</v>
      </c>
      <c r="P1271">
        <f t="shared" si="100"/>
        <v>109</v>
      </c>
      <c r="Q1271">
        <f t="shared" si="101"/>
        <v>99.16</v>
      </c>
      <c r="R1271" s="10">
        <f t="shared" si="102"/>
        <v>42445.823055555549</v>
      </c>
      <c r="S1271" s="10">
        <f t="shared" si="103"/>
        <v>42476</v>
      </c>
      <c r="T1271" s="20">
        <f t="shared" si="99"/>
        <v>30.176944444450783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8281</v>
      </c>
      <c r="O1272" t="s">
        <v>8282</v>
      </c>
      <c r="P1272">
        <f t="shared" si="100"/>
        <v>115</v>
      </c>
      <c r="Q1272">
        <f t="shared" si="101"/>
        <v>67.88</v>
      </c>
      <c r="R1272" s="10">
        <f t="shared" si="102"/>
        <v>40933.856967592597</v>
      </c>
      <c r="S1272" s="10">
        <f t="shared" si="103"/>
        <v>40993.815300925926</v>
      </c>
      <c r="T1272" s="20">
        <f t="shared" si="99"/>
        <v>59.958333333328483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8281</v>
      </c>
      <c r="O1273" t="s">
        <v>8282</v>
      </c>
      <c r="P1273">
        <f t="shared" si="100"/>
        <v>102</v>
      </c>
      <c r="Q1273">
        <f t="shared" si="101"/>
        <v>246.29</v>
      </c>
      <c r="R1273" s="10">
        <f t="shared" si="102"/>
        <v>41561.683553240742</v>
      </c>
      <c r="S1273" s="10">
        <f t="shared" si="103"/>
        <v>41591.725219907406</v>
      </c>
      <c r="T1273" s="20">
        <f t="shared" si="99"/>
        <v>30.041666666664241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8281</v>
      </c>
      <c r="O1274" t="s">
        <v>8282</v>
      </c>
      <c r="P1274">
        <f t="shared" si="100"/>
        <v>106</v>
      </c>
      <c r="Q1274">
        <f t="shared" si="101"/>
        <v>189.29</v>
      </c>
      <c r="R1274" s="10">
        <f t="shared" si="102"/>
        <v>40274.745127314818</v>
      </c>
      <c r="S1274" s="10">
        <f t="shared" si="103"/>
        <v>40344.166666666664</v>
      </c>
      <c r="T1274" s="20">
        <f t="shared" si="99"/>
        <v>69.42153935184615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8281</v>
      </c>
      <c r="O1275" t="s">
        <v>8282</v>
      </c>
      <c r="P1275">
        <f t="shared" si="100"/>
        <v>104</v>
      </c>
      <c r="Q1275">
        <f t="shared" si="101"/>
        <v>76.67</v>
      </c>
      <c r="R1275" s="10">
        <f t="shared" si="102"/>
        <v>41852.730219907404</v>
      </c>
      <c r="S1275" s="10">
        <f t="shared" si="103"/>
        <v>41882.730219907404</v>
      </c>
      <c r="T1275" s="20">
        <f t="shared" si="99"/>
        <v>30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8281</v>
      </c>
      <c r="O1276" t="s">
        <v>8282</v>
      </c>
      <c r="P1276">
        <f t="shared" si="100"/>
        <v>155</v>
      </c>
      <c r="Q1276">
        <f t="shared" si="101"/>
        <v>82.96</v>
      </c>
      <c r="R1276" s="10">
        <f t="shared" si="102"/>
        <v>41116.690104166664</v>
      </c>
      <c r="S1276" s="10">
        <f t="shared" si="103"/>
        <v>41151.690104166664</v>
      </c>
      <c r="T1276" s="20">
        <f t="shared" si="99"/>
        <v>35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8281</v>
      </c>
      <c r="O1277" t="s">
        <v>8282</v>
      </c>
      <c r="P1277">
        <f t="shared" si="100"/>
        <v>162</v>
      </c>
      <c r="Q1277">
        <f t="shared" si="101"/>
        <v>62.52</v>
      </c>
      <c r="R1277" s="10">
        <f t="shared" si="102"/>
        <v>41458.867905092593</v>
      </c>
      <c r="S1277" s="10">
        <f t="shared" si="103"/>
        <v>41493.867905092593</v>
      </c>
      <c r="T1277" s="20">
        <f t="shared" si="99"/>
        <v>35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8281</v>
      </c>
      <c r="O1278" t="s">
        <v>8282</v>
      </c>
      <c r="P1278">
        <f t="shared" si="100"/>
        <v>104</v>
      </c>
      <c r="Q1278">
        <f t="shared" si="101"/>
        <v>46.07</v>
      </c>
      <c r="R1278" s="10">
        <f t="shared" si="102"/>
        <v>40007.704247685186</v>
      </c>
      <c r="S1278" s="10">
        <f t="shared" si="103"/>
        <v>40057.166666666664</v>
      </c>
      <c r="T1278" s="20">
        <f t="shared" si="99"/>
        <v>49.46241898147855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8281</v>
      </c>
      <c r="O1279" t="s">
        <v>8282</v>
      </c>
      <c r="P1279">
        <f t="shared" si="100"/>
        <v>106</v>
      </c>
      <c r="Q1279">
        <f t="shared" si="101"/>
        <v>38.54</v>
      </c>
      <c r="R1279" s="10">
        <f t="shared" si="102"/>
        <v>41121.561886574076</v>
      </c>
      <c r="S1279" s="10">
        <f t="shared" si="103"/>
        <v>41156.561886574076</v>
      </c>
      <c r="T1279" s="20">
        <f t="shared" si="99"/>
        <v>35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8281</v>
      </c>
      <c r="O1280" t="s">
        <v>8282</v>
      </c>
      <c r="P1280">
        <f t="shared" si="100"/>
        <v>155</v>
      </c>
      <c r="Q1280">
        <f t="shared" si="101"/>
        <v>53.01</v>
      </c>
      <c r="R1280" s="10">
        <f t="shared" si="102"/>
        <v>41786.555162037039</v>
      </c>
      <c r="S1280" s="10">
        <f t="shared" si="103"/>
        <v>41815.083333333336</v>
      </c>
      <c r="T1280" s="20">
        <f t="shared" si="99"/>
        <v>28.528171296296932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8281</v>
      </c>
      <c r="O1281" t="s">
        <v>8282</v>
      </c>
      <c r="P1281">
        <f t="shared" si="100"/>
        <v>111</v>
      </c>
      <c r="Q1281">
        <f t="shared" si="101"/>
        <v>73.36</v>
      </c>
      <c r="R1281" s="10">
        <f t="shared" si="102"/>
        <v>41682.099189814813</v>
      </c>
      <c r="S1281" s="10">
        <f t="shared" si="103"/>
        <v>41722.057523148149</v>
      </c>
      <c r="T1281" s="20">
        <f t="shared" si="99"/>
        <v>39.958333333335759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8281</v>
      </c>
      <c r="O1282" t="s">
        <v>8282</v>
      </c>
      <c r="P1282">
        <f t="shared" si="100"/>
        <v>111</v>
      </c>
      <c r="Q1282">
        <f t="shared" si="101"/>
        <v>127.98</v>
      </c>
      <c r="R1282" s="10">
        <f t="shared" si="102"/>
        <v>40513.757569444446</v>
      </c>
      <c r="S1282" s="10">
        <f t="shared" si="103"/>
        <v>40603.757569444446</v>
      </c>
      <c r="T1282" s="20">
        <f t="shared" si="99"/>
        <v>90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8281</v>
      </c>
      <c r="O1283" t="s">
        <v>8282</v>
      </c>
      <c r="P1283">
        <f t="shared" si="100"/>
        <v>111</v>
      </c>
      <c r="Q1283">
        <f t="shared" si="101"/>
        <v>104.73</v>
      </c>
      <c r="R1283" s="10">
        <f t="shared" si="102"/>
        <v>41463.743472222224</v>
      </c>
      <c r="S1283" s="10">
        <f t="shared" si="103"/>
        <v>41483.743472222224</v>
      </c>
      <c r="T1283" s="20">
        <f t="shared" ref="T1283:T1346" si="104">S1283-R1283</f>
        <v>20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8281</v>
      </c>
      <c r="O1284" t="s">
        <v>8282</v>
      </c>
      <c r="P1284">
        <f t="shared" si="100"/>
        <v>124</v>
      </c>
      <c r="Q1284">
        <f t="shared" si="101"/>
        <v>67.67</v>
      </c>
      <c r="R1284" s="10">
        <f t="shared" si="102"/>
        <v>41586.475173611114</v>
      </c>
      <c r="S1284" s="10">
        <f t="shared" si="103"/>
        <v>41617.207638888889</v>
      </c>
      <c r="T1284" s="20">
        <f t="shared" si="104"/>
        <v>30.732465277775191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8281</v>
      </c>
      <c r="O1285" t="s">
        <v>8282</v>
      </c>
      <c r="P1285">
        <f t="shared" si="100"/>
        <v>211</v>
      </c>
      <c r="Q1285">
        <f t="shared" si="101"/>
        <v>95.93</v>
      </c>
      <c r="R1285" s="10">
        <f t="shared" si="102"/>
        <v>41320.717465277776</v>
      </c>
      <c r="S1285" s="10">
        <f t="shared" si="103"/>
        <v>41344.166666666664</v>
      </c>
      <c r="T1285" s="20">
        <f t="shared" si="104"/>
        <v>23.449201388888469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8273</v>
      </c>
      <c r="O1286" t="s">
        <v>8274</v>
      </c>
      <c r="P1286">
        <f t="shared" si="100"/>
        <v>101</v>
      </c>
      <c r="Q1286">
        <f t="shared" si="101"/>
        <v>65.16</v>
      </c>
      <c r="R1286" s="10">
        <f t="shared" si="102"/>
        <v>42712.23474537037</v>
      </c>
      <c r="S1286" s="10">
        <f t="shared" si="103"/>
        <v>42735.707638888889</v>
      </c>
      <c r="T1286" s="20">
        <f t="shared" si="104"/>
        <v>23.472893518519413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8273</v>
      </c>
      <c r="O1287" t="s">
        <v>8274</v>
      </c>
      <c r="P1287">
        <f t="shared" si="100"/>
        <v>102</v>
      </c>
      <c r="Q1287">
        <f t="shared" si="101"/>
        <v>32.270000000000003</v>
      </c>
      <c r="R1287" s="10">
        <f t="shared" si="102"/>
        <v>42160.583043981482</v>
      </c>
      <c r="S1287" s="10">
        <f t="shared" si="103"/>
        <v>42175.583043981482</v>
      </c>
      <c r="T1287" s="20">
        <f t="shared" si="104"/>
        <v>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8273</v>
      </c>
      <c r="O1288" t="s">
        <v>8274</v>
      </c>
      <c r="P1288">
        <f t="shared" si="100"/>
        <v>108</v>
      </c>
      <c r="Q1288">
        <f t="shared" si="101"/>
        <v>81.25</v>
      </c>
      <c r="R1288" s="10">
        <f t="shared" si="102"/>
        <v>42039.384571759263</v>
      </c>
      <c r="S1288" s="10">
        <f t="shared" si="103"/>
        <v>42052.583333333328</v>
      </c>
      <c r="T1288" s="20">
        <f t="shared" si="104"/>
        <v>13.198761574065429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8273</v>
      </c>
      <c r="O1289" t="s">
        <v>8274</v>
      </c>
      <c r="P1289">
        <f t="shared" si="100"/>
        <v>242</v>
      </c>
      <c r="Q1289">
        <f t="shared" si="101"/>
        <v>24.2</v>
      </c>
      <c r="R1289" s="10">
        <f t="shared" si="102"/>
        <v>42107.621018518519</v>
      </c>
      <c r="S1289" s="10">
        <f t="shared" si="103"/>
        <v>42167.621018518519</v>
      </c>
      <c r="T1289" s="20">
        <f t="shared" si="104"/>
        <v>60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8273</v>
      </c>
      <c r="O1290" t="s">
        <v>8274</v>
      </c>
      <c r="P1290">
        <f t="shared" ref="P1290:P1353" si="105">ROUND(E1290/D1290*100,0)</f>
        <v>100</v>
      </c>
      <c r="Q1290">
        <f t="shared" ref="Q1290:Q1353" si="106">IFERROR(ROUND(E1290/L1290,2),0)</f>
        <v>65.87</v>
      </c>
      <c r="R1290" s="10">
        <f t="shared" ref="R1290:R1353" si="107">(((J1290/60)/60)/24)+DATE(1970,1,1)</f>
        <v>42561.154664351852</v>
      </c>
      <c r="S1290" s="10">
        <f t="shared" ref="S1290:S1353" si="108">(((I1290/60)/60)/24)+DATE(1970,1,1)</f>
        <v>42592.166666666672</v>
      </c>
      <c r="T1290" s="20">
        <f t="shared" si="104"/>
        <v>31.012002314819256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8273</v>
      </c>
      <c r="O1291" t="s">
        <v>8274</v>
      </c>
      <c r="P1291">
        <f t="shared" si="105"/>
        <v>125</v>
      </c>
      <c r="Q1291">
        <f t="shared" si="106"/>
        <v>36.08</v>
      </c>
      <c r="R1291" s="10">
        <f t="shared" si="107"/>
        <v>42709.134780092587</v>
      </c>
      <c r="S1291" s="10">
        <f t="shared" si="108"/>
        <v>42739.134780092587</v>
      </c>
      <c r="T1291" s="20">
        <f t="shared" si="104"/>
        <v>30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8273</v>
      </c>
      <c r="O1292" t="s">
        <v>8274</v>
      </c>
      <c r="P1292">
        <f t="shared" si="105"/>
        <v>109</v>
      </c>
      <c r="Q1292">
        <f t="shared" si="106"/>
        <v>44.19</v>
      </c>
      <c r="R1292" s="10">
        <f t="shared" si="107"/>
        <v>42086.614942129629</v>
      </c>
      <c r="S1292" s="10">
        <f t="shared" si="108"/>
        <v>42117.290972222225</v>
      </c>
      <c r="T1292" s="20">
        <f t="shared" si="104"/>
        <v>30.676030092596193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8273</v>
      </c>
      <c r="O1293" t="s">
        <v>8274</v>
      </c>
      <c r="P1293">
        <f t="shared" si="105"/>
        <v>146</v>
      </c>
      <c r="Q1293">
        <f t="shared" si="106"/>
        <v>104.07</v>
      </c>
      <c r="R1293" s="10">
        <f t="shared" si="107"/>
        <v>42064.652673611112</v>
      </c>
      <c r="S1293" s="10">
        <f t="shared" si="108"/>
        <v>42101.291666666672</v>
      </c>
      <c r="T1293" s="20">
        <f t="shared" si="104"/>
        <v>36.638993055559695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8273</v>
      </c>
      <c r="O1294" t="s">
        <v>8274</v>
      </c>
      <c r="P1294">
        <f t="shared" si="105"/>
        <v>110</v>
      </c>
      <c r="Q1294">
        <f t="shared" si="106"/>
        <v>35.96</v>
      </c>
      <c r="R1294" s="10">
        <f t="shared" si="107"/>
        <v>42256.764212962968</v>
      </c>
      <c r="S1294" s="10">
        <f t="shared" si="108"/>
        <v>42283.957638888889</v>
      </c>
      <c r="T1294" s="20">
        <f t="shared" si="104"/>
        <v>27.193425925921474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8273</v>
      </c>
      <c r="O1295" t="s">
        <v>8274</v>
      </c>
      <c r="P1295">
        <f t="shared" si="105"/>
        <v>102</v>
      </c>
      <c r="Q1295">
        <f t="shared" si="106"/>
        <v>127.79</v>
      </c>
      <c r="R1295" s="10">
        <f t="shared" si="107"/>
        <v>42292.701053240744</v>
      </c>
      <c r="S1295" s="10">
        <f t="shared" si="108"/>
        <v>42322.742719907401</v>
      </c>
      <c r="T1295" s="20">
        <f t="shared" si="104"/>
        <v>30.041666666656965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8273</v>
      </c>
      <c r="O1296" t="s">
        <v>8274</v>
      </c>
      <c r="P1296">
        <f t="shared" si="105"/>
        <v>122</v>
      </c>
      <c r="Q1296">
        <f t="shared" si="106"/>
        <v>27.73</v>
      </c>
      <c r="R1296" s="10">
        <f t="shared" si="107"/>
        <v>42278.453668981485</v>
      </c>
      <c r="S1296" s="10">
        <f t="shared" si="108"/>
        <v>42296.458333333328</v>
      </c>
      <c r="T1296" s="20">
        <f t="shared" si="104"/>
        <v>18.00466435184353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8273</v>
      </c>
      <c r="O1297" t="s">
        <v>8274</v>
      </c>
      <c r="P1297">
        <f t="shared" si="105"/>
        <v>102</v>
      </c>
      <c r="Q1297">
        <f t="shared" si="106"/>
        <v>39.83</v>
      </c>
      <c r="R1297" s="10">
        <f t="shared" si="107"/>
        <v>42184.572881944448</v>
      </c>
      <c r="S1297" s="10">
        <f t="shared" si="108"/>
        <v>42214.708333333328</v>
      </c>
      <c r="T1297" s="20">
        <f t="shared" si="104"/>
        <v>30.135451388880028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8273</v>
      </c>
      <c r="O1298" t="s">
        <v>8274</v>
      </c>
      <c r="P1298">
        <f t="shared" si="105"/>
        <v>141</v>
      </c>
      <c r="Q1298">
        <f t="shared" si="106"/>
        <v>52.17</v>
      </c>
      <c r="R1298" s="10">
        <f t="shared" si="107"/>
        <v>42423.050613425927</v>
      </c>
      <c r="S1298" s="10">
        <f t="shared" si="108"/>
        <v>42443.008946759262</v>
      </c>
      <c r="T1298" s="20">
        <f t="shared" si="104"/>
        <v>19.958333333335759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8273</v>
      </c>
      <c r="O1299" t="s">
        <v>8274</v>
      </c>
      <c r="P1299">
        <f t="shared" si="105"/>
        <v>110</v>
      </c>
      <c r="Q1299">
        <f t="shared" si="106"/>
        <v>92.04</v>
      </c>
      <c r="R1299" s="10">
        <f t="shared" si="107"/>
        <v>42461.747199074074</v>
      </c>
      <c r="S1299" s="10">
        <f t="shared" si="108"/>
        <v>42491.747199074074</v>
      </c>
      <c r="T1299" s="20">
        <f t="shared" si="104"/>
        <v>30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8273</v>
      </c>
      <c r="O1300" t="s">
        <v>8274</v>
      </c>
      <c r="P1300">
        <f t="shared" si="105"/>
        <v>105</v>
      </c>
      <c r="Q1300">
        <f t="shared" si="106"/>
        <v>63.42</v>
      </c>
      <c r="R1300" s="10">
        <f t="shared" si="107"/>
        <v>42458.680925925932</v>
      </c>
      <c r="S1300" s="10">
        <f t="shared" si="108"/>
        <v>42488.680925925932</v>
      </c>
      <c r="T1300" s="20">
        <f t="shared" si="104"/>
        <v>30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8273</v>
      </c>
      <c r="O1301" t="s">
        <v>8274</v>
      </c>
      <c r="P1301">
        <f t="shared" si="105"/>
        <v>124</v>
      </c>
      <c r="Q1301">
        <f t="shared" si="106"/>
        <v>135.63</v>
      </c>
      <c r="R1301" s="10">
        <f t="shared" si="107"/>
        <v>42169.814340277779</v>
      </c>
      <c r="S1301" s="10">
        <f t="shared" si="108"/>
        <v>42199.814340277779</v>
      </c>
      <c r="T1301" s="20">
        <f t="shared" si="104"/>
        <v>30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8273</v>
      </c>
      <c r="O1302" t="s">
        <v>8274</v>
      </c>
      <c r="P1302">
        <f t="shared" si="105"/>
        <v>135</v>
      </c>
      <c r="Q1302">
        <f t="shared" si="106"/>
        <v>168.75</v>
      </c>
      <c r="R1302" s="10">
        <f t="shared" si="107"/>
        <v>42483.675208333334</v>
      </c>
      <c r="S1302" s="10">
        <f t="shared" si="108"/>
        <v>42522.789583333331</v>
      </c>
      <c r="T1302" s="20">
        <f t="shared" si="104"/>
        <v>39.114374999997381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8273</v>
      </c>
      <c r="O1303" t="s">
        <v>8274</v>
      </c>
      <c r="P1303">
        <f t="shared" si="105"/>
        <v>103</v>
      </c>
      <c r="Q1303">
        <f t="shared" si="106"/>
        <v>70.86</v>
      </c>
      <c r="R1303" s="10">
        <f t="shared" si="107"/>
        <v>42195.749745370369</v>
      </c>
      <c r="S1303" s="10">
        <f t="shared" si="108"/>
        <v>42206.125</v>
      </c>
      <c r="T1303" s="20">
        <f t="shared" si="104"/>
        <v>10.375254629630945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8273</v>
      </c>
      <c r="O1304" t="s">
        <v>8274</v>
      </c>
      <c r="P1304">
        <f t="shared" si="105"/>
        <v>100</v>
      </c>
      <c r="Q1304">
        <f t="shared" si="106"/>
        <v>50</v>
      </c>
      <c r="R1304" s="10">
        <f t="shared" si="107"/>
        <v>42675.057997685188</v>
      </c>
      <c r="S1304" s="10">
        <f t="shared" si="108"/>
        <v>42705.099664351852</v>
      </c>
      <c r="T1304" s="20">
        <f t="shared" si="104"/>
        <v>30.041666666664241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8273</v>
      </c>
      <c r="O1305" t="s">
        <v>8274</v>
      </c>
      <c r="P1305">
        <f t="shared" si="105"/>
        <v>130</v>
      </c>
      <c r="Q1305">
        <f t="shared" si="106"/>
        <v>42.21</v>
      </c>
      <c r="R1305" s="10">
        <f t="shared" si="107"/>
        <v>42566.441203703704</v>
      </c>
      <c r="S1305" s="10">
        <f t="shared" si="108"/>
        <v>42582.458333333328</v>
      </c>
      <c r="T1305" s="20">
        <f t="shared" si="104"/>
        <v>16.017129629624833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8275</v>
      </c>
      <c r="O1306" t="s">
        <v>8277</v>
      </c>
      <c r="P1306">
        <f t="shared" si="105"/>
        <v>40</v>
      </c>
      <c r="Q1306">
        <f t="shared" si="106"/>
        <v>152.41</v>
      </c>
      <c r="R1306" s="10">
        <f t="shared" si="107"/>
        <v>42747.194502314815</v>
      </c>
      <c r="S1306" s="10">
        <f t="shared" si="108"/>
        <v>42807.152835648143</v>
      </c>
      <c r="T1306" s="20">
        <f t="shared" si="104"/>
        <v>59.958333333328483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8275</v>
      </c>
      <c r="O1307" t="s">
        <v>8277</v>
      </c>
      <c r="P1307">
        <f t="shared" si="105"/>
        <v>26</v>
      </c>
      <c r="Q1307">
        <f t="shared" si="106"/>
        <v>90.62</v>
      </c>
      <c r="R1307" s="10">
        <f t="shared" si="107"/>
        <v>42543.665601851855</v>
      </c>
      <c r="S1307" s="10">
        <f t="shared" si="108"/>
        <v>42572.729166666672</v>
      </c>
      <c r="T1307" s="20">
        <f t="shared" si="104"/>
        <v>29.063564814816345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8275</v>
      </c>
      <c r="O1308" t="s">
        <v>8277</v>
      </c>
      <c r="P1308">
        <f t="shared" si="105"/>
        <v>65</v>
      </c>
      <c r="Q1308">
        <f t="shared" si="106"/>
        <v>201.6</v>
      </c>
      <c r="R1308" s="10">
        <f t="shared" si="107"/>
        <v>41947.457569444443</v>
      </c>
      <c r="S1308" s="10">
        <f t="shared" si="108"/>
        <v>41977.457569444443</v>
      </c>
      <c r="T1308" s="20">
        <f t="shared" si="104"/>
        <v>30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8275</v>
      </c>
      <c r="O1309" t="s">
        <v>8277</v>
      </c>
      <c r="P1309">
        <f t="shared" si="105"/>
        <v>12</v>
      </c>
      <c r="Q1309">
        <f t="shared" si="106"/>
        <v>127.93</v>
      </c>
      <c r="R1309" s="10">
        <f t="shared" si="107"/>
        <v>42387.503229166665</v>
      </c>
      <c r="S1309" s="10">
        <f t="shared" si="108"/>
        <v>42417.503229166665</v>
      </c>
      <c r="T1309" s="20">
        <f t="shared" si="104"/>
        <v>30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8275</v>
      </c>
      <c r="O1310" t="s">
        <v>8277</v>
      </c>
      <c r="P1310">
        <f t="shared" si="105"/>
        <v>11</v>
      </c>
      <c r="Q1310">
        <f t="shared" si="106"/>
        <v>29.89</v>
      </c>
      <c r="R1310" s="10">
        <f t="shared" si="107"/>
        <v>42611.613564814819</v>
      </c>
      <c r="S1310" s="10">
        <f t="shared" si="108"/>
        <v>42651.613564814819</v>
      </c>
      <c r="T1310" s="20">
        <f t="shared" si="104"/>
        <v>40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8275</v>
      </c>
      <c r="O1311" t="s">
        <v>8277</v>
      </c>
      <c r="P1311">
        <f t="shared" si="105"/>
        <v>112</v>
      </c>
      <c r="Q1311">
        <f t="shared" si="106"/>
        <v>367.97</v>
      </c>
      <c r="R1311" s="10">
        <f t="shared" si="107"/>
        <v>42257.882731481484</v>
      </c>
      <c r="S1311" s="10">
        <f t="shared" si="108"/>
        <v>42292.882731481484</v>
      </c>
      <c r="T1311" s="20">
        <f t="shared" si="104"/>
        <v>35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8275</v>
      </c>
      <c r="O1312" t="s">
        <v>8277</v>
      </c>
      <c r="P1312">
        <f t="shared" si="105"/>
        <v>16</v>
      </c>
      <c r="Q1312">
        <f t="shared" si="106"/>
        <v>129.16999999999999</v>
      </c>
      <c r="R1312" s="10">
        <f t="shared" si="107"/>
        <v>42556.667245370365</v>
      </c>
      <c r="S1312" s="10">
        <f t="shared" si="108"/>
        <v>42601.667245370365</v>
      </c>
      <c r="T1312" s="20">
        <f t="shared" si="104"/>
        <v>45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8275</v>
      </c>
      <c r="O1313" t="s">
        <v>8277</v>
      </c>
      <c r="P1313">
        <f t="shared" si="105"/>
        <v>32</v>
      </c>
      <c r="Q1313">
        <f t="shared" si="106"/>
        <v>800.7</v>
      </c>
      <c r="R1313" s="10">
        <f t="shared" si="107"/>
        <v>42669.802303240736</v>
      </c>
      <c r="S1313" s="10">
        <f t="shared" si="108"/>
        <v>42704.843969907408</v>
      </c>
      <c r="T1313" s="20">
        <f t="shared" si="104"/>
        <v>35.041666666671517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8275</v>
      </c>
      <c r="O1314" t="s">
        <v>8277</v>
      </c>
      <c r="P1314">
        <f t="shared" si="105"/>
        <v>1</v>
      </c>
      <c r="Q1314">
        <f t="shared" si="106"/>
        <v>28</v>
      </c>
      <c r="R1314" s="10">
        <f t="shared" si="107"/>
        <v>42082.702800925923</v>
      </c>
      <c r="S1314" s="10">
        <f t="shared" si="108"/>
        <v>42112.702800925923</v>
      </c>
      <c r="T1314" s="20">
        <f t="shared" si="104"/>
        <v>30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8275</v>
      </c>
      <c r="O1315" t="s">
        <v>8277</v>
      </c>
      <c r="P1315">
        <f t="shared" si="105"/>
        <v>31</v>
      </c>
      <c r="Q1315">
        <f t="shared" si="106"/>
        <v>102.02</v>
      </c>
      <c r="R1315" s="10">
        <f t="shared" si="107"/>
        <v>42402.709652777776</v>
      </c>
      <c r="S1315" s="10">
        <f t="shared" si="108"/>
        <v>42432.709652777776</v>
      </c>
      <c r="T1315" s="20">
        <f t="shared" si="104"/>
        <v>30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8275</v>
      </c>
      <c r="O1316" t="s">
        <v>8277</v>
      </c>
      <c r="P1316">
        <f t="shared" si="105"/>
        <v>1</v>
      </c>
      <c r="Q1316">
        <f t="shared" si="106"/>
        <v>184.36</v>
      </c>
      <c r="R1316" s="10">
        <f t="shared" si="107"/>
        <v>42604.669675925921</v>
      </c>
      <c r="S1316" s="10">
        <f t="shared" si="108"/>
        <v>42664.669675925921</v>
      </c>
      <c r="T1316" s="20">
        <f t="shared" si="104"/>
        <v>60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8275</v>
      </c>
      <c r="O1317" t="s">
        <v>8277</v>
      </c>
      <c r="P1317">
        <f t="shared" si="105"/>
        <v>40</v>
      </c>
      <c r="Q1317">
        <f t="shared" si="106"/>
        <v>162.91999999999999</v>
      </c>
      <c r="R1317" s="10">
        <f t="shared" si="107"/>
        <v>42278.498240740737</v>
      </c>
      <c r="S1317" s="10">
        <f t="shared" si="108"/>
        <v>42314.041666666672</v>
      </c>
      <c r="T1317" s="20">
        <f t="shared" si="104"/>
        <v>35.543425925934571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8275</v>
      </c>
      <c r="O1318" t="s">
        <v>8277</v>
      </c>
      <c r="P1318">
        <f t="shared" si="105"/>
        <v>0</v>
      </c>
      <c r="Q1318">
        <f t="shared" si="106"/>
        <v>1</v>
      </c>
      <c r="R1318" s="10">
        <f t="shared" si="107"/>
        <v>42393.961909722217</v>
      </c>
      <c r="S1318" s="10">
        <f t="shared" si="108"/>
        <v>42428.961909722217</v>
      </c>
      <c r="T1318" s="20">
        <f t="shared" si="104"/>
        <v>35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8275</v>
      </c>
      <c r="O1319" t="s">
        <v>8277</v>
      </c>
      <c r="P1319">
        <f t="shared" si="105"/>
        <v>6</v>
      </c>
      <c r="Q1319">
        <f t="shared" si="106"/>
        <v>603.53</v>
      </c>
      <c r="R1319" s="10">
        <f t="shared" si="107"/>
        <v>42520.235486111109</v>
      </c>
      <c r="S1319" s="10">
        <f t="shared" si="108"/>
        <v>42572.583333333328</v>
      </c>
      <c r="T1319" s="20">
        <f t="shared" si="104"/>
        <v>52.347847222219571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8275</v>
      </c>
      <c r="O1320" t="s">
        <v>8277</v>
      </c>
      <c r="P1320">
        <f t="shared" si="105"/>
        <v>15</v>
      </c>
      <c r="Q1320">
        <f t="shared" si="106"/>
        <v>45.41</v>
      </c>
      <c r="R1320" s="10">
        <f t="shared" si="107"/>
        <v>41985.043657407412</v>
      </c>
      <c r="S1320" s="10">
        <f t="shared" si="108"/>
        <v>42015.043657407412</v>
      </c>
      <c r="T1320" s="20">
        <f t="shared" si="104"/>
        <v>30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8275</v>
      </c>
      <c r="O1321" t="s">
        <v>8277</v>
      </c>
      <c r="P1321">
        <f t="shared" si="105"/>
        <v>15</v>
      </c>
      <c r="Q1321">
        <f t="shared" si="106"/>
        <v>97.33</v>
      </c>
      <c r="R1321" s="10">
        <f t="shared" si="107"/>
        <v>41816.812094907407</v>
      </c>
      <c r="S1321" s="10">
        <f t="shared" si="108"/>
        <v>41831.666666666664</v>
      </c>
      <c r="T1321" s="20">
        <f t="shared" si="104"/>
        <v>14.854571759256942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8275</v>
      </c>
      <c r="O1322" t="s">
        <v>8277</v>
      </c>
      <c r="P1322">
        <f t="shared" si="105"/>
        <v>1</v>
      </c>
      <c r="Q1322">
        <f t="shared" si="106"/>
        <v>167.67</v>
      </c>
      <c r="R1322" s="10">
        <f t="shared" si="107"/>
        <v>42705.690347222218</v>
      </c>
      <c r="S1322" s="10">
        <f t="shared" si="108"/>
        <v>42734.958333333328</v>
      </c>
      <c r="T1322" s="20">
        <f t="shared" si="104"/>
        <v>29.267986111110076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8275</v>
      </c>
      <c r="O1323" t="s">
        <v>8277</v>
      </c>
      <c r="P1323">
        <f t="shared" si="105"/>
        <v>1</v>
      </c>
      <c r="Q1323">
        <f t="shared" si="106"/>
        <v>859.86</v>
      </c>
      <c r="R1323" s="10">
        <f t="shared" si="107"/>
        <v>42697.74927083333</v>
      </c>
      <c r="S1323" s="10">
        <f t="shared" si="108"/>
        <v>42727.74927083333</v>
      </c>
      <c r="T1323" s="20">
        <f t="shared" si="104"/>
        <v>30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8275</v>
      </c>
      <c r="O1324" t="s">
        <v>8277</v>
      </c>
      <c r="P1324">
        <f t="shared" si="105"/>
        <v>0</v>
      </c>
      <c r="Q1324">
        <f t="shared" si="106"/>
        <v>26.5</v>
      </c>
      <c r="R1324" s="10">
        <f t="shared" si="107"/>
        <v>42115.656539351854</v>
      </c>
      <c r="S1324" s="10">
        <f t="shared" si="108"/>
        <v>42145.656539351854</v>
      </c>
      <c r="T1324" s="20">
        <f t="shared" si="104"/>
        <v>30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8275</v>
      </c>
      <c r="O1325" t="s">
        <v>8277</v>
      </c>
      <c r="P1325">
        <f t="shared" si="105"/>
        <v>9</v>
      </c>
      <c r="Q1325">
        <f t="shared" si="106"/>
        <v>30.27</v>
      </c>
      <c r="R1325" s="10">
        <f t="shared" si="107"/>
        <v>42451.698449074072</v>
      </c>
      <c r="S1325" s="10">
        <f t="shared" si="108"/>
        <v>42486.288194444445</v>
      </c>
      <c r="T1325" s="20">
        <f t="shared" si="104"/>
        <v>34.589745370372839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8275</v>
      </c>
      <c r="O1326" t="s">
        <v>8277</v>
      </c>
      <c r="P1326">
        <f t="shared" si="105"/>
        <v>10</v>
      </c>
      <c r="Q1326">
        <f t="shared" si="106"/>
        <v>54.67</v>
      </c>
      <c r="R1326" s="10">
        <f t="shared" si="107"/>
        <v>42626.633703703701</v>
      </c>
      <c r="S1326" s="10">
        <f t="shared" si="108"/>
        <v>42656.633703703701</v>
      </c>
      <c r="T1326" s="20">
        <f t="shared" si="104"/>
        <v>30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8275</v>
      </c>
      <c r="O1327" t="s">
        <v>8277</v>
      </c>
      <c r="P1327">
        <f t="shared" si="105"/>
        <v>2</v>
      </c>
      <c r="Q1327">
        <f t="shared" si="106"/>
        <v>60.75</v>
      </c>
      <c r="R1327" s="10">
        <f t="shared" si="107"/>
        <v>42704.086053240739</v>
      </c>
      <c r="S1327" s="10">
        <f t="shared" si="108"/>
        <v>42734.086053240739</v>
      </c>
      <c r="T1327" s="20">
        <f t="shared" si="104"/>
        <v>30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8275</v>
      </c>
      <c r="O1328" t="s">
        <v>8277</v>
      </c>
      <c r="P1328">
        <f t="shared" si="105"/>
        <v>1</v>
      </c>
      <c r="Q1328">
        <f t="shared" si="106"/>
        <v>102.73</v>
      </c>
      <c r="R1328" s="10">
        <f t="shared" si="107"/>
        <v>41974.791990740734</v>
      </c>
      <c r="S1328" s="10">
        <f t="shared" si="108"/>
        <v>42019.791990740734</v>
      </c>
      <c r="T1328" s="20">
        <f t="shared" si="104"/>
        <v>45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8275</v>
      </c>
      <c r="O1329" t="s">
        <v>8277</v>
      </c>
      <c r="P1329">
        <f t="shared" si="105"/>
        <v>4</v>
      </c>
      <c r="Q1329">
        <f t="shared" si="106"/>
        <v>41.59</v>
      </c>
      <c r="R1329" s="10">
        <f t="shared" si="107"/>
        <v>42123.678645833337</v>
      </c>
      <c r="S1329" s="10">
        <f t="shared" si="108"/>
        <v>42153.678645833337</v>
      </c>
      <c r="T1329" s="20">
        <f t="shared" si="104"/>
        <v>30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8275</v>
      </c>
      <c r="O1330" t="s">
        <v>8277</v>
      </c>
      <c r="P1330">
        <f t="shared" si="105"/>
        <v>2</v>
      </c>
      <c r="Q1330">
        <f t="shared" si="106"/>
        <v>116.53</v>
      </c>
      <c r="R1330" s="10">
        <f t="shared" si="107"/>
        <v>42612.642754629633</v>
      </c>
      <c r="S1330" s="10">
        <f t="shared" si="108"/>
        <v>42657.642754629633</v>
      </c>
      <c r="T1330" s="20">
        <f t="shared" si="104"/>
        <v>45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8275</v>
      </c>
      <c r="O1331" t="s">
        <v>8277</v>
      </c>
      <c r="P1331">
        <f t="shared" si="105"/>
        <v>1</v>
      </c>
      <c r="Q1331">
        <f t="shared" si="106"/>
        <v>45.33</v>
      </c>
      <c r="R1331" s="10">
        <f t="shared" si="107"/>
        <v>41935.221585648149</v>
      </c>
      <c r="S1331" s="10">
        <f t="shared" si="108"/>
        <v>41975.263252314813</v>
      </c>
      <c r="T1331" s="20">
        <f t="shared" si="104"/>
        <v>40.041666666664241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8275</v>
      </c>
      <c r="O1332" t="s">
        <v>8277</v>
      </c>
      <c r="P1332">
        <f t="shared" si="105"/>
        <v>22</v>
      </c>
      <c r="Q1332">
        <f t="shared" si="106"/>
        <v>157.46</v>
      </c>
      <c r="R1332" s="10">
        <f t="shared" si="107"/>
        <v>42522.276724537034</v>
      </c>
      <c r="S1332" s="10">
        <f t="shared" si="108"/>
        <v>42553.166666666672</v>
      </c>
      <c r="T1332" s="20">
        <f t="shared" si="104"/>
        <v>30.889942129637348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8275</v>
      </c>
      <c r="O1333" t="s">
        <v>8277</v>
      </c>
      <c r="P1333">
        <f t="shared" si="105"/>
        <v>1</v>
      </c>
      <c r="Q1333">
        <f t="shared" si="106"/>
        <v>100.5</v>
      </c>
      <c r="R1333" s="10">
        <f t="shared" si="107"/>
        <v>42569.50409722222</v>
      </c>
      <c r="S1333" s="10">
        <f t="shared" si="108"/>
        <v>42599.50409722222</v>
      </c>
      <c r="T1333" s="20">
        <f t="shared" si="104"/>
        <v>30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8275</v>
      </c>
      <c r="O1334" t="s">
        <v>8277</v>
      </c>
      <c r="P1334">
        <f t="shared" si="105"/>
        <v>0</v>
      </c>
      <c r="Q1334">
        <f t="shared" si="106"/>
        <v>0</v>
      </c>
      <c r="R1334" s="10">
        <f t="shared" si="107"/>
        <v>42732.060277777782</v>
      </c>
      <c r="S1334" s="10">
        <f t="shared" si="108"/>
        <v>42762.060277777782</v>
      </c>
      <c r="T1334" s="20">
        <f t="shared" si="104"/>
        <v>30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8275</v>
      </c>
      <c r="O1335" t="s">
        <v>8277</v>
      </c>
      <c r="P1335">
        <f t="shared" si="105"/>
        <v>0</v>
      </c>
      <c r="Q1335">
        <f t="shared" si="106"/>
        <v>0</v>
      </c>
      <c r="R1335" s="10">
        <f t="shared" si="107"/>
        <v>41806.106770833336</v>
      </c>
      <c r="S1335" s="10">
        <f t="shared" si="108"/>
        <v>41836.106770833336</v>
      </c>
      <c r="T1335" s="20">
        <f t="shared" si="104"/>
        <v>30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8275</v>
      </c>
      <c r="O1336" t="s">
        <v>8277</v>
      </c>
      <c r="P1336">
        <f t="shared" si="105"/>
        <v>11</v>
      </c>
      <c r="Q1336">
        <f t="shared" si="106"/>
        <v>51.82</v>
      </c>
      <c r="R1336" s="10">
        <f t="shared" si="107"/>
        <v>42410.774155092593</v>
      </c>
      <c r="S1336" s="10">
        <f t="shared" si="108"/>
        <v>42440.774155092593</v>
      </c>
      <c r="T1336" s="20">
        <f t="shared" si="104"/>
        <v>30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8275</v>
      </c>
      <c r="O1337" t="s">
        <v>8277</v>
      </c>
      <c r="P1337">
        <f t="shared" si="105"/>
        <v>20</v>
      </c>
      <c r="Q1337">
        <f t="shared" si="106"/>
        <v>308.75</v>
      </c>
      <c r="R1337" s="10">
        <f t="shared" si="107"/>
        <v>42313.936365740738</v>
      </c>
      <c r="S1337" s="10">
        <f t="shared" si="108"/>
        <v>42343.936365740738</v>
      </c>
      <c r="T1337" s="20">
        <f t="shared" si="104"/>
        <v>30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8275</v>
      </c>
      <c r="O1338" t="s">
        <v>8277</v>
      </c>
      <c r="P1338">
        <f t="shared" si="105"/>
        <v>85</v>
      </c>
      <c r="Q1338">
        <f t="shared" si="106"/>
        <v>379.23</v>
      </c>
      <c r="R1338" s="10">
        <f t="shared" si="107"/>
        <v>41955.863750000004</v>
      </c>
      <c r="S1338" s="10">
        <f t="shared" si="108"/>
        <v>41990.863750000004</v>
      </c>
      <c r="T1338" s="20">
        <f t="shared" si="104"/>
        <v>35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8275</v>
      </c>
      <c r="O1339" t="s">
        <v>8277</v>
      </c>
      <c r="P1339">
        <f t="shared" si="105"/>
        <v>49</v>
      </c>
      <c r="Q1339">
        <f t="shared" si="106"/>
        <v>176.36</v>
      </c>
      <c r="R1339" s="10">
        <f t="shared" si="107"/>
        <v>42767.577303240745</v>
      </c>
      <c r="S1339" s="10">
        <f t="shared" si="108"/>
        <v>42797.577303240745</v>
      </c>
      <c r="T1339" s="20">
        <f t="shared" si="104"/>
        <v>30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8275</v>
      </c>
      <c r="O1340" t="s">
        <v>8277</v>
      </c>
      <c r="P1340">
        <f t="shared" si="105"/>
        <v>3</v>
      </c>
      <c r="Q1340">
        <f t="shared" si="106"/>
        <v>66.069999999999993</v>
      </c>
      <c r="R1340" s="10">
        <f t="shared" si="107"/>
        <v>42188.803622685184</v>
      </c>
      <c r="S1340" s="10">
        <f t="shared" si="108"/>
        <v>42218.803622685184</v>
      </c>
      <c r="T1340" s="20">
        <f t="shared" si="104"/>
        <v>30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8275</v>
      </c>
      <c r="O1341" t="s">
        <v>8277</v>
      </c>
      <c r="P1341">
        <f t="shared" si="105"/>
        <v>7</v>
      </c>
      <c r="Q1341">
        <f t="shared" si="106"/>
        <v>89.65</v>
      </c>
      <c r="R1341" s="10">
        <f t="shared" si="107"/>
        <v>41936.647164351853</v>
      </c>
      <c r="S1341" s="10">
        <f t="shared" si="108"/>
        <v>41981.688831018517</v>
      </c>
      <c r="T1341" s="20">
        <f t="shared" si="104"/>
        <v>45.041666666664241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8275</v>
      </c>
      <c r="O1342" t="s">
        <v>8277</v>
      </c>
      <c r="P1342">
        <f t="shared" si="105"/>
        <v>0</v>
      </c>
      <c r="Q1342">
        <f t="shared" si="106"/>
        <v>0</v>
      </c>
      <c r="R1342" s="10">
        <f t="shared" si="107"/>
        <v>41836.595520833333</v>
      </c>
      <c r="S1342" s="10">
        <f t="shared" si="108"/>
        <v>41866.595520833333</v>
      </c>
      <c r="T1342" s="20">
        <f t="shared" si="104"/>
        <v>30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8275</v>
      </c>
      <c r="O1343" t="s">
        <v>8277</v>
      </c>
      <c r="P1343">
        <f t="shared" si="105"/>
        <v>70</v>
      </c>
      <c r="Q1343">
        <f t="shared" si="106"/>
        <v>382.39</v>
      </c>
      <c r="R1343" s="10">
        <f t="shared" si="107"/>
        <v>42612.624039351853</v>
      </c>
      <c r="S1343" s="10">
        <f t="shared" si="108"/>
        <v>42644.624039351853</v>
      </c>
      <c r="T1343" s="20">
        <f t="shared" si="104"/>
        <v>32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8275</v>
      </c>
      <c r="O1344" t="s">
        <v>8277</v>
      </c>
      <c r="P1344">
        <f t="shared" si="105"/>
        <v>0</v>
      </c>
      <c r="Q1344">
        <f t="shared" si="106"/>
        <v>100</v>
      </c>
      <c r="R1344" s="10">
        <f t="shared" si="107"/>
        <v>42172.816423611104</v>
      </c>
      <c r="S1344" s="10">
        <f t="shared" si="108"/>
        <v>42202.816423611104</v>
      </c>
      <c r="T1344" s="20">
        <f t="shared" si="104"/>
        <v>30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8275</v>
      </c>
      <c r="O1345" t="s">
        <v>8277</v>
      </c>
      <c r="P1345">
        <f t="shared" si="105"/>
        <v>102</v>
      </c>
      <c r="Q1345">
        <f t="shared" si="106"/>
        <v>158.36000000000001</v>
      </c>
      <c r="R1345" s="10">
        <f t="shared" si="107"/>
        <v>42542.526423611111</v>
      </c>
      <c r="S1345" s="10">
        <f t="shared" si="108"/>
        <v>42601.165972222225</v>
      </c>
      <c r="T1345" s="20">
        <f t="shared" si="104"/>
        <v>58.639548611114151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8278</v>
      </c>
      <c r="O1346" t="s">
        <v>8279</v>
      </c>
      <c r="P1346">
        <f t="shared" si="105"/>
        <v>378</v>
      </c>
      <c r="Q1346">
        <f t="shared" si="106"/>
        <v>40.76</v>
      </c>
      <c r="R1346" s="10">
        <f t="shared" si="107"/>
        <v>42522.789803240739</v>
      </c>
      <c r="S1346" s="10">
        <f t="shared" si="108"/>
        <v>42551.789803240739</v>
      </c>
      <c r="T1346" s="20">
        <f t="shared" si="104"/>
        <v>29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8278</v>
      </c>
      <c r="O1347" t="s">
        <v>8279</v>
      </c>
      <c r="P1347">
        <f t="shared" si="105"/>
        <v>125</v>
      </c>
      <c r="Q1347">
        <f t="shared" si="106"/>
        <v>53.57</v>
      </c>
      <c r="R1347" s="10">
        <f t="shared" si="107"/>
        <v>41799.814340277779</v>
      </c>
      <c r="S1347" s="10">
        <f t="shared" si="108"/>
        <v>41834.814340277779</v>
      </c>
      <c r="T1347" s="20">
        <f t="shared" ref="T1347:T1410" si="109">S1347-R1347</f>
        <v>35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8278</v>
      </c>
      <c r="O1348" t="s">
        <v>8279</v>
      </c>
      <c r="P1348">
        <f t="shared" si="105"/>
        <v>147</v>
      </c>
      <c r="Q1348">
        <f t="shared" si="106"/>
        <v>48.45</v>
      </c>
      <c r="R1348" s="10">
        <f t="shared" si="107"/>
        <v>41422.075821759259</v>
      </c>
      <c r="S1348" s="10">
        <f t="shared" si="108"/>
        <v>41452.075821759259</v>
      </c>
      <c r="T1348" s="20">
        <f t="shared" si="109"/>
        <v>30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8278</v>
      </c>
      <c r="O1349" t="s">
        <v>8279</v>
      </c>
      <c r="P1349">
        <f t="shared" si="105"/>
        <v>102</v>
      </c>
      <c r="Q1349">
        <f t="shared" si="106"/>
        <v>82.42</v>
      </c>
      <c r="R1349" s="10">
        <f t="shared" si="107"/>
        <v>42040.638020833328</v>
      </c>
      <c r="S1349" s="10">
        <f t="shared" si="108"/>
        <v>42070.638020833328</v>
      </c>
      <c r="T1349" s="20">
        <f t="shared" si="109"/>
        <v>30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8278</v>
      </c>
      <c r="O1350" t="s">
        <v>8279</v>
      </c>
      <c r="P1350">
        <f t="shared" si="105"/>
        <v>102</v>
      </c>
      <c r="Q1350">
        <f t="shared" si="106"/>
        <v>230.19</v>
      </c>
      <c r="R1350" s="10">
        <f t="shared" si="107"/>
        <v>41963.506168981476</v>
      </c>
      <c r="S1350" s="10">
        <f t="shared" si="108"/>
        <v>41991.506168981476</v>
      </c>
      <c r="T1350" s="20">
        <f t="shared" si="109"/>
        <v>28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8278</v>
      </c>
      <c r="O1351" t="s">
        <v>8279</v>
      </c>
      <c r="P1351">
        <f t="shared" si="105"/>
        <v>204</v>
      </c>
      <c r="Q1351">
        <f t="shared" si="106"/>
        <v>59.36</v>
      </c>
      <c r="R1351" s="10">
        <f t="shared" si="107"/>
        <v>42317.33258101852</v>
      </c>
      <c r="S1351" s="10">
        <f t="shared" si="108"/>
        <v>42354.290972222225</v>
      </c>
      <c r="T1351" s="20">
        <f t="shared" si="109"/>
        <v>36.958391203705105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8278</v>
      </c>
      <c r="O1352" t="s">
        <v>8279</v>
      </c>
      <c r="P1352">
        <f t="shared" si="105"/>
        <v>104</v>
      </c>
      <c r="Q1352">
        <f t="shared" si="106"/>
        <v>66.7</v>
      </c>
      <c r="R1352" s="10">
        <f t="shared" si="107"/>
        <v>42334.013124999998</v>
      </c>
      <c r="S1352" s="10">
        <f t="shared" si="108"/>
        <v>42364.013124999998</v>
      </c>
      <c r="T1352" s="20">
        <f t="shared" si="109"/>
        <v>30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8278</v>
      </c>
      <c r="O1353" t="s">
        <v>8279</v>
      </c>
      <c r="P1353">
        <f t="shared" si="105"/>
        <v>101</v>
      </c>
      <c r="Q1353">
        <f t="shared" si="106"/>
        <v>168.78</v>
      </c>
      <c r="R1353" s="10">
        <f t="shared" si="107"/>
        <v>42382.74009259259</v>
      </c>
      <c r="S1353" s="10">
        <f t="shared" si="108"/>
        <v>42412.74009259259</v>
      </c>
      <c r="T1353" s="20">
        <f t="shared" si="109"/>
        <v>30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8278</v>
      </c>
      <c r="O1354" t="s">
        <v>8279</v>
      </c>
      <c r="P1354">
        <f t="shared" ref="P1354:P1417" si="110">ROUND(E1354/D1354*100,0)</f>
        <v>136</v>
      </c>
      <c r="Q1354">
        <f t="shared" ref="Q1354:Q1417" si="111">IFERROR(ROUND(E1354/L1354,2),0)</f>
        <v>59.97</v>
      </c>
      <c r="R1354" s="10">
        <f t="shared" ref="R1354:R1417" si="112">(((J1354/60)/60)/24)+DATE(1970,1,1)</f>
        <v>42200.578310185185</v>
      </c>
      <c r="S1354" s="10">
        <f t="shared" ref="S1354:S1417" si="113">(((I1354/60)/60)/24)+DATE(1970,1,1)</f>
        <v>42252.165972222225</v>
      </c>
      <c r="T1354" s="20">
        <f t="shared" si="109"/>
        <v>51.587662037039991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8278</v>
      </c>
      <c r="O1355" t="s">
        <v>8279</v>
      </c>
      <c r="P1355">
        <f t="shared" si="110"/>
        <v>134</v>
      </c>
      <c r="Q1355">
        <f t="shared" si="111"/>
        <v>31.81</v>
      </c>
      <c r="R1355" s="10">
        <f t="shared" si="112"/>
        <v>41309.11791666667</v>
      </c>
      <c r="S1355" s="10">
        <f t="shared" si="113"/>
        <v>41344</v>
      </c>
      <c r="T1355" s="20">
        <f t="shared" si="109"/>
        <v>34.882083333330229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8278</v>
      </c>
      <c r="O1356" t="s">
        <v>8279</v>
      </c>
      <c r="P1356">
        <f t="shared" si="110"/>
        <v>130</v>
      </c>
      <c r="Q1356">
        <f t="shared" si="111"/>
        <v>24.42</v>
      </c>
      <c r="R1356" s="10">
        <f t="shared" si="112"/>
        <v>42502.807627314818</v>
      </c>
      <c r="S1356" s="10">
        <f t="shared" si="113"/>
        <v>42532.807627314818</v>
      </c>
      <c r="T1356" s="20">
        <f t="shared" si="109"/>
        <v>30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8278</v>
      </c>
      <c r="O1357" t="s">
        <v>8279</v>
      </c>
      <c r="P1357">
        <f t="shared" si="110"/>
        <v>123</v>
      </c>
      <c r="Q1357">
        <f t="shared" si="111"/>
        <v>25.35</v>
      </c>
      <c r="R1357" s="10">
        <f t="shared" si="112"/>
        <v>41213.254687499997</v>
      </c>
      <c r="S1357" s="10">
        <f t="shared" si="113"/>
        <v>41243.416666666664</v>
      </c>
      <c r="T1357" s="20">
        <f t="shared" si="109"/>
        <v>30.161979166667152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8278</v>
      </c>
      <c r="O1358" t="s">
        <v>8279</v>
      </c>
      <c r="P1358">
        <f t="shared" si="110"/>
        <v>183</v>
      </c>
      <c r="Q1358">
        <f t="shared" si="111"/>
        <v>71.44</v>
      </c>
      <c r="R1358" s="10">
        <f t="shared" si="112"/>
        <v>41430.038888888892</v>
      </c>
      <c r="S1358" s="10">
        <f t="shared" si="113"/>
        <v>41460.038888888892</v>
      </c>
      <c r="T1358" s="20">
        <f t="shared" si="109"/>
        <v>30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8278</v>
      </c>
      <c r="O1359" t="s">
        <v>8279</v>
      </c>
      <c r="P1359">
        <f t="shared" si="110"/>
        <v>125</v>
      </c>
      <c r="Q1359">
        <f t="shared" si="111"/>
        <v>38.549999999999997</v>
      </c>
      <c r="R1359" s="10">
        <f t="shared" si="112"/>
        <v>41304.962233796294</v>
      </c>
      <c r="S1359" s="10">
        <f t="shared" si="113"/>
        <v>41334.249305555553</v>
      </c>
      <c r="T1359" s="20">
        <f t="shared" si="109"/>
        <v>29.287071759259561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8278</v>
      </c>
      <c r="O1360" t="s">
        <v>8279</v>
      </c>
      <c r="P1360">
        <f t="shared" si="110"/>
        <v>112</v>
      </c>
      <c r="Q1360">
        <f t="shared" si="111"/>
        <v>68.37</v>
      </c>
      <c r="R1360" s="10">
        <f t="shared" si="112"/>
        <v>40689.570868055554</v>
      </c>
      <c r="S1360" s="10">
        <f t="shared" si="113"/>
        <v>40719.570868055554</v>
      </c>
      <c r="T1360" s="20">
        <f t="shared" si="109"/>
        <v>30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8278</v>
      </c>
      <c r="O1361" t="s">
        <v>8279</v>
      </c>
      <c r="P1361">
        <f t="shared" si="110"/>
        <v>116</v>
      </c>
      <c r="Q1361">
        <f t="shared" si="111"/>
        <v>40.21</v>
      </c>
      <c r="R1361" s="10">
        <f t="shared" si="112"/>
        <v>40668.814699074072</v>
      </c>
      <c r="S1361" s="10">
        <f t="shared" si="113"/>
        <v>40730.814699074072</v>
      </c>
      <c r="T1361" s="20">
        <f t="shared" si="109"/>
        <v>62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8278</v>
      </c>
      <c r="O1362" t="s">
        <v>8279</v>
      </c>
      <c r="P1362">
        <f t="shared" si="110"/>
        <v>173</v>
      </c>
      <c r="Q1362">
        <f t="shared" si="111"/>
        <v>32.07</v>
      </c>
      <c r="R1362" s="10">
        <f t="shared" si="112"/>
        <v>41095.900694444441</v>
      </c>
      <c r="S1362" s="10">
        <f t="shared" si="113"/>
        <v>41123.900694444441</v>
      </c>
      <c r="T1362" s="20">
        <f t="shared" si="109"/>
        <v>28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8278</v>
      </c>
      <c r="O1363" t="s">
        <v>8279</v>
      </c>
      <c r="P1363">
        <f t="shared" si="110"/>
        <v>126</v>
      </c>
      <c r="Q1363">
        <f t="shared" si="111"/>
        <v>28.63</v>
      </c>
      <c r="R1363" s="10">
        <f t="shared" si="112"/>
        <v>41781.717268518521</v>
      </c>
      <c r="S1363" s="10">
        <f t="shared" si="113"/>
        <v>41811.717268518521</v>
      </c>
      <c r="T1363" s="20">
        <f t="shared" si="109"/>
        <v>30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8278</v>
      </c>
      <c r="O1364" t="s">
        <v>8279</v>
      </c>
      <c r="P1364">
        <f t="shared" si="110"/>
        <v>109</v>
      </c>
      <c r="Q1364">
        <f t="shared" si="111"/>
        <v>43.64</v>
      </c>
      <c r="R1364" s="10">
        <f t="shared" si="112"/>
        <v>41464.934386574074</v>
      </c>
      <c r="S1364" s="10">
        <f t="shared" si="113"/>
        <v>41524.934386574074</v>
      </c>
      <c r="T1364" s="20">
        <f t="shared" si="109"/>
        <v>60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8278</v>
      </c>
      <c r="O1365" t="s">
        <v>8279</v>
      </c>
      <c r="P1365">
        <f t="shared" si="110"/>
        <v>100</v>
      </c>
      <c r="Q1365">
        <f t="shared" si="111"/>
        <v>40</v>
      </c>
      <c r="R1365" s="10">
        <f t="shared" si="112"/>
        <v>42396.8440625</v>
      </c>
      <c r="S1365" s="10">
        <f t="shared" si="113"/>
        <v>42415.332638888889</v>
      </c>
      <c r="T1365" s="20">
        <f t="shared" si="109"/>
        <v>18.48857638888876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8281</v>
      </c>
      <c r="O1366" t="s">
        <v>8282</v>
      </c>
      <c r="P1366">
        <f t="shared" si="110"/>
        <v>119</v>
      </c>
      <c r="Q1366">
        <f t="shared" si="111"/>
        <v>346.04</v>
      </c>
      <c r="R1366" s="10">
        <f t="shared" si="112"/>
        <v>41951.695671296293</v>
      </c>
      <c r="S1366" s="10">
        <f t="shared" si="113"/>
        <v>42011.6956712963</v>
      </c>
      <c r="T1366" s="20">
        <f t="shared" si="109"/>
        <v>60.000000000007276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8281</v>
      </c>
      <c r="O1367" t="s">
        <v>8282</v>
      </c>
      <c r="P1367">
        <f t="shared" si="110"/>
        <v>100</v>
      </c>
      <c r="Q1367">
        <f t="shared" si="111"/>
        <v>81.739999999999995</v>
      </c>
      <c r="R1367" s="10">
        <f t="shared" si="112"/>
        <v>42049.733240740738</v>
      </c>
      <c r="S1367" s="10">
        <f t="shared" si="113"/>
        <v>42079.691574074073</v>
      </c>
      <c r="T1367" s="20">
        <f t="shared" si="109"/>
        <v>29.958333333335759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8281</v>
      </c>
      <c r="O1368" t="s">
        <v>8282</v>
      </c>
      <c r="P1368">
        <f t="shared" si="110"/>
        <v>126</v>
      </c>
      <c r="Q1368">
        <f t="shared" si="111"/>
        <v>64.540000000000006</v>
      </c>
      <c r="R1368" s="10">
        <f t="shared" si="112"/>
        <v>41924.996099537035</v>
      </c>
      <c r="S1368" s="10">
        <f t="shared" si="113"/>
        <v>41970.037766203706</v>
      </c>
      <c r="T1368" s="20">
        <f t="shared" si="109"/>
        <v>45.041666666671517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8281</v>
      </c>
      <c r="O1369" t="s">
        <v>8282</v>
      </c>
      <c r="P1369">
        <f t="shared" si="110"/>
        <v>114</v>
      </c>
      <c r="Q1369">
        <f t="shared" si="111"/>
        <v>63.48</v>
      </c>
      <c r="R1369" s="10">
        <f t="shared" si="112"/>
        <v>42292.002893518518</v>
      </c>
      <c r="S1369" s="10">
        <f t="shared" si="113"/>
        <v>42322.044560185182</v>
      </c>
      <c r="T1369" s="20">
        <f t="shared" si="109"/>
        <v>30.041666666664241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8281</v>
      </c>
      <c r="O1370" t="s">
        <v>8282</v>
      </c>
      <c r="P1370">
        <f t="shared" si="110"/>
        <v>111</v>
      </c>
      <c r="Q1370">
        <f t="shared" si="111"/>
        <v>63.62</v>
      </c>
      <c r="R1370" s="10">
        <f t="shared" si="112"/>
        <v>42146.190902777773</v>
      </c>
      <c r="S1370" s="10">
        <f t="shared" si="113"/>
        <v>42170.190902777773</v>
      </c>
      <c r="T1370" s="20">
        <f t="shared" si="109"/>
        <v>24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8281</v>
      </c>
      <c r="O1371" t="s">
        <v>8282</v>
      </c>
      <c r="P1371">
        <f t="shared" si="110"/>
        <v>105</v>
      </c>
      <c r="Q1371">
        <f t="shared" si="111"/>
        <v>83.97</v>
      </c>
      <c r="R1371" s="10">
        <f t="shared" si="112"/>
        <v>41710.594282407408</v>
      </c>
      <c r="S1371" s="10">
        <f t="shared" si="113"/>
        <v>41740.594282407408</v>
      </c>
      <c r="T1371" s="20">
        <f t="shared" si="109"/>
        <v>30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8281</v>
      </c>
      <c r="O1372" t="s">
        <v>8282</v>
      </c>
      <c r="P1372">
        <f t="shared" si="110"/>
        <v>104</v>
      </c>
      <c r="Q1372">
        <f t="shared" si="111"/>
        <v>77.75</v>
      </c>
      <c r="R1372" s="10">
        <f t="shared" si="112"/>
        <v>41548.00335648148</v>
      </c>
      <c r="S1372" s="10">
        <f t="shared" si="113"/>
        <v>41563.00335648148</v>
      </c>
      <c r="T1372" s="20">
        <f t="shared" si="109"/>
        <v>15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8281</v>
      </c>
      <c r="O1373" t="s">
        <v>8282</v>
      </c>
      <c r="P1373">
        <f t="shared" si="110"/>
        <v>107</v>
      </c>
      <c r="Q1373">
        <f t="shared" si="111"/>
        <v>107.07</v>
      </c>
      <c r="R1373" s="10">
        <f t="shared" si="112"/>
        <v>42101.758587962962</v>
      </c>
      <c r="S1373" s="10">
        <f t="shared" si="113"/>
        <v>42131.758587962962</v>
      </c>
      <c r="T1373" s="20">
        <f t="shared" si="109"/>
        <v>30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8281</v>
      </c>
      <c r="O1374" t="s">
        <v>8282</v>
      </c>
      <c r="P1374">
        <f t="shared" si="110"/>
        <v>124</v>
      </c>
      <c r="Q1374">
        <f t="shared" si="111"/>
        <v>38.75</v>
      </c>
      <c r="R1374" s="10">
        <f t="shared" si="112"/>
        <v>41072.739953703705</v>
      </c>
      <c r="S1374" s="10">
        <f t="shared" si="113"/>
        <v>41102.739953703705</v>
      </c>
      <c r="T1374" s="20">
        <f t="shared" si="109"/>
        <v>30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8281</v>
      </c>
      <c r="O1375" t="s">
        <v>8282</v>
      </c>
      <c r="P1375">
        <f t="shared" si="110"/>
        <v>105</v>
      </c>
      <c r="Q1375">
        <f t="shared" si="111"/>
        <v>201.94</v>
      </c>
      <c r="R1375" s="10">
        <f t="shared" si="112"/>
        <v>42704.95177083333</v>
      </c>
      <c r="S1375" s="10">
        <f t="shared" si="113"/>
        <v>42734.95177083333</v>
      </c>
      <c r="T1375" s="20">
        <f t="shared" si="109"/>
        <v>30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8281</v>
      </c>
      <c r="O1376" t="s">
        <v>8282</v>
      </c>
      <c r="P1376">
        <f t="shared" si="110"/>
        <v>189</v>
      </c>
      <c r="Q1376">
        <f t="shared" si="111"/>
        <v>43.06</v>
      </c>
      <c r="R1376" s="10">
        <f t="shared" si="112"/>
        <v>42424.161898148144</v>
      </c>
      <c r="S1376" s="10">
        <f t="shared" si="113"/>
        <v>42454.12023148148</v>
      </c>
      <c r="T1376" s="20">
        <f t="shared" si="109"/>
        <v>29.958333333335759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8281</v>
      </c>
      <c r="O1377" t="s">
        <v>8282</v>
      </c>
      <c r="P1377">
        <f t="shared" si="110"/>
        <v>171</v>
      </c>
      <c r="Q1377">
        <f t="shared" si="111"/>
        <v>62.87</v>
      </c>
      <c r="R1377" s="10">
        <f t="shared" si="112"/>
        <v>42720.066192129627</v>
      </c>
      <c r="S1377" s="10">
        <f t="shared" si="113"/>
        <v>42750.066192129627</v>
      </c>
      <c r="T1377" s="20">
        <f t="shared" si="109"/>
        <v>30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8281</v>
      </c>
      <c r="O1378" t="s">
        <v>8282</v>
      </c>
      <c r="P1378">
        <f t="shared" si="110"/>
        <v>252</v>
      </c>
      <c r="Q1378">
        <f t="shared" si="111"/>
        <v>55.61</v>
      </c>
      <c r="R1378" s="10">
        <f t="shared" si="112"/>
        <v>42677.669050925921</v>
      </c>
      <c r="S1378" s="10">
        <f t="shared" si="113"/>
        <v>42707.710717592592</v>
      </c>
      <c r="T1378" s="20">
        <f t="shared" si="109"/>
        <v>30.041666666671517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8281</v>
      </c>
      <c r="O1379" t="s">
        <v>8282</v>
      </c>
      <c r="P1379">
        <f t="shared" si="110"/>
        <v>116</v>
      </c>
      <c r="Q1379">
        <f t="shared" si="111"/>
        <v>48.71</v>
      </c>
      <c r="R1379" s="10">
        <f t="shared" si="112"/>
        <v>42747.219560185185</v>
      </c>
      <c r="S1379" s="10">
        <f t="shared" si="113"/>
        <v>42769.174305555556</v>
      </c>
      <c r="T1379" s="20">
        <f t="shared" si="109"/>
        <v>21.954745370370802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8281</v>
      </c>
      <c r="O1380" t="s">
        <v>8282</v>
      </c>
      <c r="P1380">
        <f t="shared" si="110"/>
        <v>203</v>
      </c>
      <c r="Q1380">
        <f t="shared" si="111"/>
        <v>30.58</v>
      </c>
      <c r="R1380" s="10">
        <f t="shared" si="112"/>
        <v>42568.759374999994</v>
      </c>
      <c r="S1380" s="10">
        <f t="shared" si="113"/>
        <v>42583.759374999994</v>
      </c>
      <c r="T1380" s="20">
        <f t="shared" si="109"/>
        <v>15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8281</v>
      </c>
      <c r="O1381" t="s">
        <v>8282</v>
      </c>
      <c r="P1381">
        <f t="shared" si="110"/>
        <v>112</v>
      </c>
      <c r="Q1381">
        <f t="shared" si="111"/>
        <v>73.91</v>
      </c>
      <c r="R1381" s="10">
        <f t="shared" si="112"/>
        <v>42130.491620370376</v>
      </c>
      <c r="S1381" s="10">
        <f t="shared" si="113"/>
        <v>42160.491620370376</v>
      </c>
      <c r="T1381" s="20">
        <f t="shared" si="109"/>
        <v>30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8281</v>
      </c>
      <c r="O1382" t="s">
        <v>8282</v>
      </c>
      <c r="P1382">
        <f t="shared" si="110"/>
        <v>424</v>
      </c>
      <c r="Q1382">
        <f t="shared" si="111"/>
        <v>21.2</v>
      </c>
      <c r="R1382" s="10">
        <f t="shared" si="112"/>
        <v>42141.762800925921</v>
      </c>
      <c r="S1382" s="10">
        <f t="shared" si="113"/>
        <v>42164.083333333328</v>
      </c>
      <c r="T1382" s="20">
        <f t="shared" si="109"/>
        <v>22.320532407407882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8281</v>
      </c>
      <c r="O1383" t="s">
        <v>8282</v>
      </c>
      <c r="P1383">
        <f t="shared" si="110"/>
        <v>107</v>
      </c>
      <c r="Q1383">
        <f t="shared" si="111"/>
        <v>73.36</v>
      </c>
      <c r="R1383" s="10">
        <f t="shared" si="112"/>
        <v>42703.214409722219</v>
      </c>
      <c r="S1383" s="10">
        <f t="shared" si="113"/>
        <v>42733.214409722219</v>
      </c>
      <c r="T1383" s="20">
        <f t="shared" si="109"/>
        <v>30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8281</v>
      </c>
      <c r="O1384" t="s">
        <v>8282</v>
      </c>
      <c r="P1384">
        <f t="shared" si="110"/>
        <v>104</v>
      </c>
      <c r="Q1384">
        <f t="shared" si="111"/>
        <v>56.41</v>
      </c>
      <c r="R1384" s="10">
        <f t="shared" si="112"/>
        <v>41370.800185185188</v>
      </c>
      <c r="S1384" s="10">
        <f t="shared" si="113"/>
        <v>41400.800185185188</v>
      </c>
      <c r="T1384" s="20">
        <f t="shared" si="109"/>
        <v>30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8281</v>
      </c>
      <c r="O1385" t="s">
        <v>8282</v>
      </c>
      <c r="P1385">
        <f t="shared" si="110"/>
        <v>212</v>
      </c>
      <c r="Q1385">
        <f t="shared" si="111"/>
        <v>50.25</v>
      </c>
      <c r="R1385" s="10">
        <f t="shared" si="112"/>
        <v>42707.074976851851</v>
      </c>
      <c r="S1385" s="10">
        <f t="shared" si="113"/>
        <v>42727.074976851851</v>
      </c>
      <c r="T1385" s="20">
        <f t="shared" si="109"/>
        <v>20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8281</v>
      </c>
      <c r="O1386" t="s">
        <v>8282</v>
      </c>
      <c r="P1386">
        <f t="shared" si="110"/>
        <v>124</v>
      </c>
      <c r="Q1386">
        <f t="shared" si="111"/>
        <v>68.94</v>
      </c>
      <c r="R1386" s="10">
        <f t="shared" si="112"/>
        <v>42160.735208333332</v>
      </c>
      <c r="S1386" s="10">
        <f t="shared" si="113"/>
        <v>42190.735208333332</v>
      </c>
      <c r="T1386" s="20">
        <f t="shared" si="109"/>
        <v>30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8281</v>
      </c>
      <c r="O1387" t="s">
        <v>8282</v>
      </c>
      <c r="P1387">
        <f t="shared" si="110"/>
        <v>110</v>
      </c>
      <c r="Q1387">
        <f t="shared" si="111"/>
        <v>65.91</v>
      </c>
      <c r="R1387" s="10">
        <f t="shared" si="112"/>
        <v>42433.688900462963</v>
      </c>
      <c r="S1387" s="10">
        <f t="shared" si="113"/>
        <v>42489.507638888885</v>
      </c>
      <c r="T1387" s="20">
        <f t="shared" si="109"/>
        <v>55.818738425921765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8281</v>
      </c>
      <c r="O1388" t="s">
        <v>8282</v>
      </c>
      <c r="P1388">
        <f t="shared" si="110"/>
        <v>219</v>
      </c>
      <c r="Q1388">
        <f t="shared" si="111"/>
        <v>62.5</v>
      </c>
      <c r="R1388" s="10">
        <f t="shared" si="112"/>
        <v>42184.646863425922</v>
      </c>
      <c r="S1388" s="10">
        <f t="shared" si="113"/>
        <v>42214.646863425922</v>
      </c>
      <c r="T1388" s="20">
        <f t="shared" si="109"/>
        <v>30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8281</v>
      </c>
      <c r="O1389" t="s">
        <v>8282</v>
      </c>
      <c r="P1389">
        <f t="shared" si="110"/>
        <v>137</v>
      </c>
      <c r="Q1389">
        <f t="shared" si="111"/>
        <v>70.06</v>
      </c>
      <c r="R1389" s="10">
        <f t="shared" si="112"/>
        <v>42126.92123842593</v>
      </c>
      <c r="S1389" s="10">
        <f t="shared" si="113"/>
        <v>42158.1875</v>
      </c>
      <c r="T1389" s="20">
        <f t="shared" si="109"/>
        <v>31.266261574070086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8281</v>
      </c>
      <c r="O1390" t="s">
        <v>8282</v>
      </c>
      <c r="P1390">
        <f t="shared" si="110"/>
        <v>135</v>
      </c>
      <c r="Q1390">
        <f t="shared" si="111"/>
        <v>60.18</v>
      </c>
      <c r="R1390" s="10">
        <f t="shared" si="112"/>
        <v>42634.614780092597</v>
      </c>
      <c r="S1390" s="10">
        <f t="shared" si="113"/>
        <v>42660.676388888889</v>
      </c>
      <c r="T1390" s="20">
        <f t="shared" si="109"/>
        <v>26.061608796291694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8281</v>
      </c>
      <c r="O1391" t="s">
        <v>8282</v>
      </c>
      <c r="P1391">
        <f t="shared" si="110"/>
        <v>145</v>
      </c>
      <c r="Q1391">
        <f t="shared" si="111"/>
        <v>21.38</v>
      </c>
      <c r="R1391" s="10">
        <f t="shared" si="112"/>
        <v>42565.480983796297</v>
      </c>
      <c r="S1391" s="10">
        <f t="shared" si="113"/>
        <v>42595.480983796297</v>
      </c>
      <c r="T1391" s="20">
        <f t="shared" si="109"/>
        <v>30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8281</v>
      </c>
      <c r="O1392" t="s">
        <v>8282</v>
      </c>
      <c r="P1392">
        <f t="shared" si="110"/>
        <v>109</v>
      </c>
      <c r="Q1392">
        <f t="shared" si="111"/>
        <v>160.79</v>
      </c>
      <c r="R1392" s="10">
        <f t="shared" si="112"/>
        <v>42087.803310185183</v>
      </c>
      <c r="S1392" s="10">
        <f t="shared" si="113"/>
        <v>42121.716666666667</v>
      </c>
      <c r="T1392" s="20">
        <f t="shared" si="109"/>
        <v>33.913356481483788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8281</v>
      </c>
      <c r="O1393" t="s">
        <v>8282</v>
      </c>
      <c r="P1393">
        <f t="shared" si="110"/>
        <v>110</v>
      </c>
      <c r="Q1393">
        <f t="shared" si="111"/>
        <v>42.38</v>
      </c>
      <c r="R1393" s="10">
        <f t="shared" si="112"/>
        <v>42193.650671296295</v>
      </c>
      <c r="S1393" s="10">
        <f t="shared" si="113"/>
        <v>42238.207638888889</v>
      </c>
      <c r="T1393" s="20">
        <f t="shared" si="109"/>
        <v>44.556967592594447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8281</v>
      </c>
      <c r="O1394" t="s">
        <v>8282</v>
      </c>
      <c r="P1394">
        <f t="shared" si="110"/>
        <v>114</v>
      </c>
      <c r="Q1394">
        <f t="shared" si="111"/>
        <v>27.32</v>
      </c>
      <c r="R1394" s="10">
        <f t="shared" si="112"/>
        <v>42401.154930555553</v>
      </c>
      <c r="S1394" s="10">
        <f t="shared" si="113"/>
        <v>42432.154930555553</v>
      </c>
      <c r="T1394" s="20">
        <f t="shared" si="109"/>
        <v>31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8281</v>
      </c>
      <c r="O1395" t="s">
        <v>8282</v>
      </c>
      <c r="P1395">
        <f t="shared" si="110"/>
        <v>102</v>
      </c>
      <c r="Q1395">
        <f t="shared" si="111"/>
        <v>196.83</v>
      </c>
      <c r="R1395" s="10">
        <f t="shared" si="112"/>
        <v>42553.681979166664</v>
      </c>
      <c r="S1395" s="10">
        <f t="shared" si="113"/>
        <v>42583.681979166664</v>
      </c>
      <c r="T1395" s="20">
        <f t="shared" si="109"/>
        <v>30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8281</v>
      </c>
      <c r="O1396" t="s">
        <v>8282</v>
      </c>
      <c r="P1396">
        <f t="shared" si="110"/>
        <v>122</v>
      </c>
      <c r="Q1396">
        <f t="shared" si="111"/>
        <v>53.88</v>
      </c>
      <c r="R1396" s="10">
        <f t="shared" si="112"/>
        <v>42752.144976851851</v>
      </c>
      <c r="S1396" s="10">
        <f t="shared" si="113"/>
        <v>42795.125</v>
      </c>
      <c r="T1396" s="20">
        <f t="shared" si="109"/>
        <v>42.980023148149485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8281</v>
      </c>
      <c r="O1397" t="s">
        <v>8282</v>
      </c>
      <c r="P1397">
        <f t="shared" si="110"/>
        <v>112</v>
      </c>
      <c r="Q1397">
        <f t="shared" si="111"/>
        <v>47.76</v>
      </c>
      <c r="R1397" s="10">
        <f t="shared" si="112"/>
        <v>42719.90834490741</v>
      </c>
      <c r="S1397" s="10">
        <f t="shared" si="113"/>
        <v>42749.90834490741</v>
      </c>
      <c r="T1397" s="20">
        <f t="shared" si="109"/>
        <v>30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8281</v>
      </c>
      <c r="O1398" t="s">
        <v>8282</v>
      </c>
      <c r="P1398">
        <f t="shared" si="110"/>
        <v>107</v>
      </c>
      <c r="Q1398">
        <f t="shared" si="111"/>
        <v>88.19</v>
      </c>
      <c r="R1398" s="10">
        <f t="shared" si="112"/>
        <v>42018.99863425926</v>
      </c>
      <c r="S1398" s="10">
        <f t="shared" si="113"/>
        <v>42048.99863425926</v>
      </c>
      <c r="T1398" s="20">
        <f t="shared" si="109"/>
        <v>30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8281</v>
      </c>
      <c r="O1399" t="s">
        <v>8282</v>
      </c>
      <c r="P1399">
        <f t="shared" si="110"/>
        <v>114</v>
      </c>
      <c r="Q1399">
        <f t="shared" si="111"/>
        <v>72.06</v>
      </c>
      <c r="R1399" s="10">
        <f t="shared" si="112"/>
        <v>42640.917939814812</v>
      </c>
      <c r="S1399" s="10">
        <f t="shared" si="113"/>
        <v>42670.888194444444</v>
      </c>
      <c r="T1399" s="20">
        <f t="shared" si="109"/>
        <v>29.970254629632109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8281</v>
      </c>
      <c r="O1400" t="s">
        <v>8282</v>
      </c>
      <c r="P1400">
        <f t="shared" si="110"/>
        <v>110</v>
      </c>
      <c r="Q1400">
        <f t="shared" si="111"/>
        <v>74.25</v>
      </c>
      <c r="R1400" s="10">
        <f t="shared" si="112"/>
        <v>42526.874236111107</v>
      </c>
      <c r="S1400" s="10">
        <f t="shared" si="113"/>
        <v>42556.874236111107</v>
      </c>
      <c r="T1400" s="20">
        <f t="shared" si="109"/>
        <v>30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8281</v>
      </c>
      <c r="O1401" t="s">
        <v>8282</v>
      </c>
      <c r="P1401">
        <f t="shared" si="110"/>
        <v>126</v>
      </c>
      <c r="Q1401">
        <f t="shared" si="111"/>
        <v>61.7</v>
      </c>
      <c r="R1401" s="10">
        <f t="shared" si="112"/>
        <v>41889.004317129627</v>
      </c>
      <c r="S1401" s="10">
        <f t="shared" si="113"/>
        <v>41919.004317129627</v>
      </c>
      <c r="T1401" s="20">
        <f t="shared" si="109"/>
        <v>30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8281</v>
      </c>
      <c r="O1402" t="s">
        <v>8282</v>
      </c>
      <c r="P1402">
        <f t="shared" si="110"/>
        <v>167</v>
      </c>
      <c r="Q1402">
        <f t="shared" si="111"/>
        <v>17.239999999999998</v>
      </c>
      <c r="R1402" s="10">
        <f t="shared" si="112"/>
        <v>42498.341122685189</v>
      </c>
      <c r="S1402" s="10">
        <f t="shared" si="113"/>
        <v>42533.229166666672</v>
      </c>
      <c r="T1402" s="20">
        <f t="shared" si="109"/>
        <v>34.888043981482042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8281</v>
      </c>
      <c r="O1403" t="s">
        <v>8282</v>
      </c>
      <c r="P1403">
        <f t="shared" si="110"/>
        <v>497</v>
      </c>
      <c r="Q1403">
        <f t="shared" si="111"/>
        <v>51.72</v>
      </c>
      <c r="R1403" s="10">
        <f t="shared" si="112"/>
        <v>41399.99622685185</v>
      </c>
      <c r="S1403" s="10">
        <f t="shared" si="113"/>
        <v>41420.99622685185</v>
      </c>
      <c r="T1403" s="20">
        <f t="shared" si="109"/>
        <v>21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8281</v>
      </c>
      <c r="O1404" t="s">
        <v>8282</v>
      </c>
      <c r="P1404">
        <f t="shared" si="110"/>
        <v>109</v>
      </c>
      <c r="Q1404">
        <f t="shared" si="111"/>
        <v>24.15</v>
      </c>
      <c r="R1404" s="10">
        <f t="shared" si="112"/>
        <v>42065.053368055553</v>
      </c>
      <c r="S1404" s="10">
        <f t="shared" si="113"/>
        <v>42125.011701388896</v>
      </c>
      <c r="T1404" s="20">
        <f t="shared" si="109"/>
        <v>59.958333333343035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8281</v>
      </c>
      <c r="O1405" t="s">
        <v>8282</v>
      </c>
      <c r="P1405">
        <f t="shared" si="110"/>
        <v>103</v>
      </c>
      <c r="Q1405">
        <f t="shared" si="111"/>
        <v>62.17</v>
      </c>
      <c r="R1405" s="10">
        <f t="shared" si="112"/>
        <v>41451.062905092593</v>
      </c>
      <c r="S1405" s="10">
        <f t="shared" si="113"/>
        <v>41481.062905092593</v>
      </c>
      <c r="T1405" s="20">
        <f t="shared" si="109"/>
        <v>30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8278</v>
      </c>
      <c r="O1406" t="s">
        <v>8297</v>
      </c>
      <c r="P1406">
        <f t="shared" si="110"/>
        <v>2</v>
      </c>
      <c r="Q1406">
        <f t="shared" si="111"/>
        <v>48.2</v>
      </c>
      <c r="R1406" s="10">
        <f t="shared" si="112"/>
        <v>42032.510243055556</v>
      </c>
      <c r="S1406" s="10">
        <f t="shared" si="113"/>
        <v>42057.510243055556</v>
      </c>
      <c r="T1406" s="20">
        <f t="shared" si="109"/>
        <v>25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8278</v>
      </c>
      <c r="O1407" t="s">
        <v>8297</v>
      </c>
      <c r="P1407">
        <f t="shared" si="110"/>
        <v>0</v>
      </c>
      <c r="Q1407">
        <f t="shared" si="111"/>
        <v>6.18</v>
      </c>
      <c r="R1407" s="10">
        <f t="shared" si="112"/>
        <v>41941.680567129632</v>
      </c>
      <c r="S1407" s="10">
        <f t="shared" si="113"/>
        <v>41971.722233796296</v>
      </c>
      <c r="T1407" s="20">
        <f t="shared" si="109"/>
        <v>30.041666666664241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8278</v>
      </c>
      <c r="O1408" t="s">
        <v>8297</v>
      </c>
      <c r="P1408">
        <f t="shared" si="110"/>
        <v>0</v>
      </c>
      <c r="Q1408">
        <f t="shared" si="111"/>
        <v>5</v>
      </c>
      <c r="R1408" s="10">
        <f t="shared" si="112"/>
        <v>42297.432951388888</v>
      </c>
      <c r="S1408" s="10">
        <f t="shared" si="113"/>
        <v>42350.416666666672</v>
      </c>
      <c r="T1408" s="20">
        <f t="shared" si="109"/>
        <v>52.983715277783631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8278</v>
      </c>
      <c r="O1409" t="s">
        <v>8297</v>
      </c>
      <c r="P1409">
        <f t="shared" si="110"/>
        <v>1</v>
      </c>
      <c r="Q1409">
        <f t="shared" si="111"/>
        <v>7.5</v>
      </c>
      <c r="R1409" s="10">
        <f t="shared" si="112"/>
        <v>41838.536782407406</v>
      </c>
      <c r="S1409" s="10">
        <f t="shared" si="113"/>
        <v>41863.536782407406</v>
      </c>
      <c r="T1409" s="20">
        <f t="shared" si="109"/>
        <v>25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8278</v>
      </c>
      <c r="O1410" t="s">
        <v>8297</v>
      </c>
      <c r="P1410">
        <f t="shared" si="110"/>
        <v>7</v>
      </c>
      <c r="Q1410">
        <f t="shared" si="111"/>
        <v>12</v>
      </c>
      <c r="R1410" s="10">
        <f t="shared" si="112"/>
        <v>42291.872175925921</v>
      </c>
      <c r="S1410" s="10">
        <f t="shared" si="113"/>
        <v>42321.913842592592</v>
      </c>
      <c r="T1410" s="20">
        <f t="shared" si="109"/>
        <v>30.041666666671517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8278</v>
      </c>
      <c r="O1411" t="s">
        <v>8297</v>
      </c>
      <c r="P1411">
        <f t="shared" si="110"/>
        <v>0</v>
      </c>
      <c r="Q1411">
        <f t="shared" si="111"/>
        <v>0</v>
      </c>
      <c r="R1411" s="10">
        <f t="shared" si="112"/>
        <v>41945.133506944447</v>
      </c>
      <c r="S1411" s="10">
        <f t="shared" si="113"/>
        <v>42005.175173611111</v>
      </c>
      <c r="T1411" s="20">
        <f t="shared" ref="T1411:T1474" si="114">S1411-R1411</f>
        <v>60.041666666664241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8278</v>
      </c>
      <c r="O1412" t="s">
        <v>8297</v>
      </c>
      <c r="P1412">
        <f t="shared" si="110"/>
        <v>0</v>
      </c>
      <c r="Q1412">
        <f t="shared" si="111"/>
        <v>1</v>
      </c>
      <c r="R1412" s="10">
        <f t="shared" si="112"/>
        <v>42479.318518518514</v>
      </c>
      <c r="S1412" s="10">
        <f t="shared" si="113"/>
        <v>42524.318518518514</v>
      </c>
      <c r="T1412" s="20">
        <f t="shared" si="114"/>
        <v>45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8278</v>
      </c>
      <c r="O1413" t="s">
        <v>8297</v>
      </c>
      <c r="P1413">
        <f t="shared" si="110"/>
        <v>0</v>
      </c>
      <c r="Q1413">
        <f t="shared" si="111"/>
        <v>2.33</v>
      </c>
      <c r="R1413" s="10">
        <f t="shared" si="112"/>
        <v>42013.059027777781</v>
      </c>
      <c r="S1413" s="10">
        <f t="shared" si="113"/>
        <v>42041.059027777781</v>
      </c>
      <c r="T1413" s="20">
        <f t="shared" si="114"/>
        <v>28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8278</v>
      </c>
      <c r="O1414" t="s">
        <v>8297</v>
      </c>
      <c r="P1414">
        <f t="shared" si="110"/>
        <v>5</v>
      </c>
      <c r="Q1414">
        <f t="shared" si="111"/>
        <v>24.62</v>
      </c>
      <c r="R1414" s="10">
        <f t="shared" si="112"/>
        <v>41947.063645833332</v>
      </c>
      <c r="S1414" s="10">
        <f t="shared" si="113"/>
        <v>41977.063645833332</v>
      </c>
      <c r="T1414" s="20">
        <f t="shared" si="114"/>
        <v>30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8278</v>
      </c>
      <c r="O1415" t="s">
        <v>8297</v>
      </c>
      <c r="P1415">
        <f t="shared" si="110"/>
        <v>5</v>
      </c>
      <c r="Q1415">
        <f t="shared" si="111"/>
        <v>100</v>
      </c>
      <c r="R1415" s="10">
        <f t="shared" si="112"/>
        <v>42360.437152777777</v>
      </c>
      <c r="S1415" s="10">
        <f t="shared" si="113"/>
        <v>42420.437152777777</v>
      </c>
      <c r="T1415" s="20">
        <f t="shared" si="114"/>
        <v>60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8278</v>
      </c>
      <c r="O1416" t="s">
        <v>8297</v>
      </c>
      <c r="P1416">
        <f t="shared" si="110"/>
        <v>0</v>
      </c>
      <c r="Q1416">
        <f t="shared" si="111"/>
        <v>1</v>
      </c>
      <c r="R1416" s="10">
        <f t="shared" si="112"/>
        <v>42708.25309027778</v>
      </c>
      <c r="S1416" s="10">
        <f t="shared" si="113"/>
        <v>42738.25309027778</v>
      </c>
      <c r="T1416" s="20">
        <f t="shared" si="114"/>
        <v>30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8278</v>
      </c>
      <c r="O1417" t="s">
        <v>8297</v>
      </c>
      <c r="P1417">
        <f t="shared" si="110"/>
        <v>18</v>
      </c>
      <c r="Q1417">
        <f t="shared" si="111"/>
        <v>88.89</v>
      </c>
      <c r="R1417" s="10">
        <f t="shared" si="112"/>
        <v>42192.675821759258</v>
      </c>
      <c r="S1417" s="10">
        <f t="shared" si="113"/>
        <v>42232.675821759258</v>
      </c>
      <c r="T1417" s="20">
        <f t="shared" si="114"/>
        <v>40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8278</v>
      </c>
      <c r="O1418" t="s">
        <v>8297</v>
      </c>
      <c r="P1418">
        <f t="shared" ref="P1418:P1481" si="115">ROUND(E1418/D1418*100,0)</f>
        <v>0</v>
      </c>
      <c r="Q1418">
        <f t="shared" ref="Q1418:Q1481" si="116">IFERROR(ROUND(E1418/L1418,2),0)</f>
        <v>0</v>
      </c>
      <c r="R1418" s="10">
        <f t="shared" ref="R1418:R1481" si="117">(((J1418/60)/60)/24)+DATE(1970,1,1)</f>
        <v>42299.926145833335</v>
      </c>
      <c r="S1418" s="10">
        <f t="shared" ref="S1418:S1481" si="118">(((I1418/60)/60)/24)+DATE(1970,1,1)</f>
        <v>42329.967812499999</v>
      </c>
      <c r="T1418" s="20">
        <f t="shared" si="114"/>
        <v>30.041666666664241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8278</v>
      </c>
      <c r="O1419" t="s">
        <v>8297</v>
      </c>
      <c r="P1419">
        <f t="shared" si="115"/>
        <v>1</v>
      </c>
      <c r="Q1419">
        <f t="shared" si="116"/>
        <v>27.5</v>
      </c>
      <c r="R1419" s="10">
        <f t="shared" si="117"/>
        <v>42232.15016203704</v>
      </c>
      <c r="S1419" s="10">
        <f t="shared" si="118"/>
        <v>42262.465972222228</v>
      </c>
      <c r="T1419" s="20">
        <f t="shared" si="114"/>
        <v>30.315810185187729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8278</v>
      </c>
      <c r="O1420" t="s">
        <v>8297</v>
      </c>
      <c r="P1420">
        <f t="shared" si="115"/>
        <v>0</v>
      </c>
      <c r="Q1420">
        <f t="shared" si="116"/>
        <v>6</v>
      </c>
      <c r="R1420" s="10">
        <f t="shared" si="117"/>
        <v>42395.456412037034</v>
      </c>
      <c r="S1420" s="10">
        <f t="shared" si="118"/>
        <v>42425.456412037034</v>
      </c>
      <c r="T1420" s="20">
        <f t="shared" si="114"/>
        <v>30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8278</v>
      </c>
      <c r="O1421" t="s">
        <v>8297</v>
      </c>
      <c r="P1421">
        <f t="shared" si="115"/>
        <v>7</v>
      </c>
      <c r="Q1421">
        <f t="shared" si="116"/>
        <v>44.5</v>
      </c>
      <c r="R1421" s="10">
        <f t="shared" si="117"/>
        <v>42622.456238425926</v>
      </c>
      <c r="S1421" s="10">
        <f t="shared" si="118"/>
        <v>42652.456238425926</v>
      </c>
      <c r="T1421" s="20">
        <f t="shared" si="114"/>
        <v>30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8278</v>
      </c>
      <c r="O1422" t="s">
        <v>8297</v>
      </c>
      <c r="P1422">
        <f t="shared" si="115"/>
        <v>3</v>
      </c>
      <c r="Q1422">
        <f t="shared" si="116"/>
        <v>1</v>
      </c>
      <c r="R1422" s="10">
        <f t="shared" si="117"/>
        <v>42524.667662037042</v>
      </c>
      <c r="S1422" s="10">
        <f t="shared" si="118"/>
        <v>42549.667662037042</v>
      </c>
      <c r="T1422" s="20">
        <f t="shared" si="114"/>
        <v>25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8278</v>
      </c>
      <c r="O1423" t="s">
        <v>8297</v>
      </c>
      <c r="P1423">
        <f t="shared" si="115"/>
        <v>0</v>
      </c>
      <c r="Q1423">
        <f t="shared" si="116"/>
        <v>100</v>
      </c>
      <c r="R1423" s="10">
        <f t="shared" si="117"/>
        <v>42013.915613425925</v>
      </c>
      <c r="S1423" s="10">
        <f t="shared" si="118"/>
        <v>42043.915613425925</v>
      </c>
      <c r="T1423" s="20">
        <f t="shared" si="114"/>
        <v>30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8278</v>
      </c>
      <c r="O1424" t="s">
        <v>8297</v>
      </c>
      <c r="P1424">
        <f t="shared" si="115"/>
        <v>0</v>
      </c>
      <c r="Q1424">
        <f t="shared" si="116"/>
        <v>13</v>
      </c>
      <c r="R1424" s="10">
        <f t="shared" si="117"/>
        <v>42604.239629629628</v>
      </c>
      <c r="S1424" s="10">
        <f t="shared" si="118"/>
        <v>42634.239629629628</v>
      </c>
      <c r="T1424" s="20">
        <f t="shared" si="114"/>
        <v>30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8278</v>
      </c>
      <c r="O1425" t="s">
        <v>8297</v>
      </c>
      <c r="P1425">
        <f t="shared" si="115"/>
        <v>0</v>
      </c>
      <c r="Q1425">
        <f t="shared" si="116"/>
        <v>100</v>
      </c>
      <c r="R1425" s="10">
        <f t="shared" si="117"/>
        <v>42340.360312500001</v>
      </c>
      <c r="S1425" s="10">
        <f t="shared" si="118"/>
        <v>42370.360312500001</v>
      </c>
      <c r="T1425" s="20">
        <f t="shared" si="114"/>
        <v>30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8278</v>
      </c>
      <c r="O1426" t="s">
        <v>8297</v>
      </c>
      <c r="P1426">
        <f t="shared" si="115"/>
        <v>20</v>
      </c>
      <c r="Q1426">
        <f t="shared" si="116"/>
        <v>109.07</v>
      </c>
      <c r="R1426" s="10">
        <f t="shared" si="117"/>
        <v>42676.717615740738</v>
      </c>
      <c r="S1426" s="10">
        <f t="shared" si="118"/>
        <v>42689.759282407409</v>
      </c>
      <c r="T1426" s="20">
        <f t="shared" si="114"/>
        <v>13.041666666671517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8278</v>
      </c>
      <c r="O1427" t="s">
        <v>8297</v>
      </c>
      <c r="P1427">
        <f t="shared" si="115"/>
        <v>0</v>
      </c>
      <c r="Q1427">
        <f t="shared" si="116"/>
        <v>0</v>
      </c>
      <c r="R1427" s="10">
        <f t="shared" si="117"/>
        <v>42093.131469907406</v>
      </c>
      <c r="S1427" s="10">
        <f t="shared" si="118"/>
        <v>42123.131469907406</v>
      </c>
      <c r="T1427" s="20">
        <f t="shared" si="114"/>
        <v>30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8278</v>
      </c>
      <c r="O1428" t="s">
        <v>8297</v>
      </c>
      <c r="P1428">
        <f t="shared" si="115"/>
        <v>0</v>
      </c>
      <c r="Q1428">
        <f t="shared" si="116"/>
        <v>0</v>
      </c>
      <c r="R1428" s="10">
        <f t="shared" si="117"/>
        <v>42180.390277777777</v>
      </c>
      <c r="S1428" s="10">
        <f t="shared" si="118"/>
        <v>42240.390277777777</v>
      </c>
      <c r="T1428" s="20">
        <f t="shared" si="114"/>
        <v>60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8278</v>
      </c>
      <c r="O1429" t="s">
        <v>8297</v>
      </c>
      <c r="P1429">
        <f t="shared" si="115"/>
        <v>8</v>
      </c>
      <c r="Q1429">
        <f t="shared" si="116"/>
        <v>104.75</v>
      </c>
      <c r="R1429" s="10">
        <f t="shared" si="117"/>
        <v>42601.851678240739</v>
      </c>
      <c r="S1429" s="10">
        <f t="shared" si="118"/>
        <v>42631.851678240739</v>
      </c>
      <c r="T1429" s="20">
        <f t="shared" si="114"/>
        <v>30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8278</v>
      </c>
      <c r="O1430" t="s">
        <v>8297</v>
      </c>
      <c r="P1430">
        <f t="shared" si="115"/>
        <v>5</v>
      </c>
      <c r="Q1430">
        <f t="shared" si="116"/>
        <v>15</v>
      </c>
      <c r="R1430" s="10">
        <f t="shared" si="117"/>
        <v>42432.379826388889</v>
      </c>
      <c r="S1430" s="10">
        <f t="shared" si="118"/>
        <v>42462.338159722218</v>
      </c>
      <c r="T1430" s="20">
        <f t="shared" si="114"/>
        <v>29.958333333328483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8278</v>
      </c>
      <c r="O1431" t="s">
        <v>8297</v>
      </c>
      <c r="P1431">
        <f t="shared" si="115"/>
        <v>0</v>
      </c>
      <c r="Q1431">
        <f t="shared" si="116"/>
        <v>0</v>
      </c>
      <c r="R1431" s="10">
        <f t="shared" si="117"/>
        <v>42074.060671296291</v>
      </c>
      <c r="S1431" s="10">
        <f t="shared" si="118"/>
        <v>42104.060671296291</v>
      </c>
      <c r="T1431" s="20">
        <f t="shared" si="114"/>
        <v>30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8278</v>
      </c>
      <c r="O1432" t="s">
        <v>8297</v>
      </c>
      <c r="P1432">
        <f t="shared" si="115"/>
        <v>8</v>
      </c>
      <c r="Q1432">
        <f t="shared" si="116"/>
        <v>80.599999999999994</v>
      </c>
      <c r="R1432" s="10">
        <f t="shared" si="117"/>
        <v>41961.813518518517</v>
      </c>
      <c r="S1432" s="10">
        <f t="shared" si="118"/>
        <v>41992.813518518517</v>
      </c>
      <c r="T1432" s="20">
        <f t="shared" si="114"/>
        <v>31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8278</v>
      </c>
      <c r="O1433" t="s">
        <v>8297</v>
      </c>
      <c r="P1433">
        <f t="shared" si="115"/>
        <v>32</v>
      </c>
      <c r="Q1433">
        <f t="shared" si="116"/>
        <v>115.55</v>
      </c>
      <c r="R1433" s="10">
        <f t="shared" si="117"/>
        <v>42304.210833333331</v>
      </c>
      <c r="S1433" s="10">
        <f t="shared" si="118"/>
        <v>42334.252500000002</v>
      </c>
      <c r="T1433" s="20">
        <f t="shared" si="114"/>
        <v>30.041666666671517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8278</v>
      </c>
      <c r="O1434" t="s">
        <v>8297</v>
      </c>
      <c r="P1434">
        <f t="shared" si="115"/>
        <v>0</v>
      </c>
      <c r="Q1434">
        <f t="shared" si="116"/>
        <v>0</v>
      </c>
      <c r="R1434" s="10">
        <f t="shared" si="117"/>
        <v>42175.780416666668</v>
      </c>
      <c r="S1434" s="10">
        <f t="shared" si="118"/>
        <v>42205.780416666668</v>
      </c>
      <c r="T1434" s="20">
        <f t="shared" si="114"/>
        <v>30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8278</v>
      </c>
      <c r="O1435" t="s">
        <v>8297</v>
      </c>
      <c r="P1435">
        <f t="shared" si="115"/>
        <v>7</v>
      </c>
      <c r="Q1435">
        <f t="shared" si="116"/>
        <v>80.5</v>
      </c>
      <c r="R1435" s="10">
        <f t="shared" si="117"/>
        <v>42673.625868055555</v>
      </c>
      <c r="S1435" s="10">
        <f t="shared" si="118"/>
        <v>42714.458333333328</v>
      </c>
      <c r="T1435" s="20">
        <f t="shared" si="114"/>
        <v>40.832465277773736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8278</v>
      </c>
      <c r="O1436" t="s">
        <v>8297</v>
      </c>
      <c r="P1436">
        <f t="shared" si="115"/>
        <v>10</v>
      </c>
      <c r="Q1436">
        <f t="shared" si="116"/>
        <v>744.55</v>
      </c>
      <c r="R1436" s="10">
        <f t="shared" si="117"/>
        <v>42142.767106481479</v>
      </c>
      <c r="S1436" s="10">
        <f t="shared" si="118"/>
        <v>42163.625</v>
      </c>
      <c r="T1436" s="20">
        <f t="shared" si="114"/>
        <v>20.85789351852145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8278</v>
      </c>
      <c r="O1437" t="s">
        <v>8297</v>
      </c>
      <c r="P1437">
        <f t="shared" si="115"/>
        <v>0</v>
      </c>
      <c r="Q1437">
        <f t="shared" si="116"/>
        <v>7.5</v>
      </c>
      <c r="R1437" s="10">
        <f t="shared" si="117"/>
        <v>42258.780324074076</v>
      </c>
      <c r="S1437" s="10">
        <f t="shared" si="118"/>
        <v>42288.780324074076</v>
      </c>
      <c r="T1437" s="20">
        <f t="shared" si="114"/>
        <v>30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8278</v>
      </c>
      <c r="O1438" t="s">
        <v>8297</v>
      </c>
      <c r="P1438">
        <f t="shared" si="115"/>
        <v>1</v>
      </c>
      <c r="Q1438">
        <f t="shared" si="116"/>
        <v>38.5</v>
      </c>
      <c r="R1438" s="10">
        <f t="shared" si="117"/>
        <v>42391.35019675926</v>
      </c>
      <c r="S1438" s="10">
        <f t="shared" si="118"/>
        <v>42421.35019675926</v>
      </c>
      <c r="T1438" s="20">
        <f t="shared" si="114"/>
        <v>30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8278</v>
      </c>
      <c r="O1439" t="s">
        <v>8297</v>
      </c>
      <c r="P1439">
        <f t="shared" si="115"/>
        <v>27</v>
      </c>
      <c r="Q1439">
        <f t="shared" si="116"/>
        <v>36.68</v>
      </c>
      <c r="R1439" s="10">
        <f t="shared" si="117"/>
        <v>41796.531701388885</v>
      </c>
      <c r="S1439" s="10">
        <f t="shared" si="118"/>
        <v>41833.207638888889</v>
      </c>
      <c r="T1439" s="20">
        <f t="shared" si="114"/>
        <v>36.675937500003783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8278</v>
      </c>
      <c r="O1440" t="s">
        <v>8297</v>
      </c>
      <c r="P1440">
        <f t="shared" si="115"/>
        <v>3</v>
      </c>
      <c r="Q1440">
        <f t="shared" si="116"/>
        <v>75</v>
      </c>
      <c r="R1440" s="10">
        <f t="shared" si="117"/>
        <v>42457.871516203704</v>
      </c>
      <c r="S1440" s="10">
        <f t="shared" si="118"/>
        <v>42487.579861111109</v>
      </c>
      <c r="T1440" s="20">
        <f t="shared" si="114"/>
        <v>29.708344907405262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8278</v>
      </c>
      <c r="O1441" t="s">
        <v>8297</v>
      </c>
      <c r="P1441">
        <f t="shared" si="115"/>
        <v>7</v>
      </c>
      <c r="Q1441">
        <f t="shared" si="116"/>
        <v>30</v>
      </c>
      <c r="R1441" s="10">
        <f t="shared" si="117"/>
        <v>42040.829872685179</v>
      </c>
      <c r="S1441" s="10">
        <f t="shared" si="118"/>
        <v>42070.829872685179</v>
      </c>
      <c r="T1441" s="20">
        <f t="shared" si="114"/>
        <v>30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8278</v>
      </c>
      <c r="O1442" t="s">
        <v>8297</v>
      </c>
      <c r="P1442">
        <f t="shared" si="115"/>
        <v>0</v>
      </c>
      <c r="Q1442">
        <f t="shared" si="116"/>
        <v>1</v>
      </c>
      <c r="R1442" s="10">
        <f t="shared" si="117"/>
        <v>42486.748414351852</v>
      </c>
      <c r="S1442" s="10">
        <f t="shared" si="118"/>
        <v>42516.748414351852</v>
      </c>
      <c r="T1442" s="20">
        <f t="shared" si="114"/>
        <v>30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8278</v>
      </c>
      <c r="O1443" t="s">
        <v>8297</v>
      </c>
      <c r="P1443">
        <f t="shared" si="115"/>
        <v>1</v>
      </c>
      <c r="Q1443">
        <f t="shared" si="116"/>
        <v>673.33</v>
      </c>
      <c r="R1443" s="10">
        <f t="shared" si="117"/>
        <v>42198.765844907408</v>
      </c>
      <c r="S1443" s="10">
        <f t="shared" si="118"/>
        <v>42258.765844907408</v>
      </c>
      <c r="T1443" s="20">
        <f t="shared" si="114"/>
        <v>60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8278</v>
      </c>
      <c r="O1444" t="s">
        <v>8297</v>
      </c>
      <c r="P1444">
        <f t="shared" si="115"/>
        <v>0</v>
      </c>
      <c r="Q1444">
        <f t="shared" si="116"/>
        <v>0</v>
      </c>
      <c r="R1444" s="10">
        <f t="shared" si="117"/>
        <v>42485.64534722222</v>
      </c>
      <c r="S1444" s="10">
        <f t="shared" si="118"/>
        <v>42515.64534722222</v>
      </c>
      <c r="T1444" s="20">
        <f t="shared" si="114"/>
        <v>30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8278</v>
      </c>
      <c r="O1445" t="s">
        <v>8297</v>
      </c>
      <c r="P1445">
        <f t="shared" si="115"/>
        <v>0</v>
      </c>
      <c r="Q1445">
        <f t="shared" si="116"/>
        <v>0</v>
      </c>
      <c r="R1445" s="10">
        <f t="shared" si="117"/>
        <v>42707.926030092596</v>
      </c>
      <c r="S1445" s="10">
        <f t="shared" si="118"/>
        <v>42737.926030092596</v>
      </c>
      <c r="T1445" s="20">
        <f t="shared" si="114"/>
        <v>30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8278</v>
      </c>
      <c r="O1446" t="s">
        <v>8297</v>
      </c>
      <c r="P1446">
        <f t="shared" si="115"/>
        <v>0</v>
      </c>
      <c r="Q1446">
        <f t="shared" si="116"/>
        <v>0</v>
      </c>
      <c r="R1446" s="10">
        <f t="shared" si="117"/>
        <v>42199.873402777783</v>
      </c>
      <c r="S1446" s="10">
        <f t="shared" si="118"/>
        <v>42259.873402777783</v>
      </c>
      <c r="T1446" s="20">
        <f t="shared" si="114"/>
        <v>60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8278</v>
      </c>
      <c r="O1447" t="s">
        <v>8297</v>
      </c>
      <c r="P1447">
        <f t="shared" si="115"/>
        <v>0</v>
      </c>
      <c r="Q1447">
        <f t="shared" si="116"/>
        <v>0</v>
      </c>
      <c r="R1447" s="10">
        <f t="shared" si="117"/>
        <v>42139.542303240742</v>
      </c>
      <c r="S1447" s="10">
        <f t="shared" si="118"/>
        <v>42169.542303240742</v>
      </c>
      <c r="T1447" s="20">
        <f t="shared" si="114"/>
        <v>30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8278</v>
      </c>
      <c r="O1448" t="s">
        <v>8297</v>
      </c>
      <c r="P1448">
        <f t="shared" si="115"/>
        <v>0</v>
      </c>
      <c r="Q1448">
        <f t="shared" si="116"/>
        <v>0</v>
      </c>
      <c r="R1448" s="10">
        <f t="shared" si="117"/>
        <v>42461.447662037041</v>
      </c>
      <c r="S1448" s="10">
        <f t="shared" si="118"/>
        <v>42481.447662037041</v>
      </c>
      <c r="T1448" s="20">
        <f t="shared" si="114"/>
        <v>20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8278</v>
      </c>
      <c r="O1449" t="s">
        <v>8297</v>
      </c>
      <c r="P1449">
        <f t="shared" si="115"/>
        <v>0</v>
      </c>
      <c r="Q1449">
        <f t="shared" si="116"/>
        <v>25</v>
      </c>
      <c r="R1449" s="10">
        <f t="shared" si="117"/>
        <v>42529.730717592596</v>
      </c>
      <c r="S1449" s="10">
        <f t="shared" si="118"/>
        <v>42559.730717592596</v>
      </c>
      <c r="T1449" s="20">
        <f t="shared" si="114"/>
        <v>30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8278</v>
      </c>
      <c r="O1450" t="s">
        <v>8297</v>
      </c>
      <c r="P1450">
        <f t="shared" si="115"/>
        <v>0</v>
      </c>
      <c r="Q1450">
        <f t="shared" si="116"/>
        <v>0</v>
      </c>
      <c r="R1450" s="10">
        <f t="shared" si="117"/>
        <v>42115.936550925922</v>
      </c>
      <c r="S1450" s="10">
        <f t="shared" si="118"/>
        <v>42146.225694444445</v>
      </c>
      <c r="T1450" s="20">
        <f t="shared" si="114"/>
        <v>30.289143518522906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8278</v>
      </c>
      <c r="O1451" t="s">
        <v>8297</v>
      </c>
      <c r="P1451">
        <f t="shared" si="115"/>
        <v>0</v>
      </c>
      <c r="Q1451">
        <f t="shared" si="116"/>
        <v>0</v>
      </c>
      <c r="R1451" s="10">
        <f t="shared" si="117"/>
        <v>42086.811400462961</v>
      </c>
      <c r="S1451" s="10">
        <f t="shared" si="118"/>
        <v>42134.811400462961</v>
      </c>
      <c r="T1451" s="20">
        <f t="shared" si="114"/>
        <v>48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8278</v>
      </c>
      <c r="O1452" t="s">
        <v>8297</v>
      </c>
      <c r="P1452">
        <f t="shared" si="115"/>
        <v>0</v>
      </c>
      <c r="Q1452">
        <f t="shared" si="116"/>
        <v>1</v>
      </c>
      <c r="R1452" s="10">
        <f t="shared" si="117"/>
        <v>42390.171261574069</v>
      </c>
      <c r="S1452" s="10">
        <f t="shared" si="118"/>
        <v>42420.171261574069</v>
      </c>
      <c r="T1452" s="20">
        <f t="shared" si="114"/>
        <v>30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8278</v>
      </c>
      <c r="O1453" t="s">
        <v>8297</v>
      </c>
      <c r="P1453">
        <f t="shared" si="115"/>
        <v>0</v>
      </c>
      <c r="Q1453">
        <f t="shared" si="116"/>
        <v>1</v>
      </c>
      <c r="R1453" s="10">
        <f t="shared" si="117"/>
        <v>41931.959016203706</v>
      </c>
      <c r="S1453" s="10">
        <f t="shared" si="118"/>
        <v>41962.00068287037</v>
      </c>
      <c r="T1453" s="20">
        <f t="shared" si="114"/>
        <v>30.041666666664241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8278</v>
      </c>
      <c r="O1454" t="s">
        <v>8297</v>
      </c>
      <c r="P1454">
        <f t="shared" si="115"/>
        <v>0</v>
      </c>
      <c r="Q1454">
        <f t="shared" si="116"/>
        <v>0</v>
      </c>
      <c r="R1454" s="10">
        <f t="shared" si="117"/>
        <v>41818.703275462962</v>
      </c>
      <c r="S1454" s="10">
        <f t="shared" si="118"/>
        <v>41848.703275462962</v>
      </c>
      <c r="T1454" s="20">
        <f t="shared" si="114"/>
        <v>30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8278</v>
      </c>
      <c r="O1455" t="s">
        <v>8297</v>
      </c>
      <c r="P1455">
        <f t="shared" si="115"/>
        <v>0</v>
      </c>
      <c r="Q1455">
        <f t="shared" si="116"/>
        <v>0</v>
      </c>
      <c r="R1455" s="10">
        <f t="shared" si="117"/>
        <v>42795.696145833332</v>
      </c>
      <c r="S1455" s="10">
        <f t="shared" si="118"/>
        <v>42840.654479166667</v>
      </c>
      <c r="T1455" s="20">
        <f t="shared" si="114"/>
        <v>44.958333333335759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8278</v>
      </c>
      <c r="O1456" t="s">
        <v>8297</v>
      </c>
      <c r="P1456">
        <f t="shared" si="115"/>
        <v>1</v>
      </c>
      <c r="Q1456">
        <f t="shared" si="116"/>
        <v>15</v>
      </c>
      <c r="R1456" s="10">
        <f t="shared" si="117"/>
        <v>42463.866666666669</v>
      </c>
      <c r="S1456" s="10">
        <f t="shared" si="118"/>
        <v>42484.915972222225</v>
      </c>
      <c r="T1456" s="20">
        <f t="shared" si="114"/>
        <v>21.049305555556202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8278</v>
      </c>
      <c r="O1457" t="s">
        <v>8297</v>
      </c>
      <c r="P1457">
        <f t="shared" si="115"/>
        <v>11</v>
      </c>
      <c r="Q1457">
        <f t="shared" si="116"/>
        <v>225</v>
      </c>
      <c r="R1457" s="10">
        <f t="shared" si="117"/>
        <v>41832.672685185185</v>
      </c>
      <c r="S1457" s="10">
        <f t="shared" si="118"/>
        <v>41887.568749999999</v>
      </c>
      <c r="T1457" s="20">
        <f t="shared" si="114"/>
        <v>54.896064814813144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8278</v>
      </c>
      <c r="O1458" t="s">
        <v>8297</v>
      </c>
      <c r="P1458">
        <f t="shared" si="115"/>
        <v>3</v>
      </c>
      <c r="Q1458">
        <f t="shared" si="116"/>
        <v>48.33</v>
      </c>
      <c r="R1458" s="10">
        <f t="shared" si="117"/>
        <v>42708.668576388889</v>
      </c>
      <c r="S1458" s="10">
        <f t="shared" si="118"/>
        <v>42738.668576388889</v>
      </c>
      <c r="T1458" s="20">
        <f t="shared" si="114"/>
        <v>30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8278</v>
      </c>
      <c r="O1459" t="s">
        <v>8297</v>
      </c>
      <c r="P1459">
        <f t="shared" si="115"/>
        <v>0</v>
      </c>
      <c r="Q1459">
        <f t="shared" si="116"/>
        <v>0</v>
      </c>
      <c r="R1459" s="10">
        <f t="shared" si="117"/>
        <v>42289.89634259259</v>
      </c>
      <c r="S1459" s="10">
        <f t="shared" si="118"/>
        <v>42319.938009259262</v>
      </c>
      <c r="T1459" s="20">
        <f t="shared" si="114"/>
        <v>30.041666666671517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8278</v>
      </c>
      <c r="O1460" t="s">
        <v>8297</v>
      </c>
      <c r="P1460">
        <f t="shared" si="115"/>
        <v>0</v>
      </c>
      <c r="Q1460">
        <f t="shared" si="116"/>
        <v>0</v>
      </c>
      <c r="R1460" s="10">
        <f t="shared" si="117"/>
        <v>41831.705555555556</v>
      </c>
      <c r="S1460" s="10">
        <f t="shared" si="118"/>
        <v>41862.166666666664</v>
      </c>
      <c r="T1460" s="20">
        <f t="shared" si="114"/>
        <v>30.461111111108039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8278</v>
      </c>
      <c r="O1461" t="s">
        <v>8297</v>
      </c>
      <c r="P1461">
        <f t="shared" si="115"/>
        <v>0</v>
      </c>
      <c r="Q1461">
        <f t="shared" si="116"/>
        <v>0</v>
      </c>
      <c r="R1461" s="10">
        <f t="shared" si="117"/>
        <v>42312.204814814817</v>
      </c>
      <c r="S1461" s="10">
        <f t="shared" si="118"/>
        <v>42340.725694444445</v>
      </c>
      <c r="T1461" s="20">
        <f t="shared" si="114"/>
        <v>28.520879629628325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8278</v>
      </c>
      <c r="O1462" t="s">
        <v>8297</v>
      </c>
      <c r="P1462">
        <f t="shared" si="115"/>
        <v>0</v>
      </c>
      <c r="Q1462">
        <f t="shared" si="116"/>
        <v>0</v>
      </c>
      <c r="R1462" s="10">
        <f t="shared" si="117"/>
        <v>41915.896967592591</v>
      </c>
      <c r="S1462" s="10">
        <f t="shared" si="118"/>
        <v>41973.989583333328</v>
      </c>
      <c r="T1462" s="20">
        <f t="shared" si="114"/>
        <v>58.092615740737529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8278</v>
      </c>
      <c r="O1463" t="s">
        <v>8298</v>
      </c>
      <c r="P1463">
        <f t="shared" si="115"/>
        <v>101</v>
      </c>
      <c r="Q1463">
        <f t="shared" si="116"/>
        <v>44.67</v>
      </c>
      <c r="R1463" s="10">
        <f t="shared" si="117"/>
        <v>41899.645300925928</v>
      </c>
      <c r="S1463" s="10">
        <f t="shared" si="118"/>
        <v>41933</v>
      </c>
      <c r="T1463" s="20">
        <f t="shared" si="114"/>
        <v>33.354699074072414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8278</v>
      </c>
      <c r="O1464" t="s">
        <v>8298</v>
      </c>
      <c r="P1464">
        <f t="shared" si="115"/>
        <v>109</v>
      </c>
      <c r="Q1464">
        <f t="shared" si="116"/>
        <v>28.94</v>
      </c>
      <c r="R1464" s="10">
        <f t="shared" si="117"/>
        <v>41344.662858796299</v>
      </c>
      <c r="S1464" s="10">
        <f t="shared" si="118"/>
        <v>41374.662858796299</v>
      </c>
      <c r="T1464" s="20">
        <f t="shared" si="114"/>
        <v>30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8278</v>
      </c>
      <c r="O1465" t="s">
        <v>8298</v>
      </c>
      <c r="P1465">
        <f t="shared" si="115"/>
        <v>148</v>
      </c>
      <c r="Q1465">
        <f t="shared" si="116"/>
        <v>35.44</v>
      </c>
      <c r="R1465" s="10">
        <f t="shared" si="117"/>
        <v>41326.911319444444</v>
      </c>
      <c r="S1465" s="10">
        <f t="shared" si="118"/>
        <v>41371.869652777779</v>
      </c>
      <c r="T1465" s="20">
        <f t="shared" si="114"/>
        <v>44.958333333335759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8278</v>
      </c>
      <c r="O1466" t="s">
        <v>8298</v>
      </c>
      <c r="P1466">
        <f t="shared" si="115"/>
        <v>163</v>
      </c>
      <c r="Q1466">
        <f t="shared" si="116"/>
        <v>34.869999999999997</v>
      </c>
      <c r="R1466" s="10">
        <f t="shared" si="117"/>
        <v>41291.661550925928</v>
      </c>
      <c r="S1466" s="10">
        <f t="shared" si="118"/>
        <v>41321.661550925928</v>
      </c>
      <c r="T1466" s="20">
        <f t="shared" si="114"/>
        <v>30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8278</v>
      </c>
      <c r="O1467" t="s">
        <v>8298</v>
      </c>
      <c r="P1467">
        <f t="shared" si="115"/>
        <v>456</v>
      </c>
      <c r="Q1467">
        <f t="shared" si="116"/>
        <v>52.62</v>
      </c>
      <c r="R1467" s="10">
        <f t="shared" si="117"/>
        <v>40959.734398148146</v>
      </c>
      <c r="S1467" s="10">
        <f t="shared" si="118"/>
        <v>40990.125</v>
      </c>
      <c r="T1467" s="20">
        <f t="shared" si="114"/>
        <v>30.390601851853717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8278</v>
      </c>
      <c r="O1468" t="s">
        <v>8298</v>
      </c>
      <c r="P1468">
        <f t="shared" si="115"/>
        <v>108</v>
      </c>
      <c r="Q1468">
        <f t="shared" si="116"/>
        <v>69.599999999999994</v>
      </c>
      <c r="R1468" s="10">
        <f t="shared" si="117"/>
        <v>42340.172060185185</v>
      </c>
      <c r="S1468" s="10">
        <f t="shared" si="118"/>
        <v>42381.208333333328</v>
      </c>
      <c r="T1468" s="20">
        <f t="shared" si="114"/>
        <v>41.036273148143664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8278</v>
      </c>
      <c r="O1469" t="s">
        <v>8298</v>
      </c>
      <c r="P1469">
        <f t="shared" si="115"/>
        <v>115</v>
      </c>
      <c r="Q1469">
        <f t="shared" si="116"/>
        <v>76.72</v>
      </c>
      <c r="R1469" s="10">
        <f t="shared" si="117"/>
        <v>40933.80190972222</v>
      </c>
      <c r="S1469" s="10">
        <f t="shared" si="118"/>
        <v>40993.760243055556</v>
      </c>
      <c r="T1469" s="20">
        <f t="shared" si="114"/>
        <v>59.958333333335759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8278</v>
      </c>
      <c r="O1470" t="s">
        <v>8298</v>
      </c>
      <c r="P1470">
        <f t="shared" si="115"/>
        <v>102</v>
      </c>
      <c r="Q1470">
        <f t="shared" si="116"/>
        <v>33.19</v>
      </c>
      <c r="R1470" s="10">
        <f t="shared" si="117"/>
        <v>40646.014456018522</v>
      </c>
      <c r="S1470" s="10">
        <f t="shared" si="118"/>
        <v>40706.014456018522</v>
      </c>
      <c r="T1470" s="20">
        <f t="shared" si="114"/>
        <v>60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8278</v>
      </c>
      <c r="O1471" t="s">
        <v>8298</v>
      </c>
      <c r="P1471">
        <f t="shared" si="115"/>
        <v>108</v>
      </c>
      <c r="Q1471">
        <f t="shared" si="116"/>
        <v>149.46</v>
      </c>
      <c r="R1471" s="10">
        <f t="shared" si="117"/>
        <v>41290.598483796297</v>
      </c>
      <c r="S1471" s="10">
        <f t="shared" si="118"/>
        <v>41320.598483796297</v>
      </c>
      <c r="T1471" s="20">
        <f t="shared" si="114"/>
        <v>30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8278</v>
      </c>
      <c r="O1472" t="s">
        <v>8298</v>
      </c>
      <c r="P1472">
        <f t="shared" si="115"/>
        <v>125</v>
      </c>
      <c r="Q1472">
        <f t="shared" si="116"/>
        <v>23.17</v>
      </c>
      <c r="R1472" s="10">
        <f t="shared" si="117"/>
        <v>41250.827118055553</v>
      </c>
      <c r="S1472" s="10">
        <f t="shared" si="118"/>
        <v>41271.827118055553</v>
      </c>
      <c r="T1472" s="20">
        <f t="shared" si="114"/>
        <v>21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8278</v>
      </c>
      <c r="O1473" t="s">
        <v>8298</v>
      </c>
      <c r="P1473">
        <f t="shared" si="115"/>
        <v>104</v>
      </c>
      <c r="Q1473">
        <f t="shared" si="116"/>
        <v>96.88</v>
      </c>
      <c r="R1473" s="10">
        <f t="shared" si="117"/>
        <v>42073.957569444443</v>
      </c>
      <c r="S1473" s="10">
        <f t="shared" si="118"/>
        <v>42103.957569444443</v>
      </c>
      <c r="T1473" s="20">
        <f t="shared" si="114"/>
        <v>30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8278</v>
      </c>
      <c r="O1474" t="s">
        <v>8298</v>
      </c>
      <c r="P1474">
        <f t="shared" si="115"/>
        <v>139</v>
      </c>
      <c r="Q1474">
        <f t="shared" si="116"/>
        <v>103.2</v>
      </c>
      <c r="R1474" s="10">
        <f t="shared" si="117"/>
        <v>41533.542858796296</v>
      </c>
      <c r="S1474" s="10">
        <f t="shared" si="118"/>
        <v>41563.542858796296</v>
      </c>
      <c r="T1474" s="20">
        <f t="shared" si="114"/>
        <v>30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8278</v>
      </c>
      <c r="O1475" t="s">
        <v>8298</v>
      </c>
      <c r="P1475">
        <f t="shared" si="115"/>
        <v>121</v>
      </c>
      <c r="Q1475">
        <f t="shared" si="116"/>
        <v>38.46</v>
      </c>
      <c r="R1475" s="10">
        <f t="shared" si="117"/>
        <v>40939.979618055557</v>
      </c>
      <c r="S1475" s="10">
        <f t="shared" si="118"/>
        <v>40969.979618055557</v>
      </c>
      <c r="T1475" s="20">
        <f t="shared" ref="T1475:T1538" si="119">S1475-R1475</f>
        <v>30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8278</v>
      </c>
      <c r="O1476" t="s">
        <v>8298</v>
      </c>
      <c r="P1476">
        <f t="shared" si="115"/>
        <v>112</v>
      </c>
      <c r="Q1476">
        <f t="shared" si="116"/>
        <v>44.32</v>
      </c>
      <c r="R1476" s="10">
        <f t="shared" si="117"/>
        <v>41500.727916666663</v>
      </c>
      <c r="S1476" s="10">
        <f t="shared" si="118"/>
        <v>41530.727916666663</v>
      </c>
      <c r="T1476" s="20">
        <f t="shared" si="119"/>
        <v>30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8278</v>
      </c>
      <c r="O1477" t="s">
        <v>8298</v>
      </c>
      <c r="P1477">
        <f t="shared" si="115"/>
        <v>189</v>
      </c>
      <c r="Q1477">
        <f t="shared" si="116"/>
        <v>64.17</v>
      </c>
      <c r="R1477" s="10">
        <f t="shared" si="117"/>
        <v>41960.722951388889</v>
      </c>
      <c r="S1477" s="10">
        <f t="shared" si="118"/>
        <v>41993.207638888889</v>
      </c>
      <c r="T1477" s="20">
        <f t="shared" si="119"/>
        <v>32.484687500000291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8278</v>
      </c>
      <c r="O1478" t="s">
        <v>8298</v>
      </c>
      <c r="P1478">
        <f t="shared" si="115"/>
        <v>662</v>
      </c>
      <c r="Q1478">
        <f t="shared" si="116"/>
        <v>43.33</v>
      </c>
      <c r="R1478" s="10">
        <f t="shared" si="117"/>
        <v>40766.041921296295</v>
      </c>
      <c r="S1478" s="10">
        <f t="shared" si="118"/>
        <v>40796.041921296295</v>
      </c>
      <c r="T1478" s="20">
        <f t="shared" si="119"/>
        <v>30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8278</v>
      </c>
      <c r="O1479" t="s">
        <v>8298</v>
      </c>
      <c r="P1479">
        <f t="shared" si="115"/>
        <v>111</v>
      </c>
      <c r="Q1479">
        <f t="shared" si="116"/>
        <v>90.5</v>
      </c>
      <c r="R1479" s="10">
        <f t="shared" si="117"/>
        <v>40840.615787037037</v>
      </c>
      <c r="S1479" s="10">
        <f t="shared" si="118"/>
        <v>40900.125</v>
      </c>
      <c r="T1479" s="20">
        <f t="shared" si="119"/>
        <v>59.50921296296292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8278</v>
      </c>
      <c r="O1480" t="s">
        <v>8298</v>
      </c>
      <c r="P1480">
        <f t="shared" si="115"/>
        <v>1182</v>
      </c>
      <c r="Q1480">
        <f t="shared" si="116"/>
        <v>29.19</v>
      </c>
      <c r="R1480" s="10">
        <f t="shared" si="117"/>
        <v>41394.871678240743</v>
      </c>
      <c r="S1480" s="10">
        <f t="shared" si="118"/>
        <v>41408.871678240743</v>
      </c>
      <c r="T1480" s="20">
        <f t="shared" si="119"/>
        <v>14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8278</v>
      </c>
      <c r="O1481" t="s">
        <v>8298</v>
      </c>
      <c r="P1481">
        <f t="shared" si="115"/>
        <v>137</v>
      </c>
      <c r="Q1481">
        <f t="shared" si="116"/>
        <v>30.96</v>
      </c>
      <c r="R1481" s="10">
        <f t="shared" si="117"/>
        <v>41754.745243055557</v>
      </c>
      <c r="S1481" s="10">
        <f t="shared" si="118"/>
        <v>41769.165972222225</v>
      </c>
      <c r="T1481" s="20">
        <f t="shared" si="119"/>
        <v>14.420729166668025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8278</v>
      </c>
      <c r="O1482" t="s">
        <v>8298</v>
      </c>
      <c r="P1482">
        <f t="shared" ref="P1482:P1545" si="120">ROUND(E1482/D1482*100,0)</f>
        <v>117</v>
      </c>
      <c r="Q1482">
        <f t="shared" ref="Q1482:Q1545" si="121">IFERROR(ROUND(E1482/L1482,2),0)</f>
        <v>92.16</v>
      </c>
      <c r="R1482" s="10">
        <f t="shared" ref="R1482:R1545" si="122">(((J1482/60)/60)/24)+DATE(1970,1,1)</f>
        <v>41464.934016203704</v>
      </c>
      <c r="S1482" s="10">
        <f t="shared" ref="S1482:S1545" si="123">(((I1482/60)/60)/24)+DATE(1970,1,1)</f>
        <v>41481.708333333336</v>
      </c>
      <c r="T1482" s="20">
        <f t="shared" si="119"/>
        <v>16.774317129631527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8278</v>
      </c>
      <c r="O1483" t="s">
        <v>8280</v>
      </c>
      <c r="P1483">
        <f t="shared" si="120"/>
        <v>2</v>
      </c>
      <c r="Q1483">
        <f t="shared" si="121"/>
        <v>17.5</v>
      </c>
      <c r="R1483" s="10">
        <f t="shared" si="122"/>
        <v>41550.922974537039</v>
      </c>
      <c r="S1483" s="10">
        <f t="shared" si="123"/>
        <v>41580.922974537039</v>
      </c>
      <c r="T1483" s="20">
        <f t="shared" si="119"/>
        <v>30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8278</v>
      </c>
      <c r="O1484" t="s">
        <v>8280</v>
      </c>
      <c r="P1484">
        <f t="shared" si="120"/>
        <v>0</v>
      </c>
      <c r="Q1484">
        <f t="shared" si="121"/>
        <v>5</v>
      </c>
      <c r="R1484" s="10">
        <f t="shared" si="122"/>
        <v>41136.85805555556</v>
      </c>
      <c r="S1484" s="10">
        <f t="shared" si="123"/>
        <v>41159.32708333333</v>
      </c>
      <c r="T1484" s="20">
        <f t="shared" si="119"/>
        <v>22.469027777769952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8278</v>
      </c>
      <c r="O1485" t="s">
        <v>8280</v>
      </c>
      <c r="P1485">
        <f t="shared" si="120"/>
        <v>1</v>
      </c>
      <c r="Q1485">
        <f t="shared" si="121"/>
        <v>25</v>
      </c>
      <c r="R1485" s="10">
        <f t="shared" si="122"/>
        <v>42548.192997685182</v>
      </c>
      <c r="S1485" s="10">
        <f t="shared" si="123"/>
        <v>42573.192997685182</v>
      </c>
      <c r="T1485" s="20">
        <f t="shared" si="119"/>
        <v>25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8278</v>
      </c>
      <c r="O1486" t="s">
        <v>8280</v>
      </c>
      <c r="P1486">
        <f t="shared" si="120"/>
        <v>0</v>
      </c>
      <c r="Q1486">
        <f t="shared" si="121"/>
        <v>0</v>
      </c>
      <c r="R1486" s="10">
        <f t="shared" si="122"/>
        <v>41053.200960648144</v>
      </c>
      <c r="S1486" s="10">
        <f t="shared" si="123"/>
        <v>41111.618750000001</v>
      </c>
      <c r="T1486" s="20">
        <f t="shared" si="119"/>
        <v>58.417789351857209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8278</v>
      </c>
      <c r="O1487" t="s">
        <v>8280</v>
      </c>
      <c r="P1487">
        <f t="shared" si="120"/>
        <v>2</v>
      </c>
      <c r="Q1487">
        <f t="shared" si="121"/>
        <v>50</v>
      </c>
      <c r="R1487" s="10">
        <f t="shared" si="122"/>
        <v>42130.795983796299</v>
      </c>
      <c r="S1487" s="10">
        <f t="shared" si="123"/>
        <v>42175.795983796299</v>
      </c>
      <c r="T1487" s="20">
        <f t="shared" si="119"/>
        <v>45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8278</v>
      </c>
      <c r="O1488" t="s">
        <v>8280</v>
      </c>
      <c r="P1488">
        <f t="shared" si="120"/>
        <v>0</v>
      </c>
      <c r="Q1488">
        <f t="shared" si="121"/>
        <v>16</v>
      </c>
      <c r="R1488" s="10">
        <f t="shared" si="122"/>
        <v>42032.168530092589</v>
      </c>
      <c r="S1488" s="10">
        <f t="shared" si="123"/>
        <v>42062.168530092589</v>
      </c>
      <c r="T1488" s="20">
        <f t="shared" si="119"/>
        <v>30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8278</v>
      </c>
      <c r="O1489" t="s">
        <v>8280</v>
      </c>
      <c r="P1489">
        <f t="shared" si="120"/>
        <v>0</v>
      </c>
      <c r="Q1489">
        <f t="shared" si="121"/>
        <v>0</v>
      </c>
      <c r="R1489" s="10">
        <f t="shared" si="122"/>
        <v>42554.917488425926</v>
      </c>
      <c r="S1489" s="10">
        <f t="shared" si="123"/>
        <v>42584.917488425926</v>
      </c>
      <c r="T1489" s="20">
        <f t="shared" si="119"/>
        <v>30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8278</v>
      </c>
      <c r="O1490" t="s">
        <v>8280</v>
      </c>
      <c r="P1490">
        <f t="shared" si="120"/>
        <v>2</v>
      </c>
      <c r="Q1490">
        <f t="shared" si="121"/>
        <v>60</v>
      </c>
      <c r="R1490" s="10">
        <f t="shared" si="122"/>
        <v>41614.563194444447</v>
      </c>
      <c r="S1490" s="10">
        <f t="shared" si="123"/>
        <v>41644.563194444447</v>
      </c>
      <c r="T1490" s="20">
        <f t="shared" si="119"/>
        <v>30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8278</v>
      </c>
      <c r="O1491" t="s">
        <v>8280</v>
      </c>
      <c r="P1491">
        <f t="shared" si="120"/>
        <v>0</v>
      </c>
      <c r="Q1491">
        <f t="shared" si="121"/>
        <v>0</v>
      </c>
      <c r="R1491" s="10">
        <f t="shared" si="122"/>
        <v>41198.611712962964</v>
      </c>
      <c r="S1491" s="10">
        <f t="shared" si="123"/>
        <v>41228.653379629628</v>
      </c>
      <c r="T1491" s="20">
        <f t="shared" si="119"/>
        <v>30.041666666664241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8278</v>
      </c>
      <c r="O1492" t="s">
        <v>8280</v>
      </c>
      <c r="P1492">
        <f t="shared" si="120"/>
        <v>31</v>
      </c>
      <c r="Q1492">
        <f t="shared" si="121"/>
        <v>47.11</v>
      </c>
      <c r="R1492" s="10">
        <f t="shared" si="122"/>
        <v>41520.561041666668</v>
      </c>
      <c r="S1492" s="10">
        <f t="shared" si="123"/>
        <v>41549.561041666668</v>
      </c>
      <c r="T1492" s="20">
        <f t="shared" si="119"/>
        <v>29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8278</v>
      </c>
      <c r="O1493" t="s">
        <v>8280</v>
      </c>
      <c r="P1493">
        <f t="shared" si="120"/>
        <v>8</v>
      </c>
      <c r="Q1493">
        <f t="shared" si="121"/>
        <v>100</v>
      </c>
      <c r="R1493" s="10">
        <f t="shared" si="122"/>
        <v>41991.713460648149</v>
      </c>
      <c r="S1493" s="10">
        <f t="shared" si="123"/>
        <v>42050.651388888888</v>
      </c>
      <c r="T1493" s="20">
        <f t="shared" si="119"/>
        <v>58.937928240738984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8278</v>
      </c>
      <c r="O1494" t="s">
        <v>8280</v>
      </c>
      <c r="P1494">
        <f t="shared" si="120"/>
        <v>1</v>
      </c>
      <c r="Q1494">
        <f t="shared" si="121"/>
        <v>15</v>
      </c>
      <c r="R1494" s="10">
        <f t="shared" si="122"/>
        <v>40682.884791666671</v>
      </c>
      <c r="S1494" s="10">
        <f t="shared" si="123"/>
        <v>40712.884791666671</v>
      </c>
      <c r="T1494" s="20">
        <f t="shared" si="119"/>
        <v>30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8278</v>
      </c>
      <c r="O1495" t="s">
        <v>8280</v>
      </c>
      <c r="P1495">
        <f t="shared" si="120"/>
        <v>0</v>
      </c>
      <c r="Q1495">
        <f t="shared" si="121"/>
        <v>0</v>
      </c>
      <c r="R1495" s="10">
        <f t="shared" si="122"/>
        <v>41411.866608796299</v>
      </c>
      <c r="S1495" s="10">
        <f t="shared" si="123"/>
        <v>41441.866608796299</v>
      </c>
      <c r="T1495" s="20">
        <f t="shared" si="119"/>
        <v>30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8278</v>
      </c>
      <c r="O1496" t="s">
        <v>8280</v>
      </c>
      <c r="P1496">
        <f t="shared" si="120"/>
        <v>9</v>
      </c>
      <c r="Q1496">
        <f t="shared" si="121"/>
        <v>40.450000000000003</v>
      </c>
      <c r="R1496" s="10">
        <f t="shared" si="122"/>
        <v>42067.722372685181</v>
      </c>
      <c r="S1496" s="10">
        <f t="shared" si="123"/>
        <v>42097.651388888888</v>
      </c>
      <c r="T1496" s="20">
        <f t="shared" si="119"/>
        <v>29.929016203706851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8278</v>
      </c>
      <c r="O1497" t="s">
        <v>8280</v>
      </c>
      <c r="P1497">
        <f t="shared" si="120"/>
        <v>0</v>
      </c>
      <c r="Q1497">
        <f t="shared" si="121"/>
        <v>0</v>
      </c>
      <c r="R1497" s="10">
        <f t="shared" si="122"/>
        <v>40752.789710648147</v>
      </c>
      <c r="S1497" s="10">
        <f t="shared" si="123"/>
        <v>40782.789710648147</v>
      </c>
      <c r="T1497" s="20">
        <f t="shared" si="119"/>
        <v>30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8278</v>
      </c>
      <c r="O1498" t="s">
        <v>8280</v>
      </c>
      <c r="P1498">
        <f t="shared" si="120"/>
        <v>0</v>
      </c>
      <c r="Q1498">
        <f t="shared" si="121"/>
        <v>0</v>
      </c>
      <c r="R1498" s="10">
        <f t="shared" si="122"/>
        <v>41838.475219907406</v>
      </c>
      <c r="S1498" s="10">
        <f t="shared" si="123"/>
        <v>41898.475219907406</v>
      </c>
      <c r="T1498" s="20">
        <f t="shared" si="119"/>
        <v>60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8278</v>
      </c>
      <c r="O1499" t="s">
        <v>8280</v>
      </c>
      <c r="P1499">
        <f t="shared" si="120"/>
        <v>0</v>
      </c>
      <c r="Q1499">
        <f t="shared" si="121"/>
        <v>1</v>
      </c>
      <c r="R1499" s="10">
        <f t="shared" si="122"/>
        <v>41444.64261574074</v>
      </c>
      <c r="S1499" s="10">
        <f t="shared" si="123"/>
        <v>41486.821527777778</v>
      </c>
      <c r="T1499" s="20">
        <f t="shared" si="119"/>
        <v>42.178912037037662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8278</v>
      </c>
      <c r="O1500" t="s">
        <v>8280</v>
      </c>
      <c r="P1500">
        <f t="shared" si="120"/>
        <v>2</v>
      </c>
      <c r="Q1500">
        <f t="shared" si="121"/>
        <v>19</v>
      </c>
      <c r="R1500" s="10">
        <f t="shared" si="122"/>
        <v>41840.983541666668</v>
      </c>
      <c r="S1500" s="10">
        <f t="shared" si="123"/>
        <v>41885.983541666668</v>
      </c>
      <c r="T1500" s="20">
        <f t="shared" si="119"/>
        <v>45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8278</v>
      </c>
      <c r="O1501" t="s">
        <v>8280</v>
      </c>
      <c r="P1501">
        <f t="shared" si="120"/>
        <v>0</v>
      </c>
      <c r="Q1501">
        <f t="shared" si="121"/>
        <v>5</v>
      </c>
      <c r="R1501" s="10">
        <f t="shared" si="122"/>
        <v>42527.007326388892</v>
      </c>
      <c r="S1501" s="10">
        <f t="shared" si="123"/>
        <v>42587.007326388892</v>
      </c>
      <c r="T1501" s="20">
        <f t="shared" si="119"/>
        <v>60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8278</v>
      </c>
      <c r="O1502" t="s">
        <v>8280</v>
      </c>
      <c r="P1502">
        <f t="shared" si="120"/>
        <v>25</v>
      </c>
      <c r="Q1502">
        <f t="shared" si="121"/>
        <v>46.73</v>
      </c>
      <c r="R1502" s="10">
        <f t="shared" si="122"/>
        <v>41365.904594907406</v>
      </c>
      <c r="S1502" s="10">
        <f t="shared" si="123"/>
        <v>41395.904594907406</v>
      </c>
      <c r="T1502" s="20">
        <f t="shared" si="119"/>
        <v>30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8294</v>
      </c>
      <c r="O1503" t="s">
        <v>8295</v>
      </c>
      <c r="P1503">
        <f t="shared" si="120"/>
        <v>166</v>
      </c>
      <c r="Q1503">
        <f t="shared" si="121"/>
        <v>97.73</v>
      </c>
      <c r="R1503" s="10">
        <f t="shared" si="122"/>
        <v>42163.583599537036</v>
      </c>
      <c r="S1503" s="10">
        <f t="shared" si="123"/>
        <v>42193.583599537036</v>
      </c>
      <c r="T1503" s="20">
        <f t="shared" si="119"/>
        <v>30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8294</v>
      </c>
      <c r="O1504" t="s">
        <v>8295</v>
      </c>
      <c r="P1504">
        <f t="shared" si="120"/>
        <v>101</v>
      </c>
      <c r="Q1504">
        <f t="shared" si="121"/>
        <v>67.84</v>
      </c>
      <c r="R1504" s="10">
        <f t="shared" si="122"/>
        <v>42426.542592592596</v>
      </c>
      <c r="S1504" s="10">
        <f t="shared" si="123"/>
        <v>42454.916666666672</v>
      </c>
      <c r="T1504" s="20">
        <f t="shared" si="119"/>
        <v>28.374074074075907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8294</v>
      </c>
      <c r="O1505" t="s">
        <v>8295</v>
      </c>
      <c r="P1505">
        <f t="shared" si="120"/>
        <v>108</v>
      </c>
      <c r="Q1505">
        <f t="shared" si="121"/>
        <v>56.98</v>
      </c>
      <c r="R1505" s="10">
        <f t="shared" si="122"/>
        <v>42606.347233796296</v>
      </c>
      <c r="S1505" s="10">
        <f t="shared" si="123"/>
        <v>42666.347233796296</v>
      </c>
      <c r="T1505" s="20">
        <f t="shared" si="119"/>
        <v>60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8294</v>
      </c>
      <c r="O1506" t="s">
        <v>8295</v>
      </c>
      <c r="P1506">
        <f t="shared" si="120"/>
        <v>278</v>
      </c>
      <c r="Q1506">
        <f t="shared" si="121"/>
        <v>67.16</v>
      </c>
      <c r="R1506" s="10">
        <f t="shared" si="122"/>
        <v>41772.657685185186</v>
      </c>
      <c r="S1506" s="10">
        <f t="shared" si="123"/>
        <v>41800.356249999997</v>
      </c>
      <c r="T1506" s="20">
        <f t="shared" si="119"/>
        <v>27.698564814811107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8294</v>
      </c>
      <c r="O1507" t="s">
        <v>8295</v>
      </c>
      <c r="P1507">
        <f t="shared" si="120"/>
        <v>104</v>
      </c>
      <c r="Q1507">
        <f t="shared" si="121"/>
        <v>48.04</v>
      </c>
      <c r="R1507" s="10">
        <f t="shared" si="122"/>
        <v>42414.44332175926</v>
      </c>
      <c r="S1507" s="10">
        <f t="shared" si="123"/>
        <v>42451.834027777775</v>
      </c>
      <c r="T1507" s="20">
        <f t="shared" si="119"/>
        <v>37.39070601851563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8294</v>
      </c>
      <c r="O1508" t="s">
        <v>8295</v>
      </c>
      <c r="P1508">
        <f t="shared" si="120"/>
        <v>111</v>
      </c>
      <c r="Q1508">
        <f t="shared" si="121"/>
        <v>38.86</v>
      </c>
      <c r="R1508" s="10">
        <f t="shared" si="122"/>
        <v>41814.785925925928</v>
      </c>
      <c r="S1508" s="10">
        <f t="shared" si="123"/>
        <v>41844.785925925928</v>
      </c>
      <c r="T1508" s="20">
        <f t="shared" si="119"/>
        <v>30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8294</v>
      </c>
      <c r="O1509" t="s">
        <v>8295</v>
      </c>
      <c r="P1509">
        <f t="shared" si="120"/>
        <v>215</v>
      </c>
      <c r="Q1509">
        <f t="shared" si="121"/>
        <v>78.180000000000007</v>
      </c>
      <c r="R1509" s="10">
        <f t="shared" si="122"/>
        <v>40254.450335648151</v>
      </c>
      <c r="S1509" s="10">
        <f t="shared" si="123"/>
        <v>40313.340277777781</v>
      </c>
      <c r="T1509" s="20">
        <f t="shared" si="119"/>
        <v>58.889942129630072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8294</v>
      </c>
      <c r="O1510" t="s">
        <v>8295</v>
      </c>
      <c r="P1510">
        <f t="shared" si="120"/>
        <v>111</v>
      </c>
      <c r="Q1510">
        <f t="shared" si="121"/>
        <v>97.11</v>
      </c>
      <c r="R1510" s="10">
        <f t="shared" si="122"/>
        <v>41786.614363425928</v>
      </c>
      <c r="S1510" s="10">
        <f t="shared" si="123"/>
        <v>41817.614363425928</v>
      </c>
      <c r="T1510" s="20">
        <f t="shared" si="119"/>
        <v>31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8294</v>
      </c>
      <c r="O1511" t="s">
        <v>8295</v>
      </c>
      <c r="P1511">
        <f t="shared" si="120"/>
        <v>124</v>
      </c>
      <c r="Q1511">
        <f t="shared" si="121"/>
        <v>110.39</v>
      </c>
      <c r="R1511" s="10">
        <f t="shared" si="122"/>
        <v>42751.533391203702</v>
      </c>
      <c r="S1511" s="10">
        <f t="shared" si="123"/>
        <v>42780.957638888889</v>
      </c>
      <c r="T1511" s="20">
        <f t="shared" si="119"/>
        <v>29.424247685186856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8294</v>
      </c>
      <c r="O1512" t="s">
        <v>8295</v>
      </c>
      <c r="P1512">
        <f t="shared" si="120"/>
        <v>101</v>
      </c>
      <c r="Q1512">
        <f t="shared" si="121"/>
        <v>39.92</v>
      </c>
      <c r="R1512" s="10">
        <f t="shared" si="122"/>
        <v>41809.385162037033</v>
      </c>
      <c r="S1512" s="10">
        <f t="shared" si="123"/>
        <v>41839.385162037033</v>
      </c>
      <c r="T1512" s="20">
        <f t="shared" si="119"/>
        <v>30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8294</v>
      </c>
      <c r="O1513" t="s">
        <v>8295</v>
      </c>
      <c r="P1513">
        <f t="shared" si="120"/>
        <v>112</v>
      </c>
      <c r="Q1513">
        <f t="shared" si="121"/>
        <v>75.98</v>
      </c>
      <c r="R1513" s="10">
        <f t="shared" si="122"/>
        <v>42296.583379629628</v>
      </c>
      <c r="S1513" s="10">
        <f t="shared" si="123"/>
        <v>42326.625046296293</v>
      </c>
      <c r="T1513" s="20">
        <f t="shared" si="119"/>
        <v>30.041666666664241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8294</v>
      </c>
      <c r="O1514" t="s">
        <v>8295</v>
      </c>
      <c r="P1514">
        <f t="shared" si="120"/>
        <v>559</v>
      </c>
      <c r="Q1514">
        <f t="shared" si="121"/>
        <v>58.38</v>
      </c>
      <c r="R1514" s="10">
        <f t="shared" si="122"/>
        <v>42741.684479166666</v>
      </c>
      <c r="S1514" s="10">
        <f t="shared" si="123"/>
        <v>42771.684479166666</v>
      </c>
      <c r="T1514" s="20">
        <f t="shared" si="119"/>
        <v>30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8294</v>
      </c>
      <c r="O1515" t="s">
        <v>8295</v>
      </c>
      <c r="P1515">
        <f t="shared" si="120"/>
        <v>150</v>
      </c>
      <c r="Q1515">
        <f t="shared" si="121"/>
        <v>55.82</v>
      </c>
      <c r="R1515" s="10">
        <f t="shared" si="122"/>
        <v>41806.637337962966</v>
      </c>
      <c r="S1515" s="10">
        <f t="shared" si="123"/>
        <v>41836.637337962966</v>
      </c>
      <c r="T1515" s="20">
        <f t="shared" si="119"/>
        <v>30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8294</v>
      </c>
      <c r="O1516" t="s">
        <v>8295</v>
      </c>
      <c r="P1516">
        <f t="shared" si="120"/>
        <v>106</v>
      </c>
      <c r="Q1516">
        <f t="shared" si="121"/>
        <v>151.24</v>
      </c>
      <c r="R1516" s="10">
        <f t="shared" si="122"/>
        <v>42234.597685185188</v>
      </c>
      <c r="S1516" s="10">
        <f t="shared" si="123"/>
        <v>42274.597685185188</v>
      </c>
      <c r="T1516" s="20">
        <f t="shared" si="119"/>
        <v>40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8294</v>
      </c>
      <c r="O1517" t="s">
        <v>8295</v>
      </c>
      <c r="P1517">
        <f t="shared" si="120"/>
        <v>157</v>
      </c>
      <c r="Q1517">
        <f t="shared" si="121"/>
        <v>849.67</v>
      </c>
      <c r="R1517" s="10">
        <f t="shared" si="122"/>
        <v>42415.253437499996</v>
      </c>
      <c r="S1517" s="10">
        <f t="shared" si="123"/>
        <v>42445.211770833332</v>
      </c>
      <c r="T1517" s="20">
        <f t="shared" si="119"/>
        <v>29.958333333335759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8294</v>
      </c>
      <c r="O1518" t="s">
        <v>8295</v>
      </c>
      <c r="P1518">
        <f t="shared" si="120"/>
        <v>109</v>
      </c>
      <c r="Q1518">
        <f t="shared" si="121"/>
        <v>159.24</v>
      </c>
      <c r="R1518" s="10">
        <f t="shared" si="122"/>
        <v>42619.466342592597</v>
      </c>
      <c r="S1518" s="10">
        <f t="shared" si="123"/>
        <v>42649.583333333328</v>
      </c>
      <c r="T1518" s="20">
        <f t="shared" si="119"/>
        <v>30.116990740731126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8294</v>
      </c>
      <c r="O1519" t="s">
        <v>8295</v>
      </c>
      <c r="P1519">
        <f t="shared" si="120"/>
        <v>162</v>
      </c>
      <c r="Q1519">
        <f t="shared" si="121"/>
        <v>39.51</v>
      </c>
      <c r="R1519" s="10">
        <f t="shared" si="122"/>
        <v>41948.56658564815</v>
      </c>
      <c r="S1519" s="10">
        <f t="shared" si="123"/>
        <v>41979.25</v>
      </c>
      <c r="T1519" s="20">
        <f t="shared" si="119"/>
        <v>30.683414351849933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8294</v>
      </c>
      <c r="O1520" t="s">
        <v>8295</v>
      </c>
      <c r="P1520">
        <f t="shared" si="120"/>
        <v>205</v>
      </c>
      <c r="Q1520">
        <f t="shared" si="121"/>
        <v>130.53</v>
      </c>
      <c r="R1520" s="10">
        <f t="shared" si="122"/>
        <v>41760.8200462963</v>
      </c>
      <c r="S1520" s="10">
        <f t="shared" si="123"/>
        <v>41790.8200462963</v>
      </c>
      <c r="T1520" s="20">
        <f t="shared" si="119"/>
        <v>30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8294</v>
      </c>
      <c r="O1521" t="s">
        <v>8295</v>
      </c>
      <c r="P1521">
        <f t="shared" si="120"/>
        <v>103</v>
      </c>
      <c r="Q1521">
        <f t="shared" si="121"/>
        <v>64.16</v>
      </c>
      <c r="R1521" s="10">
        <f t="shared" si="122"/>
        <v>41782.741701388892</v>
      </c>
      <c r="S1521" s="10">
        <f t="shared" si="123"/>
        <v>41810.915972222225</v>
      </c>
      <c r="T1521" s="20">
        <f t="shared" si="119"/>
        <v>28.174270833333139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8294</v>
      </c>
      <c r="O1522" t="s">
        <v>8295</v>
      </c>
      <c r="P1522">
        <f t="shared" si="120"/>
        <v>103</v>
      </c>
      <c r="Q1522">
        <f t="shared" si="121"/>
        <v>111.53</v>
      </c>
      <c r="R1522" s="10">
        <f t="shared" si="122"/>
        <v>41955.857789351852</v>
      </c>
      <c r="S1522" s="10">
        <f t="shared" si="123"/>
        <v>41992.166666666672</v>
      </c>
      <c r="T1522" s="20">
        <f t="shared" si="119"/>
        <v>36.308877314819256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8294</v>
      </c>
      <c r="O1523" t="s">
        <v>8295</v>
      </c>
      <c r="P1523">
        <f t="shared" si="120"/>
        <v>107</v>
      </c>
      <c r="Q1523">
        <f t="shared" si="121"/>
        <v>170.45</v>
      </c>
      <c r="R1523" s="10">
        <f t="shared" si="122"/>
        <v>42493.167719907404</v>
      </c>
      <c r="S1523" s="10">
        <f t="shared" si="123"/>
        <v>42528.167719907404</v>
      </c>
      <c r="T1523" s="20">
        <f t="shared" si="119"/>
        <v>35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8294</v>
      </c>
      <c r="O1524" t="s">
        <v>8295</v>
      </c>
      <c r="P1524">
        <f t="shared" si="120"/>
        <v>139</v>
      </c>
      <c r="Q1524">
        <f t="shared" si="121"/>
        <v>133.74</v>
      </c>
      <c r="R1524" s="10">
        <f t="shared" si="122"/>
        <v>41899.830312500002</v>
      </c>
      <c r="S1524" s="10">
        <f t="shared" si="123"/>
        <v>41929.830312500002</v>
      </c>
      <c r="T1524" s="20">
        <f t="shared" si="119"/>
        <v>30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8294</v>
      </c>
      <c r="O1525" t="s">
        <v>8295</v>
      </c>
      <c r="P1525">
        <f t="shared" si="120"/>
        <v>125</v>
      </c>
      <c r="Q1525">
        <f t="shared" si="121"/>
        <v>95.83</v>
      </c>
      <c r="R1525" s="10">
        <f t="shared" si="122"/>
        <v>41964.751342592594</v>
      </c>
      <c r="S1525" s="10">
        <f t="shared" si="123"/>
        <v>41996</v>
      </c>
      <c r="T1525" s="20">
        <f t="shared" si="119"/>
        <v>31.248657407406427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8294</v>
      </c>
      <c r="O1526" t="s">
        <v>8295</v>
      </c>
      <c r="P1526">
        <f t="shared" si="120"/>
        <v>207</v>
      </c>
      <c r="Q1526">
        <f t="shared" si="121"/>
        <v>221.79</v>
      </c>
      <c r="R1526" s="10">
        <f t="shared" si="122"/>
        <v>42756.501041666663</v>
      </c>
      <c r="S1526" s="10">
        <f t="shared" si="123"/>
        <v>42786.501041666663</v>
      </c>
      <c r="T1526" s="20">
        <f t="shared" si="119"/>
        <v>30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8294</v>
      </c>
      <c r="O1527" t="s">
        <v>8295</v>
      </c>
      <c r="P1527">
        <f t="shared" si="120"/>
        <v>174</v>
      </c>
      <c r="Q1527">
        <f t="shared" si="121"/>
        <v>32.32</v>
      </c>
      <c r="R1527" s="10">
        <f t="shared" si="122"/>
        <v>42570.702986111108</v>
      </c>
      <c r="S1527" s="10">
        <f t="shared" si="123"/>
        <v>42600.702986111108</v>
      </c>
      <c r="T1527" s="20">
        <f t="shared" si="119"/>
        <v>30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8294</v>
      </c>
      <c r="O1528" t="s">
        <v>8295</v>
      </c>
      <c r="P1528">
        <f t="shared" si="120"/>
        <v>120</v>
      </c>
      <c r="Q1528">
        <f t="shared" si="121"/>
        <v>98.84</v>
      </c>
      <c r="R1528" s="10">
        <f t="shared" si="122"/>
        <v>42339.276006944448</v>
      </c>
      <c r="S1528" s="10">
        <f t="shared" si="123"/>
        <v>42388.276006944448</v>
      </c>
      <c r="T1528" s="20">
        <f t="shared" si="119"/>
        <v>49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8294</v>
      </c>
      <c r="O1529" t="s">
        <v>8295</v>
      </c>
      <c r="P1529">
        <f t="shared" si="120"/>
        <v>110</v>
      </c>
      <c r="Q1529">
        <f t="shared" si="121"/>
        <v>55.22</v>
      </c>
      <c r="R1529" s="10">
        <f t="shared" si="122"/>
        <v>42780.600532407407</v>
      </c>
      <c r="S1529" s="10">
        <f t="shared" si="123"/>
        <v>42808.558865740735</v>
      </c>
      <c r="T1529" s="20">
        <f t="shared" si="119"/>
        <v>27.958333333328483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8294</v>
      </c>
      <c r="O1530" t="s">
        <v>8295</v>
      </c>
      <c r="P1530">
        <f t="shared" si="120"/>
        <v>282</v>
      </c>
      <c r="Q1530">
        <f t="shared" si="121"/>
        <v>52.79</v>
      </c>
      <c r="R1530" s="10">
        <f t="shared" si="122"/>
        <v>42736.732893518521</v>
      </c>
      <c r="S1530" s="10">
        <f t="shared" si="123"/>
        <v>42767</v>
      </c>
      <c r="T1530" s="20">
        <f t="shared" si="119"/>
        <v>30.26710648147855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8294</v>
      </c>
      <c r="O1531" t="s">
        <v>8295</v>
      </c>
      <c r="P1531">
        <f t="shared" si="120"/>
        <v>101</v>
      </c>
      <c r="Q1531">
        <f t="shared" si="121"/>
        <v>135.66999999999999</v>
      </c>
      <c r="R1531" s="10">
        <f t="shared" si="122"/>
        <v>42052.628703703704</v>
      </c>
      <c r="S1531" s="10">
        <f t="shared" si="123"/>
        <v>42082.587037037039</v>
      </c>
      <c r="T1531" s="20">
        <f t="shared" si="119"/>
        <v>29.958333333335759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8294</v>
      </c>
      <c r="O1532" t="s">
        <v>8295</v>
      </c>
      <c r="P1532">
        <f t="shared" si="120"/>
        <v>135</v>
      </c>
      <c r="Q1532">
        <f t="shared" si="121"/>
        <v>53.99</v>
      </c>
      <c r="R1532" s="10">
        <f t="shared" si="122"/>
        <v>42275.767303240747</v>
      </c>
      <c r="S1532" s="10">
        <f t="shared" si="123"/>
        <v>42300.767303240747</v>
      </c>
      <c r="T1532" s="20">
        <f t="shared" si="119"/>
        <v>25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8294</v>
      </c>
      <c r="O1533" t="s">
        <v>8295</v>
      </c>
      <c r="P1533">
        <f t="shared" si="120"/>
        <v>176</v>
      </c>
      <c r="Q1533">
        <f t="shared" si="121"/>
        <v>56.64</v>
      </c>
      <c r="R1533" s="10">
        <f t="shared" si="122"/>
        <v>41941.802384259259</v>
      </c>
      <c r="S1533" s="10">
        <f t="shared" si="123"/>
        <v>41974.125</v>
      </c>
      <c r="T1533" s="20">
        <f t="shared" si="119"/>
        <v>32.32261574074073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8294</v>
      </c>
      <c r="O1534" t="s">
        <v>8295</v>
      </c>
      <c r="P1534">
        <f t="shared" si="120"/>
        <v>484</v>
      </c>
      <c r="Q1534">
        <f t="shared" si="121"/>
        <v>82.32</v>
      </c>
      <c r="R1534" s="10">
        <f t="shared" si="122"/>
        <v>42391.475289351853</v>
      </c>
      <c r="S1534" s="10">
        <f t="shared" si="123"/>
        <v>42415.625</v>
      </c>
      <c r="T1534" s="20">
        <f t="shared" si="119"/>
        <v>24.149710648147448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8294</v>
      </c>
      <c r="O1535" t="s">
        <v>8295</v>
      </c>
      <c r="P1535">
        <f t="shared" si="120"/>
        <v>145</v>
      </c>
      <c r="Q1535">
        <f t="shared" si="121"/>
        <v>88.26</v>
      </c>
      <c r="R1535" s="10">
        <f t="shared" si="122"/>
        <v>42443.00204861111</v>
      </c>
      <c r="S1535" s="10">
        <f t="shared" si="123"/>
        <v>42492.165972222225</v>
      </c>
      <c r="T1535" s="20">
        <f t="shared" si="119"/>
        <v>49.163923611115024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8294</v>
      </c>
      <c r="O1536" t="s">
        <v>8295</v>
      </c>
      <c r="P1536">
        <f t="shared" si="120"/>
        <v>418</v>
      </c>
      <c r="Q1536">
        <f t="shared" si="121"/>
        <v>84.91</v>
      </c>
      <c r="R1536" s="10">
        <f t="shared" si="122"/>
        <v>42221.67432870371</v>
      </c>
      <c r="S1536" s="10">
        <f t="shared" si="123"/>
        <v>42251.67432870371</v>
      </c>
      <c r="T1536" s="20">
        <f t="shared" si="119"/>
        <v>30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8294</v>
      </c>
      <c r="O1537" t="s">
        <v>8295</v>
      </c>
      <c r="P1537">
        <f t="shared" si="120"/>
        <v>132</v>
      </c>
      <c r="Q1537">
        <f t="shared" si="121"/>
        <v>48.15</v>
      </c>
      <c r="R1537" s="10">
        <f t="shared" si="122"/>
        <v>42484.829062500001</v>
      </c>
      <c r="S1537" s="10">
        <f t="shared" si="123"/>
        <v>42513.916666666672</v>
      </c>
      <c r="T1537" s="20">
        <f t="shared" si="119"/>
        <v>29.087604166670644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8294</v>
      </c>
      <c r="O1538" t="s">
        <v>8295</v>
      </c>
      <c r="P1538">
        <f t="shared" si="120"/>
        <v>250</v>
      </c>
      <c r="Q1538">
        <f t="shared" si="121"/>
        <v>66.02</v>
      </c>
      <c r="R1538" s="10">
        <f t="shared" si="122"/>
        <v>42213.802199074074</v>
      </c>
      <c r="S1538" s="10">
        <f t="shared" si="123"/>
        <v>42243.802199074074</v>
      </c>
      <c r="T1538" s="20">
        <f t="shared" si="119"/>
        <v>30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8294</v>
      </c>
      <c r="O1539" t="s">
        <v>8295</v>
      </c>
      <c r="P1539">
        <f t="shared" si="120"/>
        <v>180</v>
      </c>
      <c r="Q1539">
        <f t="shared" si="121"/>
        <v>96.38</v>
      </c>
      <c r="R1539" s="10">
        <f t="shared" si="122"/>
        <v>42552.315127314811</v>
      </c>
      <c r="S1539" s="10">
        <f t="shared" si="123"/>
        <v>42588.75</v>
      </c>
      <c r="T1539" s="20">
        <f t="shared" ref="T1539:T1602" si="124">S1539-R1539</f>
        <v>36.434872685189475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8294</v>
      </c>
      <c r="O1540" t="s">
        <v>8295</v>
      </c>
      <c r="P1540">
        <f t="shared" si="120"/>
        <v>103</v>
      </c>
      <c r="Q1540">
        <f t="shared" si="121"/>
        <v>156.16999999999999</v>
      </c>
      <c r="R1540" s="10">
        <f t="shared" si="122"/>
        <v>41981.782060185185</v>
      </c>
      <c r="S1540" s="10">
        <f t="shared" si="123"/>
        <v>42026.782060185185</v>
      </c>
      <c r="T1540" s="20">
        <f t="shared" si="124"/>
        <v>45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8294</v>
      </c>
      <c r="O1541" t="s">
        <v>8295</v>
      </c>
      <c r="P1541">
        <f t="shared" si="120"/>
        <v>136</v>
      </c>
      <c r="Q1541">
        <f t="shared" si="121"/>
        <v>95.76</v>
      </c>
      <c r="R1541" s="10">
        <f t="shared" si="122"/>
        <v>42705.919201388882</v>
      </c>
      <c r="S1541" s="10">
        <f t="shared" si="123"/>
        <v>42738.919201388882</v>
      </c>
      <c r="T1541" s="20">
        <f t="shared" si="124"/>
        <v>33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8294</v>
      </c>
      <c r="O1542" t="s">
        <v>8295</v>
      </c>
      <c r="P1542">
        <f t="shared" si="120"/>
        <v>118</v>
      </c>
      <c r="Q1542">
        <f t="shared" si="121"/>
        <v>180.41</v>
      </c>
      <c r="R1542" s="10">
        <f t="shared" si="122"/>
        <v>41939.00712962963</v>
      </c>
      <c r="S1542" s="10">
        <f t="shared" si="123"/>
        <v>41969.052083333328</v>
      </c>
      <c r="T1542" s="20">
        <f t="shared" si="124"/>
        <v>30.044953703698411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8294</v>
      </c>
      <c r="O1543" t="s">
        <v>8299</v>
      </c>
      <c r="P1543">
        <f t="shared" si="120"/>
        <v>0</v>
      </c>
      <c r="Q1543">
        <f t="shared" si="121"/>
        <v>3</v>
      </c>
      <c r="R1543" s="10">
        <f t="shared" si="122"/>
        <v>41974.712245370371</v>
      </c>
      <c r="S1543" s="10">
        <f t="shared" si="123"/>
        <v>42004.712245370371</v>
      </c>
      <c r="T1543" s="20">
        <f t="shared" si="124"/>
        <v>30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8294</v>
      </c>
      <c r="O1544" t="s">
        <v>8299</v>
      </c>
      <c r="P1544">
        <f t="shared" si="120"/>
        <v>4</v>
      </c>
      <c r="Q1544">
        <f t="shared" si="121"/>
        <v>20</v>
      </c>
      <c r="R1544" s="10">
        <f t="shared" si="122"/>
        <v>42170.996527777781</v>
      </c>
      <c r="S1544" s="10">
        <f t="shared" si="123"/>
        <v>42185.996527777781</v>
      </c>
      <c r="T1544" s="20">
        <f t="shared" si="124"/>
        <v>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8294</v>
      </c>
      <c r="O1545" t="s">
        <v>8299</v>
      </c>
      <c r="P1545">
        <f t="shared" si="120"/>
        <v>0</v>
      </c>
      <c r="Q1545">
        <f t="shared" si="121"/>
        <v>10</v>
      </c>
      <c r="R1545" s="10">
        <f t="shared" si="122"/>
        <v>41935.509652777779</v>
      </c>
      <c r="S1545" s="10">
        <f t="shared" si="123"/>
        <v>41965.551319444443</v>
      </c>
      <c r="T1545" s="20">
        <f t="shared" si="124"/>
        <v>30.041666666664241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8294</v>
      </c>
      <c r="O1546" t="s">
        <v>8299</v>
      </c>
      <c r="P1546">
        <f t="shared" ref="P1546:P1609" si="125">ROUND(E1546/D1546*100,0)</f>
        <v>0</v>
      </c>
      <c r="Q1546">
        <f t="shared" ref="Q1546:Q1609" si="126">IFERROR(ROUND(E1546/L1546,2),0)</f>
        <v>0</v>
      </c>
      <c r="R1546" s="10">
        <f t="shared" ref="R1546:R1609" si="127">(((J1546/60)/60)/24)+DATE(1970,1,1)</f>
        <v>42053.051203703704</v>
      </c>
      <c r="S1546" s="10">
        <f t="shared" ref="S1546:S1609" si="128">(((I1546/60)/60)/24)+DATE(1970,1,1)</f>
        <v>42095.012499999997</v>
      </c>
      <c r="T1546" s="20">
        <f t="shared" si="124"/>
        <v>41.961296296292858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8294</v>
      </c>
      <c r="O1547" t="s">
        <v>8299</v>
      </c>
      <c r="P1547">
        <f t="shared" si="125"/>
        <v>0</v>
      </c>
      <c r="Q1547">
        <f t="shared" si="126"/>
        <v>1</v>
      </c>
      <c r="R1547" s="10">
        <f t="shared" si="127"/>
        <v>42031.884652777779</v>
      </c>
      <c r="S1547" s="10">
        <f t="shared" si="128"/>
        <v>42065.886111111111</v>
      </c>
      <c r="T1547" s="20">
        <f t="shared" si="124"/>
        <v>34.001458333332266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8294</v>
      </c>
      <c r="O1548" t="s">
        <v>8299</v>
      </c>
      <c r="P1548">
        <f t="shared" si="125"/>
        <v>29</v>
      </c>
      <c r="Q1548">
        <f t="shared" si="126"/>
        <v>26.27</v>
      </c>
      <c r="R1548" s="10">
        <f t="shared" si="127"/>
        <v>41839.212951388887</v>
      </c>
      <c r="S1548" s="10">
        <f t="shared" si="128"/>
        <v>41899.212951388887</v>
      </c>
      <c r="T1548" s="20">
        <f t="shared" si="124"/>
        <v>60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8294</v>
      </c>
      <c r="O1549" t="s">
        <v>8299</v>
      </c>
      <c r="P1549">
        <f t="shared" si="125"/>
        <v>0</v>
      </c>
      <c r="Q1549">
        <f t="shared" si="126"/>
        <v>0</v>
      </c>
      <c r="R1549" s="10">
        <f t="shared" si="127"/>
        <v>42782.426875000005</v>
      </c>
      <c r="S1549" s="10">
        <f t="shared" si="128"/>
        <v>42789.426875000005</v>
      </c>
      <c r="T1549" s="20">
        <f t="shared" si="124"/>
        <v>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8294</v>
      </c>
      <c r="O1550" t="s">
        <v>8299</v>
      </c>
      <c r="P1550">
        <f t="shared" si="125"/>
        <v>9</v>
      </c>
      <c r="Q1550">
        <f t="shared" si="126"/>
        <v>60</v>
      </c>
      <c r="R1550" s="10">
        <f t="shared" si="127"/>
        <v>42286.88217592593</v>
      </c>
      <c r="S1550" s="10">
        <f t="shared" si="128"/>
        <v>42316.923842592587</v>
      </c>
      <c r="T1550" s="20">
        <f t="shared" si="124"/>
        <v>30.041666666656965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8294</v>
      </c>
      <c r="O1551" t="s">
        <v>8299</v>
      </c>
      <c r="P1551">
        <f t="shared" si="125"/>
        <v>34</v>
      </c>
      <c r="Q1551">
        <f t="shared" si="126"/>
        <v>28.33</v>
      </c>
      <c r="R1551" s="10">
        <f t="shared" si="127"/>
        <v>42281.136099537034</v>
      </c>
      <c r="S1551" s="10">
        <f t="shared" si="128"/>
        <v>42311.177766203706</v>
      </c>
      <c r="T1551" s="20">
        <f t="shared" si="124"/>
        <v>30.041666666671517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8294</v>
      </c>
      <c r="O1552" t="s">
        <v>8299</v>
      </c>
      <c r="P1552">
        <f t="shared" si="125"/>
        <v>13</v>
      </c>
      <c r="Q1552">
        <f t="shared" si="126"/>
        <v>14.43</v>
      </c>
      <c r="R1552" s="10">
        <f t="shared" si="127"/>
        <v>42472.449467592596</v>
      </c>
      <c r="S1552" s="10">
        <f t="shared" si="128"/>
        <v>42502.449467592596</v>
      </c>
      <c r="T1552" s="20">
        <f t="shared" si="124"/>
        <v>30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8294</v>
      </c>
      <c r="O1553" t="s">
        <v>8299</v>
      </c>
      <c r="P1553">
        <f t="shared" si="125"/>
        <v>0</v>
      </c>
      <c r="Q1553">
        <f t="shared" si="126"/>
        <v>0</v>
      </c>
      <c r="R1553" s="10">
        <f t="shared" si="127"/>
        <v>42121.824525462958</v>
      </c>
      <c r="S1553" s="10">
        <f t="shared" si="128"/>
        <v>42151.824525462958</v>
      </c>
      <c r="T1553" s="20">
        <f t="shared" si="124"/>
        <v>30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8294</v>
      </c>
      <c r="O1554" t="s">
        <v>8299</v>
      </c>
      <c r="P1554">
        <f t="shared" si="125"/>
        <v>49</v>
      </c>
      <c r="Q1554">
        <f t="shared" si="126"/>
        <v>132.19</v>
      </c>
      <c r="R1554" s="10">
        <f t="shared" si="127"/>
        <v>41892.688750000001</v>
      </c>
      <c r="S1554" s="10">
        <f t="shared" si="128"/>
        <v>41913.165972222225</v>
      </c>
      <c r="T1554" s="20">
        <f t="shared" si="124"/>
        <v>20.477222222223645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8294</v>
      </c>
      <c r="O1555" t="s">
        <v>8299</v>
      </c>
      <c r="P1555">
        <f t="shared" si="125"/>
        <v>0</v>
      </c>
      <c r="Q1555">
        <f t="shared" si="126"/>
        <v>0</v>
      </c>
      <c r="R1555" s="10">
        <f t="shared" si="127"/>
        <v>42219.282951388886</v>
      </c>
      <c r="S1555" s="10">
        <f t="shared" si="128"/>
        <v>42249.282951388886</v>
      </c>
      <c r="T1555" s="20">
        <f t="shared" si="124"/>
        <v>30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8294</v>
      </c>
      <c r="O1556" t="s">
        <v>8299</v>
      </c>
      <c r="P1556">
        <f t="shared" si="125"/>
        <v>0</v>
      </c>
      <c r="Q1556">
        <f t="shared" si="126"/>
        <v>0</v>
      </c>
      <c r="R1556" s="10">
        <f t="shared" si="127"/>
        <v>42188.252199074079</v>
      </c>
      <c r="S1556" s="10">
        <f t="shared" si="128"/>
        <v>42218.252199074079</v>
      </c>
      <c r="T1556" s="20">
        <f t="shared" si="124"/>
        <v>30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8294</v>
      </c>
      <c r="O1557" t="s">
        <v>8299</v>
      </c>
      <c r="P1557">
        <f t="shared" si="125"/>
        <v>0</v>
      </c>
      <c r="Q1557">
        <f t="shared" si="126"/>
        <v>0</v>
      </c>
      <c r="R1557" s="10">
        <f t="shared" si="127"/>
        <v>42241.613796296297</v>
      </c>
      <c r="S1557" s="10">
        <f t="shared" si="128"/>
        <v>42264.708333333328</v>
      </c>
      <c r="T1557" s="20">
        <f t="shared" si="124"/>
        <v>23.094537037031841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8294</v>
      </c>
      <c r="O1558" t="s">
        <v>8299</v>
      </c>
      <c r="P1558">
        <f t="shared" si="125"/>
        <v>45</v>
      </c>
      <c r="Q1558">
        <f t="shared" si="126"/>
        <v>56.42</v>
      </c>
      <c r="R1558" s="10">
        <f t="shared" si="127"/>
        <v>42525.153055555551</v>
      </c>
      <c r="S1558" s="10">
        <f t="shared" si="128"/>
        <v>42555.153055555551</v>
      </c>
      <c r="T1558" s="20">
        <f t="shared" si="124"/>
        <v>30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8294</v>
      </c>
      <c r="O1559" t="s">
        <v>8299</v>
      </c>
      <c r="P1559">
        <f t="shared" si="125"/>
        <v>4</v>
      </c>
      <c r="Q1559">
        <f t="shared" si="126"/>
        <v>100</v>
      </c>
      <c r="R1559" s="10">
        <f t="shared" si="127"/>
        <v>41871.65315972222</v>
      </c>
      <c r="S1559" s="10">
        <f t="shared" si="128"/>
        <v>41902.65315972222</v>
      </c>
      <c r="T1559" s="20">
        <f t="shared" si="124"/>
        <v>31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8294</v>
      </c>
      <c r="O1560" t="s">
        <v>8299</v>
      </c>
      <c r="P1560">
        <f t="shared" si="125"/>
        <v>5</v>
      </c>
      <c r="Q1560">
        <f t="shared" si="126"/>
        <v>11.67</v>
      </c>
      <c r="R1560" s="10">
        <f t="shared" si="127"/>
        <v>42185.397673611107</v>
      </c>
      <c r="S1560" s="10">
        <f t="shared" si="128"/>
        <v>42244.508333333331</v>
      </c>
      <c r="T1560" s="20">
        <f t="shared" si="124"/>
        <v>59.110659722224227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8294</v>
      </c>
      <c r="O1561" t="s">
        <v>8299</v>
      </c>
      <c r="P1561">
        <f t="shared" si="125"/>
        <v>0</v>
      </c>
      <c r="Q1561">
        <f t="shared" si="126"/>
        <v>50</v>
      </c>
      <c r="R1561" s="10">
        <f t="shared" si="127"/>
        <v>42108.05322916666</v>
      </c>
      <c r="S1561" s="10">
        <f t="shared" si="128"/>
        <v>42123.05322916666</v>
      </c>
      <c r="T1561" s="20">
        <f t="shared" si="124"/>
        <v>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8294</v>
      </c>
      <c r="O1562" t="s">
        <v>8299</v>
      </c>
      <c r="P1562">
        <f t="shared" si="125"/>
        <v>4</v>
      </c>
      <c r="Q1562">
        <f t="shared" si="126"/>
        <v>23.5</v>
      </c>
      <c r="R1562" s="10">
        <f t="shared" si="127"/>
        <v>41936.020752314813</v>
      </c>
      <c r="S1562" s="10">
        <f t="shared" si="128"/>
        <v>41956.062418981484</v>
      </c>
      <c r="T1562" s="20">
        <f t="shared" si="124"/>
        <v>20.041666666671517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8278</v>
      </c>
      <c r="O1563" t="s">
        <v>8300</v>
      </c>
      <c r="P1563">
        <f t="shared" si="125"/>
        <v>1</v>
      </c>
      <c r="Q1563">
        <f t="shared" si="126"/>
        <v>67</v>
      </c>
      <c r="R1563" s="10">
        <f t="shared" si="127"/>
        <v>41555.041701388887</v>
      </c>
      <c r="S1563" s="10">
        <f t="shared" si="128"/>
        <v>41585.083368055559</v>
      </c>
      <c r="T1563" s="20">
        <f t="shared" si="124"/>
        <v>30.041666666671517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8278</v>
      </c>
      <c r="O1564" t="s">
        <v>8300</v>
      </c>
      <c r="P1564">
        <f t="shared" si="125"/>
        <v>0</v>
      </c>
      <c r="Q1564">
        <f t="shared" si="126"/>
        <v>0</v>
      </c>
      <c r="R1564" s="10">
        <f t="shared" si="127"/>
        <v>40079.566157407404</v>
      </c>
      <c r="S1564" s="10">
        <f t="shared" si="128"/>
        <v>40149.034722222219</v>
      </c>
      <c r="T1564" s="20">
        <f t="shared" si="124"/>
        <v>69.468564814815181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8278</v>
      </c>
      <c r="O1565" t="s">
        <v>8300</v>
      </c>
      <c r="P1565">
        <f t="shared" si="125"/>
        <v>1</v>
      </c>
      <c r="Q1565">
        <f t="shared" si="126"/>
        <v>42.5</v>
      </c>
      <c r="R1565" s="10">
        <f t="shared" si="127"/>
        <v>41652.742488425924</v>
      </c>
      <c r="S1565" s="10">
        <f t="shared" si="128"/>
        <v>41712.700821759259</v>
      </c>
      <c r="T1565" s="20">
        <f t="shared" si="124"/>
        <v>59.958333333335759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8278</v>
      </c>
      <c r="O1566" t="s">
        <v>8300</v>
      </c>
      <c r="P1566">
        <f t="shared" si="125"/>
        <v>0</v>
      </c>
      <c r="Q1566">
        <f t="shared" si="126"/>
        <v>10</v>
      </c>
      <c r="R1566" s="10">
        <f t="shared" si="127"/>
        <v>42121.367002314815</v>
      </c>
      <c r="S1566" s="10">
        <f t="shared" si="128"/>
        <v>42152.836805555555</v>
      </c>
      <c r="T1566" s="20">
        <f t="shared" si="124"/>
        <v>31.469803240739566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8278</v>
      </c>
      <c r="O1567" t="s">
        <v>8300</v>
      </c>
      <c r="P1567">
        <f t="shared" si="125"/>
        <v>3</v>
      </c>
      <c r="Q1567">
        <f t="shared" si="126"/>
        <v>100</v>
      </c>
      <c r="R1567" s="10">
        <f t="shared" si="127"/>
        <v>40672.729872685188</v>
      </c>
      <c r="S1567" s="10">
        <f t="shared" si="128"/>
        <v>40702.729872685188</v>
      </c>
      <c r="T1567" s="20">
        <f t="shared" si="124"/>
        <v>30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8278</v>
      </c>
      <c r="O1568" t="s">
        <v>8300</v>
      </c>
      <c r="P1568">
        <f t="shared" si="125"/>
        <v>21</v>
      </c>
      <c r="Q1568">
        <f t="shared" si="126"/>
        <v>108.05</v>
      </c>
      <c r="R1568" s="10">
        <f t="shared" si="127"/>
        <v>42549.916712962964</v>
      </c>
      <c r="S1568" s="10">
        <f t="shared" si="128"/>
        <v>42578.916666666672</v>
      </c>
      <c r="T1568" s="20">
        <f t="shared" si="124"/>
        <v>28.999953703707433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8278</v>
      </c>
      <c r="O1569" t="s">
        <v>8300</v>
      </c>
      <c r="P1569">
        <f t="shared" si="125"/>
        <v>4</v>
      </c>
      <c r="Q1569">
        <f t="shared" si="126"/>
        <v>26.92</v>
      </c>
      <c r="R1569" s="10">
        <f t="shared" si="127"/>
        <v>41671.936863425923</v>
      </c>
      <c r="S1569" s="10">
        <f t="shared" si="128"/>
        <v>41687</v>
      </c>
      <c r="T1569" s="20">
        <f t="shared" si="124"/>
        <v>15.063136574077362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8278</v>
      </c>
      <c r="O1570" t="s">
        <v>8300</v>
      </c>
      <c r="P1570">
        <f t="shared" si="125"/>
        <v>14</v>
      </c>
      <c r="Q1570">
        <f t="shared" si="126"/>
        <v>155</v>
      </c>
      <c r="R1570" s="10">
        <f t="shared" si="127"/>
        <v>41962.062326388885</v>
      </c>
      <c r="S1570" s="10">
        <f t="shared" si="128"/>
        <v>41997.062326388885</v>
      </c>
      <c r="T1570" s="20">
        <f t="shared" si="124"/>
        <v>35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8278</v>
      </c>
      <c r="O1571" t="s">
        <v>8300</v>
      </c>
      <c r="P1571">
        <f t="shared" si="125"/>
        <v>0</v>
      </c>
      <c r="Q1571">
        <f t="shared" si="126"/>
        <v>0</v>
      </c>
      <c r="R1571" s="10">
        <f t="shared" si="127"/>
        <v>41389.679560185185</v>
      </c>
      <c r="S1571" s="10">
        <f t="shared" si="128"/>
        <v>41419.679560185185</v>
      </c>
      <c r="T1571" s="20">
        <f t="shared" si="124"/>
        <v>30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8278</v>
      </c>
      <c r="O1572" t="s">
        <v>8300</v>
      </c>
      <c r="P1572">
        <f t="shared" si="125"/>
        <v>41</v>
      </c>
      <c r="Q1572">
        <f t="shared" si="126"/>
        <v>47.77</v>
      </c>
      <c r="R1572" s="10">
        <f t="shared" si="127"/>
        <v>42438.813449074078</v>
      </c>
      <c r="S1572" s="10">
        <f t="shared" si="128"/>
        <v>42468.771782407406</v>
      </c>
      <c r="T1572" s="20">
        <f t="shared" si="124"/>
        <v>29.958333333328483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8278</v>
      </c>
      <c r="O1573" t="s">
        <v>8300</v>
      </c>
      <c r="P1573">
        <f t="shared" si="125"/>
        <v>1</v>
      </c>
      <c r="Q1573">
        <f t="shared" si="126"/>
        <v>20</v>
      </c>
      <c r="R1573" s="10">
        <f t="shared" si="127"/>
        <v>42144.769479166673</v>
      </c>
      <c r="S1573" s="10">
        <f t="shared" si="128"/>
        <v>42174.769479166673</v>
      </c>
      <c r="T1573" s="20">
        <f t="shared" si="124"/>
        <v>30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8278</v>
      </c>
      <c r="O1574" t="s">
        <v>8300</v>
      </c>
      <c r="P1574">
        <f t="shared" si="125"/>
        <v>5</v>
      </c>
      <c r="Q1574">
        <f t="shared" si="126"/>
        <v>41.67</v>
      </c>
      <c r="R1574" s="10">
        <f t="shared" si="127"/>
        <v>42404.033090277779</v>
      </c>
      <c r="S1574" s="10">
        <f t="shared" si="128"/>
        <v>42428.999305555553</v>
      </c>
      <c r="T1574" s="20">
        <f t="shared" si="124"/>
        <v>24.966215277774609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8278</v>
      </c>
      <c r="O1575" t="s">
        <v>8300</v>
      </c>
      <c r="P1575">
        <f t="shared" si="125"/>
        <v>2</v>
      </c>
      <c r="Q1575">
        <f t="shared" si="126"/>
        <v>74.33</v>
      </c>
      <c r="R1575" s="10">
        <f t="shared" si="127"/>
        <v>42786.000023148154</v>
      </c>
      <c r="S1575" s="10">
        <f t="shared" si="128"/>
        <v>42826.165972222225</v>
      </c>
      <c r="T1575" s="20">
        <f t="shared" si="124"/>
        <v>40.16594907407125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8278</v>
      </c>
      <c r="O1576" t="s">
        <v>8300</v>
      </c>
      <c r="P1576">
        <f t="shared" si="125"/>
        <v>5</v>
      </c>
      <c r="Q1576">
        <f t="shared" si="126"/>
        <v>84.33</v>
      </c>
      <c r="R1576" s="10">
        <f t="shared" si="127"/>
        <v>42017.927418981482</v>
      </c>
      <c r="S1576" s="10">
        <f t="shared" si="128"/>
        <v>42052.927418981482</v>
      </c>
      <c r="T1576" s="20">
        <f t="shared" si="124"/>
        <v>35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8278</v>
      </c>
      <c r="O1577" t="s">
        <v>8300</v>
      </c>
      <c r="P1577">
        <f t="shared" si="125"/>
        <v>23</v>
      </c>
      <c r="Q1577">
        <f t="shared" si="126"/>
        <v>65.459999999999994</v>
      </c>
      <c r="R1577" s="10">
        <f t="shared" si="127"/>
        <v>41799.524259259262</v>
      </c>
      <c r="S1577" s="10">
        <f t="shared" si="128"/>
        <v>41829.524259259262</v>
      </c>
      <c r="T1577" s="20">
        <f t="shared" si="124"/>
        <v>30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8278</v>
      </c>
      <c r="O1578" t="s">
        <v>8300</v>
      </c>
      <c r="P1578">
        <f t="shared" si="125"/>
        <v>13</v>
      </c>
      <c r="Q1578">
        <f t="shared" si="126"/>
        <v>65</v>
      </c>
      <c r="R1578" s="10">
        <f t="shared" si="127"/>
        <v>42140.879259259258</v>
      </c>
      <c r="S1578" s="10">
        <f t="shared" si="128"/>
        <v>42185.879259259258</v>
      </c>
      <c r="T1578" s="20">
        <f t="shared" si="124"/>
        <v>45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8278</v>
      </c>
      <c r="O1579" t="s">
        <v>8300</v>
      </c>
      <c r="P1579">
        <f t="shared" si="125"/>
        <v>1</v>
      </c>
      <c r="Q1579">
        <f t="shared" si="126"/>
        <v>27.5</v>
      </c>
      <c r="R1579" s="10">
        <f t="shared" si="127"/>
        <v>41054.847777777781</v>
      </c>
      <c r="S1579" s="10">
        <f t="shared" si="128"/>
        <v>41114.847777777781</v>
      </c>
      <c r="T1579" s="20">
        <f t="shared" si="124"/>
        <v>60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8278</v>
      </c>
      <c r="O1580" t="s">
        <v>8300</v>
      </c>
      <c r="P1580">
        <f t="shared" si="125"/>
        <v>11</v>
      </c>
      <c r="Q1580">
        <f t="shared" si="126"/>
        <v>51.25</v>
      </c>
      <c r="R1580" s="10">
        <f t="shared" si="127"/>
        <v>40399.065868055557</v>
      </c>
      <c r="S1580" s="10">
        <f t="shared" si="128"/>
        <v>40423.083333333336</v>
      </c>
      <c r="T1580" s="20">
        <f t="shared" si="124"/>
        <v>24.017465277778683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8278</v>
      </c>
      <c r="O1581" t="s">
        <v>8300</v>
      </c>
      <c r="P1581">
        <f t="shared" si="125"/>
        <v>1</v>
      </c>
      <c r="Q1581">
        <f t="shared" si="126"/>
        <v>14</v>
      </c>
      <c r="R1581" s="10">
        <f t="shared" si="127"/>
        <v>41481.996423611112</v>
      </c>
      <c r="S1581" s="10">
        <f t="shared" si="128"/>
        <v>41514.996423611112</v>
      </c>
      <c r="T1581" s="20">
        <f t="shared" si="124"/>
        <v>33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8278</v>
      </c>
      <c r="O1582" t="s">
        <v>8300</v>
      </c>
      <c r="P1582">
        <f t="shared" si="125"/>
        <v>0</v>
      </c>
      <c r="Q1582">
        <f t="shared" si="126"/>
        <v>0</v>
      </c>
      <c r="R1582" s="10">
        <f t="shared" si="127"/>
        <v>40990.050069444449</v>
      </c>
      <c r="S1582" s="10">
        <f t="shared" si="128"/>
        <v>41050.050069444449</v>
      </c>
      <c r="T1582" s="20">
        <f t="shared" si="124"/>
        <v>60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8294</v>
      </c>
      <c r="O1583" t="s">
        <v>8301</v>
      </c>
      <c r="P1583">
        <f t="shared" si="125"/>
        <v>1</v>
      </c>
      <c r="Q1583">
        <f t="shared" si="126"/>
        <v>5</v>
      </c>
      <c r="R1583" s="10">
        <f t="shared" si="127"/>
        <v>42325.448958333334</v>
      </c>
      <c r="S1583" s="10">
        <f t="shared" si="128"/>
        <v>42357.448958333334</v>
      </c>
      <c r="T1583" s="20">
        <f t="shared" si="124"/>
        <v>32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8294</v>
      </c>
      <c r="O1584" t="s">
        <v>8301</v>
      </c>
      <c r="P1584">
        <f t="shared" si="125"/>
        <v>9</v>
      </c>
      <c r="Q1584">
        <f t="shared" si="126"/>
        <v>31</v>
      </c>
      <c r="R1584" s="10">
        <f t="shared" si="127"/>
        <v>42246.789965277778</v>
      </c>
      <c r="S1584" s="10">
        <f t="shared" si="128"/>
        <v>42303.888888888891</v>
      </c>
      <c r="T1584" s="20">
        <f t="shared" si="124"/>
        <v>57.098923611112696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8294</v>
      </c>
      <c r="O1585" t="s">
        <v>8301</v>
      </c>
      <c r="P1585">
        <f t="shared" si="125"/>
        <v>0</v>
      </c>
      <c r="Q1585">
        <f t="shared" si="126"/>
        <v>15</v>
      </c>
      <c r="R1585" s="10">
        <f t="shared" si="127"/>
        <v>41877.904988425929</v>
      </c>
      <c r="S1585" s="10">
        <f t="shared" si="128"/>
        <v>41907.904988425929</v>
      </c>
      <c r="T1585" s="20">
        <f t="shared" si="124"/>
        <v>30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8294</v>
      </c>
      <c r="O1586" t="s">
        <v>8301</v>
      </c>
      <c r="P1586">
        <f t="shared" si="125"/>
        <v>0</v>
      </c>
      <c r="Q1586">
        <f t="shared" si="126"/>
        <v>0</v>
      </c>
      <c r="R1586" s="10">
        <f t="shared" si="127"/>
        <v>41779.649317129632</v>
      </c>
      <c r="S1586" s="10">
        <f t="shared" si="128"/>
        <v>41789.649317129632</v>
      </c>
      <c r="T1586" s="20">
        <f t="shared" si="124"/>
        <v>10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8294</v>
      </c>
      <c r="O1587" t="s">
        <v>8301</v>
      </c>
      <c r="P1587">
        <f t="shared" si="125"/>
        <v>79</v>
      </c>
      <c r="Q1587">
        <f t="shared" si="126"/>
        <v>131.66999999999999</v>
      </c>
      <c r="R1587" s="10">
        <f t="shared" si="127"/>
        <v>42707.895462962959</v>
      </c>
      <c r="S1587" s="10">
        <f t="shared" si="128"/>
        <v>42729.458333333328</v>
      </c>
      <c r="T1587" s="20">
        <f t="shared" si="124"/>
        <v>21.562870370369637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8294</v>
      </c>
      <c r="O1588" t="s">
        <v>8301</v>
      </c>
      <c r="P1588">
        <f t="shared" si="125"/>
        <v>0</v>
      </c>
      <c r="Q1588">
        <f t="shared" si="126"/>
        <v>0</v>
      </c>
      <c r="R1588" s="10">
        <f t="shared" si="127"/>
        <v>42069.104421296302</v>
      </c>
      <c r="S1588" s="10">
        <f t="shared" si="128"/>
        <v>42099.062754629631</v>
      </c>
      <c r="T1588" s="20">
        <f t="shared" si="124"/>
        <v>29.958333333328483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8294</v>
      </c>
      <c r="O1589" t="s">
        <v>8301</v>
      </c>
      <c r="P1589">
        <f t="shared" si="125"/>
        <v>0</v>
      </c>
      <c r="Q1589">
        <f t="shared" si="126"/>
        <v>1</v>
      </c>
      <c r="R1589" s="10">
        <f t="shared" si="127"/>
        <v>41956.950983796298</v>
      </c>
      <c r="S1589" s="10">
        <f t="shared" si="128"/>
        <v>41986.950983796298</v>
      </c>
      <c r="T1589" s="20">
        <f t="shared" si="124"/>
        <v>30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8294</v>
      </c>
      <c r="O1590" t="s">
        <v>8301</v>
      </c>
      <c r="P1590">
        <f t="shared" si="125"/>
        <v>0</v>
      </c>
      <c r="Q1590">
        <f t="shared" si="126"/>
        <v>0</v>
      </c>
      <c r="R1590" s="10">
        <f t="shared" si="127"/>
        <v>42005.24998842593</v>
      </c>
      <c r="S1590" s="10">
        <f t="shared" si="128"/>
        <v>42035.841666666667</v>
      </c>
      <c r="T1590" s="20">
        <f t="shared" si="124"/>
        <v>30.591678240736655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8294</v>
      </c>
      <c r="O1591" t="s">
        <v>8301</v>
      </c>
      <c r="P1591">
        <f t="shared" si="125"/>
        <v>0</v>
      </c>
      <c r="Q1591">
        <f t="shared" si="126"/>
        <v>0</v>
      </c>
      <c r="R1591" s="10">
        <f t="shared" si="127"/>
        <v>42256.984791666662</v>
      </c>
      <c r="S1591" s="10">
        <f t="shared" si="128"/>
        <v>42286.984791666662</v>
      </c>
      <c r="T1591" s="20">
        <f t="shared" si="124"/>
        <v>30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8294</v>
      </c>
      <c r="O1592" t="s">
        <v>8301</v>
      </c>
      <c r="P1592">
        <f t="shared" si="125"/>
        <v>2</v>
      </c>
      <c r="Q1592">
        <f t="shared" si="126"/>
        <v>510</v>
      </c>
      <c r="R1592" s="10">
        <f t="shared" si="127"/>
        <v>42240.857222222221</v>
      </c>
      <c r="S1592" s="10">
        <f t="shared" si="128"/>
        <v>42270.857222222221</v>
      </c>
      <c r="T1592" s="20">
        <f t="shared" si="124"/>
        <v>30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8294</v>
      </c>
      <c r="O1593" t="s">
        <v>8301</v>
      </c>
      <c r="P1593">
        <f t="shared" si="125"/>
        <v>29</v>
      </c>
      <c r="Q1593">
        <f t="shared" si="126"/>
        <v>44.48</v>
      </c>
      <c r="R1593" s="10">
        <f t="shared" si="127"/>
        <v>42433.726168981477</v>
      </c>
      <c r="S1593" s="10">
        <f t="shared" si="128"/>
        <v>42463.68450231482</v>
      </c>
      <c r="T1593" s="20">
        <f t="shared" si="124"/>
        <v>29.958333333343035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8294</v>
      </c>
      <c r="O1594" t="s">
        <v>8301</v>
      </c>
      <c r="P1594">
        <f t="shared" si="125"/>
        <v>0</v>
      </c>
      <c r="Q1594">
        <f t="shared" si="126"/>
        <v>0</v>
      </c>
      <c r="R1594" s="10">
        <f t="shared" si="127"/>
        <v>42046.072743055556</v>
      </c>
      <c r="S1594" s="10">
        <f t="shared" si="128"/>
        <v>42091.031076388885</v>
      </c>
      <c r="T1594" s="20">
        <f t="shared" si="124"/>
        <v>44.958333333328483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8294</v>
      </c>
      <c r="O1595" t="s">
        <v>8301</v>
      </c>
      <c r="P1595">
        <f t="shared" si="125"/>
        <v>0</v>
      </c>
      <c r="Q1595">
        <f t="shared" si="126"/>
        <v>1</v>
      </c>
      <c r="R1595" s="10">
        <f t="shared" si="127"/>
        <v>42033.845543981486</v>
      </c>
      <c r="S1595" s="10">
        <f t="shared" si="128"/>
        <v>42063.845543981486</v>
      </c>
      <c r="T1595" s="20">
        <f t="shared" si="124"/>
        <v>30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8294</v>
      </c>
      <c r="O1596" t="s">
        <v>8301</v>
      </c>
      <c r="P1596">
        <f t="shared" si="125"/>
        <v>21</v>
      </c>
      <c r="Q1596">
        <f t="shared" si="126"/>
        <v>20.5</v>
      </c>
      <c r="R1596" s="10">
        <f t="shared" si="127"/>
        <v>42445.712754629625</v>
      </c>
      <c r="S1596" s="10">
        <f t="shared" si="128"/>
        <v>42505.681249999994</v>
      </c>
      <c r="T1596" s="20">
        <f t="shared" si="124"/>
        <v>59.968495370369055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8294</v>
      </c>
      <c r="O1597" t="s">
        <v>8301</v>
      </c>
      <c r="P1597">
        <f t="shared" si="125"/>
        <v>0</v>
      </c>
      <c r="Q1597">
        <f t="shared" si="126"/>
        <v>40</v>
      </c>
      <c r="R1597" s="10">
        <f t="shared" si="127"/>
        <v>41780.050092592595</v>
      </c>
      <c r="S1597" s="10">
        <f t="shared" si="128"/>
        <v>41808.842361111114</v>
      </c>
      <c r="T1597" s="20">
        <f t="shared" si="124"/>
        <v>28.79226851851854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8294</v>
      </c>
      <c r="O1598" t="s">
        <v>8301</v>
      </c>
      <c r="P1598">
        <f t="shared" si="125"/>
        <v>2</v>
      </c>
      <c r="Q1598">
        <f t="shared" si="126"/>
        <v>25</v>
      </c>
      <c r="R1598" s="10">
        <f t="shared" si="127"/>
        <v>41941.430196759262</v>
      </c>
      <c r="S1598" s="10">
        <f t="shared" si="128"/>
        <v>41986.471863425926</v>
      </c>
      <c r="T1598" s="20">
        <f t="shared" si="124"/>
        <v>45.041666666664241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8294</v>
      </c>
      <c r="O1599" t="s">
        <v>8301</v>
      </c>
      <c r="P1599">
        <f t="shared" si="125"/>
        <v>0</v>
      </c>
      <c r="Q1599">
        <f t="shared" si="126"/>
        <v>0</v>
      </c>
      <c r="R1599" s="10">
        <f t="shared" si="127"/>
        <v>42603.354131944448</v>
      </c>
      <c r="S1599" s="10">
        <f t="shared" si="128"/>
        <v>42633.354131944448</v>
      </c>
      <c r="T1599" s="20">
        <f t="shared" si="124"/>
        <v>30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8294</v>
      </c>
      <c r="O1600" t="s">
        <v>8301</v>
      </c>
      <c r="P1600">
        <f t="shared" si="125"/>
        <v>0</v>
      </c>
      <c r="Q1600">
        <f t="shared" si="126"/>
        <v>1</v>
      </c>
      <c r="R1600" s="10">
        <f t="shared" si="127"/>
        <v>42151.667337962965</v>
      </c>
      <c r="S1600" s="10">
        <f t="shared" si="128"/>
        <v>42211.667337962965</v>
      </c>
      <c r="T1600" s="20">
        <f t="shared" si="124"/>
        <v>60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8294</v>
      </c>
      <c r="O1601" t="s">
        <v>8301</v>
      </c>
      <c r="P1601">
        <f t="shared" si="125"/>
        <v>0</v>
      </c>
      <c r="Q1601">
        <f t="shared" si="126"/>
        <v>0</v>
      </c>
      <c r="R1601" s="10">
        <f t="shared" si="127"/>
        <v>42438.53907407407</v>
      </c>
      <c r="S1601" s="10">
        <f t="shared" si="128"/>
        <v>42468.497407407413</v>
      </c>
      <c r="T1601" s="20">
        <f t="shared" si="124"/>
        <v>29.958333333343035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8294</v>
      </c>
      <c r="O1602" t="s">
        <v>8301</v>
      </c>
      <c r="P1602">
        <f t="shared" si="125"/>
        <v>7</v>
      </c>
      <c r="Q1602">
        <f t="shared" si="126"/>
        <v>40.78</v>
      </c>
      <c r="R1602" s="10">
        <f t="shared" si="127"/>
        <v>41791.057314814818</v>
      </c>
      <c r="S1602" s="10">
        <f t="shared" si="128"/>
        <v>41835.21597222222</v>
      </c>
      <c r="T1602" s="20">
        <f t="shared" si="124"/>
        <v>44.158657407402643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8281</v>
      </c>
      <c r="O1603" t="s">
        <v>8282</v>
      </c>
      <c r="P1603">
        <f t="shared" si="125"/>
        <v>108</v>
      </c>
      <c r="Q1603">
        <f t="shared" si="126"/>
        <v>48.33</v>
      </c>
      <c r="R1603" s="10">
        <f t="shared" si="127"/>
        <v>40638.092974537038</v>
      </c>
      <c r="S1603" s="10">
        <f t="shared" si="128"/>
        <v>40668.092974537038</v>
      </c>
      <c r="T1603" s="20">
        <f t="shared" ref="T1603:T1666" si="129">S1603-R1603</f>
        <v>30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8281</v>
      </c>
      <c r="O1604" t="s">
        <v>8282</v>
      </c>
      <c r="P1604">
        <f t="shared" si="125"/>
        <v>100</v>
      </c>
      <c r="Q1604">
        <f t="shared" si="126"/>
        <v>46.95</v>
      </c>
      <c r="R1604" s="10">
        <f t="shared" si="127"/>
        <v>40788.297650462962</v>
      </c>
      <c r="S1604" s="10">
        <f t="shared" si="128"/>
        <v>40830.958333333336</v>
      </c>
      <c r="T1604" s="20">
        <f t="shared" si="129"/>
        <v>42.660682870373421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8281</v>
      </c>
      <c r="O1605" t="s">
        <v>8282</v>
      </c>
      <c r="P1605">
        <f t="shared" si="125"/>
        <v>100</v>
      </c>
      <c r="Q1605">
        <f t="shared" si="126"/>
        <v>66.69</v>
      </c>
      <c r="R1605" s="10">
        <f t="shared" si="127"/>
        <v>40876.169664351852</v>
      </c>
      <c r="S1605" s="10">
        <f t="shared" si="128"/>
        <v>40936.169664351852</v>
      </c>
      <c r="T1605" s="20">
        <f t="shared" si="129"/>
        <v>60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8281</v>
      </c>
      <c r="O1606" t="s">
        <v>8282</v>
      </c>
      <c r="P1606">
        <f t="shared" si="125"/>
        <v>122</v>
      </c>
      <c r="Q1606">
        <f t="shared" si="126"/>
        <v>48.84</v>
      </c>
      <c r="R1606" s="10">
        <f t="shared" si="127"/>
        <v>40945.845312500001</v>
      </c>
      <c r="S1606" s="10">
        <f t="shared" si="128"/>
        <v>40985.80364583333</v>
      </c>
      <c r="T1606" s="20">
        <f t="shared" si="129"/>
        <v>39.958333333328483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8281</v>
      </c>
      <c r="O1607" t="s">
        <v>8282</v>
      </c>
      <c r="P1607">
        <f t="shared" si="125"/>
        <v>101</v>
      </c>
      <c r="Q1607">
        <f t="shared" si="126"/>
        <v>137.31</v>
      </c>
      <c r="R1607" s="10">
        <f t="shared" si="127"/>
        <v>40747.012881944444</v>
      </c>
      <c r="S1607" s="10">
        <f t="shared" si="128"/>
        <v>40756.291666666664</v>
      </c>
      <c r="T1607" s="20">
        <f t="shared" si="129"/>
        <v>9.2787847222207347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8281</v>
      </c>
      <c r="O1608" t="s">
        <v>8282</v>
      </c>
      <c r="P1608">
        <f t="shared" si="125"/>
        <v>101</v>
      </c>
      <c r="Q1608">
        <f t="shared" si="126"/>
        <v>87.83</v>
      </c>
      <c r="R1608" s="10">
        <f t="shared" si="127"/>
        <v>40536.111550925925</v>
      </c>
      <c r="S1608" s="10">
        <f t="shared" si="128"/>
        <v>40626.069884259261</v>
      </c>
      <c r="T1608" s="20">
        <f t="shared" si="129"/>
        <v>89.958333333335759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8281</v>
      </c>
      <c r="O1609" t="s">
        <v>8282</v>
      </c>
      <c r="P1609">
        <f t="shared" si="125"/>
        <v>145</v>
      </c>
      <c r="Q1609">
        <f t="shared" si="126"/>
        <v>70.790000000000006</v>
      </c>
      <c r="R1609" s="10">
        <f t="shared" si="127"/>
        <v>41053.80846064815</v>
      </c>
      <c r="S1609" s="10">
        <f t="shared" si="128"/>
        <v>41074.80846064815</v>
      </c>
      <c r="T1609" s="20">
        <f t="shared" si="129"/>
        <v>21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8281</v>
      </c>
      <c r="O1610" t="s">
        <v>8282</v>
      </c>
      <c r="P1610">
        <f t="shared" ref="P1610:P1673" si="130">ROUND(E1610/D1610*100,0)</f>
        <v>101</v>
      </c>
      <c r="Q1610">
        <f t="shared" ref="Q1610:Q1673" si="131">IFERROR(ROUND(E1610/L1610,2),0)</f>
        <v>52.83</v>
      </c>
      <c r="R1610" s="10">
        <f t="shared" ref="R1610:R1673" si="132">(((J1610/60)/60)/24)+DATE(1970,1,1)</f>
        <v>41607.83085648148</v>
      </c>
      <c r="S1610" s="10">
        <f t="shared" ref="S1610:S1673" si="133">(((I1610/60)/60)/24)+DATE(1970,1,1)</f>
        <v>41640.226388888892</v>
      </c>
      <c r="T1610" s="20">
        <f t="shared" si="129"/>
        <v>32.395532407412247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8281</v>
      </c>
      <c r="O1611" t="s">
        <v>8282</v>
      </c>
      <c r="P1611">
        <f t="shared" si="130"/>
        <v>118</v>
      </c>
      <c r="Q1611">
        <f t="shared" si="131"/>
        <v>443.75</v>
      </c>
      <c r="R1611" s="10">
        <f t="shared" si="132"/>
        <v>40796.001261574071</v>
      </c>
      <c r="S1611" s="10">
        <f t="shared" si="133"/>
        <v>40849.333333333336</v>
      </c>
      <c r="T1611" s="20">
        <f t="shared" si="129"/>
        <v>53.332071759265091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8281</v>
      </c>
      <c r="O1612" t="s">
        <v>8282</v>
      </c>
      <c r="P1612">
        <f t="shared" si="130"/>
        <v>272</v>
      </c>
      <c r="Q1612">
        <f t="shared" si="131"/>
        <v>48.54</v>
      </c>
      <c r="R1612" s="10">
        <f t="shared" si="132"/>
        <v>41228.924884259257</v>
      </c>
      <c r="S1612" s="10">
        <f t="shared" si="133"/>
        <v>41258.924884259257</v>
      </c>
      <c r="T1612" s="20">
        <f t="shared" si="129"/>
        <v>30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8281</v>
      </c>
      <c r="O1613" t="s">
        <v>8282</v>
      </c>
      <c r="P1613">
        <f t="shared" si="130"/>
        <v>125</v>
      </c>
      <c r="Q1613">
        <f t="shared" si="131"/>
        <v>37.07</v>
      </c>
      <c r="R1613" s="10">
        <f t="shared" si="132"/>
        <v>41409.00037037037</v>
      </c>
      <c r="S1613" s="10">
        <f t="shared" si="133"/>
        <v>41430.00037037037</v>
      </c>
      <c r="T1613" s="20">
        <f t="shared" si="129"/>
        <v>21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8281</v>
      </c>
      <c r="O1614" t="s">
        <v>8282</v>
      </c>
      <c r="P1614">
        <f t="shared" si="130"/>
        <v>110</v>
      </c>
      <c r="Q1614">
        <f t="shared" si="131"/>
        <v>50</v>
      </c>
      <c r="R1614" s="10">
        <f t="shared" si="132"/>
        <v>41246.874814814815</v>
      </c>
      <c r="S1614" s="10">
        <f t="shared" si="133"/>
        <v>41276.874814814815</v>
      </c>
      <c r="T1614" s="20">
        <f t="shared" si="129"/>
        <v>30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8281</v>
      </c>
      <c r="O1615" t="s">
        <v>8282</v>
      </c>
      <c r="P1615">
        <f t="shared" si="130"/>
        <v>102</v>
      </c>
      <c r="Q1615">
        <f t="shared" si="131"/>
        <v>39.04</v>
      </c>
      <c r="R1615" s="10">
        <f t="shared" si="132"/>
        <v>41082.069467592592</v>
      </c>
      <c r="S1615" s="10">
        <f t="shared" si="133"/>
        <v>41112.069467592592</v>
      </c>
      <c r="T1615" s="20">
        <f t="shared" si="129"/>
        <v>30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8281</v>
      </c>
      <c r="O1616" t="s">
        <v>8282</v>
      </c>
      <c r="P1616">
        <f t="shared" si="130"/>
        <v>103</v>
      </c>
      <c r="Q1616">
        <f t="shared" si="131"/>
        <v>66.69</v>
      </c>
      <c r="R1616" s="10">
        <f t="shared" si="132"/>
        <v>41794.981122685182</v>
      </c>
      <c r="S1616" s="10">
        <f t="shared" si="133"/>
        <v>41854.708333333336</v>
      </c>
      <c r="T1616" s="20">
        <f t="shared" si="129"/>
        <v>59.727210648154141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8281</v>
      </c>
      <c r="O1617" t="s">
        <v>8282</v>
      </c>
      <c r="P1617">
        <f t="shared" si="130"/>
        <v>114</v>
      </c>
      <c r="Q1617">
        <f t="shared" si="131"/>
        <v>67.13</v>
      </c>
      <c r="R1617" s="10">
        <f t="shared" si="132"/>
        <v>40845.050879629627</v>
      </c>
      <c r="S1617" s="10">
        <f t="shared" si="133"/>
        <v>40890.092546296299</v>
      </c>
      <c r="T1617" s="20">
        <f t="shared" si="129"/>
        <v>45.041666666671517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8281</v>
      </c>
      <c r="O1618" t="s">
        <v>8282</v>
      </c>
      <c r="P1618">
        <f t="shared" si="130"/>
        <v>104</v>
      </c>
      <c r="Q1618">
        <f t="shared" si="131"/>
        <v>66.37</v>
      </c>
      <c r="R1618" s="10">
        <f t="shared" si="132"/>
        <v>41194.715520833335</v>
      </c>
      <c r="S1618" s="10">
        <f t="shared" si="133"/>
        <v>41235.916666666664</v>
      </c>
      <c r="T1618" s="20">
        <f t="shared" si="129"/>
        <v>41.201145833329065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8281</v>
      </c>
      <c r="O1619" t="s">
        <v>8282</v>
      </c>
      <c r="P1619">
        <f t="shared" si="130"/>
        <v>146</v>
      </c>
      <c r="Q1619">
        <f t="shared" si="131"/>
        <v>64.62</v>
      </c>
      <c r="R1619" s="10">
        <f t="shared" si="132"/>
        <v>41546.664212962962</v>
      </c>
      <c r="S1619" s="10">
        <f t="shared" si="133"/>
        <v>41579.791666666664</v>
      </c>
      <c r="T1619" s="20">
        <f t="shared" si="129"/>
        <v>33.127453703702486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8281</v>
      </c>
      <c r="O1620" t="s">
        <v>8282</v>
      </c>
      <c r="P1620">
        <f t="shared" si="130"/>
        <v>105</v>
      </c>
      <c r="Q1620">
        <f t="shared" si="131"/>
        <v>58.37</v>
      </c>
      <c r="R1620" s="10">
        <f t="shared" si="132"/>
        <v>41301.654340277775</v>
      </c>
      <c r="S1620" s="10">
        <f t="shared" si="133"/>
        <v>41341.654340277775</v>
      </c>
      <c r="T1620" s="20">
        <f t="shared" si="129"/>
        <v>40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8281</v>
      </c>
      <c r="O1621" t="s">
        <v>8282</v>
      </c>
      <c r="P1621">
        <f t="shared" si="130"/>
        <v>133</v>
      </c>
      <c r="Q1621">
        <f t="shared" si="131"/>
        <v>86.96</v>
      </c>
      <c r="R1621" s="10">
        <f t="shared" si="132"/>
        <v>41876.18618055556</v>
      </c>
      <c r="S1621" s="10">
        <f t="shared" si="133"/>
        <v>41897.18618055556</v>
      </c>
      <c r="T1621" s="20">
        <f t="shared" si="129"/>
        <v>21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8281</v>
      </c>
      <c r="O1622" t="s">
        <v>8282</v>
      </c>
      <c r="P1622">
        <f t="shared" si="130"/>
        <v>113</v>
      </c>
      <c r="Q1622">
        <f t="shared" si="131"/>
        <v>66.47</v>
      </c>
      <c r="R1622" s="10">
        <f t="shared" si="132"/>
        <v>41321.339583333334</v>
      </c>
      <c r="S1622" s="10">
        <f t="shared" si="133"/>
        <v>41328.339583333334</v>
      </c>
      <c r="T1622" s="20">
        <f t="shared" si="129"/>
        <v>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8281</v>
      </c>
      <c r="O1623" t="s">
        <v>8282</v>
      </c>
      <c r="P1623">
        <f t="shared" si="130"/>
        <v>121</v>
      </c>
      <c r="Q1623">
        <f t="shared" si="131"/>
        <v>163.78</v>
      </c>
      <c r="R1623" s="10">
        <f t="shared" si="132"/>
        <v>41003.60665509259</v>
      </c>
      <c r="S1623" s="10">
        <f t="shared" si="133"/>
        <v>41057.165972222225</v>
      </c>
      <c r="T1623" s="20">
        <f t="shared" si="129"/>
        <v>53.559317129635019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8281</v>
      </c>
      <c r="O1624" t="s">
        <v>8282</v>
      </c>
      <c r="P1624">
        <f t="shared" si="130"/>
        <v>102</v>
      </c>
      <c r="Q1624">
        <f t="shared" si="131"/>
        <v>107.98</v>
      </c>
      <c r="R1624" s="10">
        <f t="shared" si="132"/>
        <v>41950.29483796296</v>
      </c>
      <c r="S1624" s="10">
        <f t="shared" si="133"/>
        <v>41990.332638888889</v>
      </c>
      <c r="T1624" s="20">
        <f t="shared" si="129"/>
        <v>40.037800925929332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8281</v>
      </c>
      <c r="O1625" t="s">
        <v>8282</v>
      </c>
      <c r="P1625">
        <f t="shared" si="130"/>
        <v>101</v>
      </c>
      <c r="Q1625">
        <f t="shared" si="131"/>
        <v>42.11</v>
      </c>
      <c r="R1625" s="10">
        <f t="shared" si="132"/>
        <v>41453.688530092593</v>
      </c>
      <c r="S1625" s="10">
        <f t="shared" si="133"/>
        <v>41513.688530092593</v>
      </c>
      <c r="T1625" s="20">
        <f t="shared" si="129"/>
        <v>60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8281</v>
      </c>
      <c r="O1626" t="s">
        <v>8282</v>
      </c>
      <c r="P1626">
        <f t="shared" si="130"/>
        <v>118</v>
      </c>
      <c r="Q1626">
        <f t="shared" si="131"/>
        <v>47.2</v>
      </c>
      <c r="R1626" s="10">
        <f t="shared" si="132"/>
        <v>41243.367303240739</v>
      </c>
      <c r="S1626" s="10">
        <f t="shared" si="133"/>
        <v>41283.367303240739</v>
      </c>
      <c r="T1626" s="20">
        <f t="shared" si="129"/>
        <v>40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8281</v>
      </c>
      <c r="O1627" t="s">
        <v>8282</v>
      </c>
      <c r="P1627">
        <f t="shared" si="130"/>
        <v>155</v>
      </c>
      <c r="Q1627">
        <f t="shared" si="131"/>
        <v>112.02</v>
      </c>
      <c r="R1627" s="10">
        <f t="shared" si="132"/>
        <v>41135.699687500004</v>
      </c>
      <c r="S1627" s="10">
        <f t="shared" si="133"/>
        <v>41163.699687500004</v>
      </c>
      <c r="T1627" s="20">
        <f t="shared" si="129"/>
        <v>28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8281</v>
      </c>
      <c r="O1628" t="s">
        <v>8282</v>
      </c>
      <c r="P1628">
        <f t="shared" si="130"/>
        <v>101</v>
      </c>
      <c r="Q1628">
        <f t="shared" si="131"/>
        <v>74.95</v>
      </c>
      <c r="R1628" s="10">
        <f t="shared" si="132"/>
        <v>41579.847997685189</v>
      </c>
      <c r="S1628" s="10">
        <f t="shared" si="133"/>
        <v>41609.889664351853</v>
      </c>
      <c r="T1628" s="20">
        <f t="shared" si="129"/>
        <v>30.041666666664241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8281</v>
      </c>
      <c r="O1629" t="s">
        <v>8282</v>
      </c>
      <c r="P1629">
        <f t="shared" si="130"/>
        <v>117</v>
      </c>
      <c r="Q1629">
        <f t="shared" si="131"/>
        <v>61.58</v>
      </c>
      <c r="R1629" s="10">
        <f t="shared" si="132"/>
        <v>41205.707048611112</v>
      </c>
      <c r="S1629" s="10">
        <f t="shared" si="133"/>
        <v>41239.207638888889</v>
      </c>
      <c r="T1629" s="20">
        <f t="shared" si="129"/>
        <v>33.500590277777519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8281</v>
      </c>
      <c r="O1630" t="s">
        <v>8282</v>
      </c>
      <c r="P1630">
        <f t="shared" si="130"/>
        <v>101</v>
      </c>
      <c r="Q1630">
        <f t="shared" si="131"/>
        <v>45.88</v>
      </c>
      <c r="R1630" s="10">
        <f t="shared" si="132"/>
        <v>41774.737060185187</v>
      </c>
      <c r="S1630" s="10">
        <f t="shared" si="133"/>
        <v>41807.737060185187</v>
      </c>
      <c r="T1630" s="20">
        <f t="shared" si="129"/>
        <v>33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8281</v>
      </c>
      <c r="O1631" t="s">
        <v>8282</v>
      </c>
      <c r="P1631">
        <f t="shared" si="130"/>
        <v>104</v>
      </c>
      <c r="Q1631">
        <f t="shared" si="131"/>
        <v>75.849999999999994</v>
      </c>
      <c r="R1631" s="10">
        <f t="shared" si="132"/>
        <v>41645.867280092592</v>
      </c>
      <c r="S1631" s="10">
        <f t="shared" si="133"/>
        <v>41690.867280092592</v>
      </c>
      <c r="T1631" s="20">
        <f t="shared" si="129"/>
        <v>45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8281</v>
      </c>
      <c r="O1632" t="s">
        <v>8282</v>
      </c>
      <c r="P1632">
        <f t="shared" si="130"/>
        <v>265</v>
      </c>
      <c r="Q1632">
        <f t="shared" si="131"/>
        <v>84.21</v>
      </c>
      <c r="R1632" s="10">
        <f t="shared" si="132"/>
        <v>40939.837673611109</v>
      </c>
      <c r="S1632" s="10">
        <f t="shared" si="133"/>
        <v>40970.290972222225</v>
      </c>
      <c r="T1632" s="20">
        <f t="shared" si="129"/>
        <v>30.453298611115315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8281</v>
      </c>
      <c r="O1633" t="s">
        <v>8282</v>
      </c>
      <c r="P1633">
        <f t="shared" si="130"/>
        <v>156</v>
      </c>
      <c r="Q1633">
        <f t="shared" si="131"/>
        <v>117.23</v>
      </c>
      <c r="R1633" s="10">
        <f t="shared" si="132"/>
        <v>41164.859502314815</v>
      </c>
      <c r="S1633" s="10">
        <f t="shared" si="133"/>
        <v>41194.859502314815</v>
      </c>
      <c r="T1633" s="20">
        <f t="shared" si="129"/>
        <v>30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8281</v>
      </c>
      <c r="O1634" t="s">
        <v>8282</v>
      </c>
      <c r="P1634">
        <f t="shared" si="130"/>
        <v>102</v>
      </c>
      <c r="Q1634">
        <f t="shared" si="131"/>
        <v>86.49</v>
      </c>
      <c r="R1634" s="10">
        <f t="shared" si="132"/>
        <v>40750.340902777774</v>
      </c>
      <c r="S1634" s="10">
        <f t="shared" si="133"/>
        <v>40810.340902777774</v>
      </c>
      <c r="T1634" s="20">
        <f t="shared" si="129"/>
        <v>60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8281</v>
      </c>
      <c r="O1635" t="s">
        <v>8282</v>
      </c>
      <c r="P1635">
        <f t="shared" si="130"/>
        <v>100</v>
      </c>
      <c r="Q1635">
        <f t="shared" si="131"/>
        <v>172.41</v>
      </c>
      <c r="R1635" s="10">
        <f t="shared" si="132"/>
        <v>40896.883750000001</v>
      </c>
      <c r="S1635" s="10">
        <f t="shared" si="133"/>
        <v>40924.208333333336</v>
      </c>
      <c r="T1635" s="20">
        <f t="shared" si="129"/>
        <v>27.324583333334886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8281</v>
      </c>
      <c r="O1636" t="s">
        <v>8282</v>
      </c>
      <c r="P1636">
        <f t="shared" si="130"/>
        <v>101</v>
      </c>
      <c r="Q1636">
        <f t="shared" si="131"/>
        <v>62.81</v>
      </c>
      <c r="R1636" s="10">
        <f t="shared" si="132"/>
        <v>40658.189826388887</v>
      </c>
      <c r="S1636" s="10">
        <f t="shared" si="133"/>
        <v>40696.249305555553</v>
      </c>
      <c r="T1636" s="20">
        <f t="shared" si="129"/>
        <v>38.059479166666279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8281</v>
      </c>
      <c r="O1637" t="s">
        <v>8282</v>
      </c>
      <c r="P1637">
        <f t="shared" si="130"/>
        <v>125</v>
      </c>
      <c r="Q1637">
        <f t="shared" si="131"/>
        <v>67.73</v>
      </c>
      <c r="R1637" s="10">
        <f t="shared" si="132"/>
        <v>42502.868761574078</v>
      </c>
      <c r="S1637" s="10">
        <f t="shared" si="133"/>
        <v>42562.868761574078</v>
      </c>
      <c r="T1637" s="20">
        <f t="shared" si="129"/>
        <v>60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8281</v>
      </c>
      <c r="O1638" t="s">
        <v>8282</v>
      </c>
      <c r="P1638">
        <f t="shared" si="130"/>
        <v>104</v>
      </c>
      <c r="Q1638">
        <f t="shared" si="131"/>
        <v>53.56</v>
      </c>
      <c r="R1638" s="10">
        <f t="shared" si="132"/>
        <v>40663.08666666667</v>
      </c>
      <c r="S1638" s="10">
        <f t="shared" si="133"/>
        <v>40706.166666666664</v>
      </c>
      <c r="T1638" s="20">
        <f t="shared" si="129"/>
        <v>43.07999999999447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8281</v>
      </c>
      <c r="O1639" t="s">
        <v>8282</v>
      </c>
      <c r="P1639">
        <f t="shared" si="130"/>
        <v>104</v>
      </c>
      <c r="Q1639">
        <f t="shared" si="131"/>
        <v>34.6</v>
      </c>
      <c r="R1639" s="10">
        <f t="shared" si="132"/>
        <v>40122.751620370371</v>
      </c>
      <c r="S1639" s="10">
        <f t="shared" si="133"/>
        <v>40178.98541666667</v>
      </c>
      <c r="T1639" s="20">
        <f t="shared" si="129"/>
        <v>56.233796296299261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8281</v>
      </c>
      <c r="O1640" t="s">
        <v>8282</v>
      </c>
      <c r="P1640">
        <f t="shared" si="130"/>
        <v>105</v>
      </c>
      <c r="Q1640">
        <f t="shared" si="131"/>
        <v>38.89</v>
      </c>
      <c r="R1640" s="10">
        <f t="shared" si="132"/>
        <v>41288.68712962963</v>
      </c>
      <c r="S1640" s="10">
        <f t="shared" si="133"/>
        <v>41333.892361111109</v>
      </c>
      <c r="T1640" s="20">
        <f t="shared" si="129"/>
        <v>45.205231481479132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8281</v>
      </c>
      <c r="O1641" t="s">
        <v>8282</v>
      </c>
      <c r="P1641">
        <f t="shared" si="130"/>
        <v>100</v>
      </c>
      <c r="Q1641">
        <f t="shared" si="131"/>
        <v>94.74</v>
      </c>
      <c r="R1641" s="10">
        <f t="shared" si="132"/>
        <v>40941.652372685188</v>
      </c>
      <c r="S1641" s="10">
        <f t="shared" si="133"/>
        <v>40971.652372685188</v>
      </c>
      <c r="T1641" s="20">
        <f t="shared" si="129"/>
        <v>30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8281</v>
      </c>
      <c r="O1642" t="s">
        <v>8282</v>
      </c>
      <c r="P1642">
        <f t="shared" si="130"/>
        <v>170</v>
      </c>
      <c r="Q1642">
        <f t="shared" si="131"/>
        <v>39.97</v>
      </c>
      <c r="R1642" s="10">
        <f t="shared" si="132"/>
        <v>40379.23096064815</v>
      </c>
      <c r="S1642" s="10">
        <f t="shared" si="133"/>
        <v>40393.082638888889</v>
      </c>
      <c r="T1642" s="20">
        <f t="shared" si="129"/>
        <v>13.851678240738693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8281</v>
      </c>
      <c r="O1643" t="s">
        <v>8302</v>
      </c>
      <c r="P1643">
        <f t="shared" si="130"/>
        <v>101</v>
      </c>
      <c r="Q1643">
        <f t="shared" si="131"/>
        <v>97.5</v>
      </c>
      <c r="R1643" s="10">
        <f t="shared" si="132"/>
        <v>41962.596574074079</v>
      </c>
      <c r="S1643" s="10">
        <f t="shared" si="133"/>
        <v>41992.596574074079</v>
      </c>
      <c r="T1643" s="20">
        <f t="shared" si="129"/>
        <v>30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8281</v>
      </c>
      <c r="O1644" t="s">
        <v>8302</v>
      </c>
      <c r="P1644">
        <f t="shared" si="130"/>
        <v>100</v>
      </c>
      <c r="Q1644">
        <f t="shared" si="131"/>
        <v>42.86</v>
      </c>
      <c r="R1644" s="10">
        <f t="shared" si="132"/>
        <v>40688.024618055555</v>
      </c>
      <c r="S1644" s="10">
        <f t="shared" si="133"/>
        <v>40708.024618055555</v>
      </c>
      <c r="T1644" s="20">
        <f t="shared" si="129"/>
        <v>20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8281</v>
      </c>
      <c r="O1645" t="s">
        <v>8302</v>
      </c>
      <c r="P1645">
        <f t="shared" si="130"/>
        <v>125</v>
      </c>
      <c r="Q1645">
        <f t="shared" si="131"/>
        <v>168.51</v>
      </c>
      <c r="R1645" s="10">
        <f t="shared" si="132"/>
        <v>41146.824212962965</v>
      </c>
      <c r="S1645" s="10">
        <f t="shared" si="133"/>
        <v>41176.824212962965</v>
      </c>
      <c r="T1645" s="20">
        <f t="shared" si="129"/>
        <v>30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8281</v>
      </c>
      <c r="O1646" t="s">
        <v>8302</v>
      </c>
      <c r="P1646">
        <f t="shared" si="130"/>
        <v>110</v>
      </c>
      <c r="Q1646">
        <f t="shared" si="131"/>
        <v>85.55</v>
      </c>
      <c r="R1646" s="10">
        <f t="shared" si="132"/>
        <v>41175.05972222222</v>
      </c>
      <c r="S1646" s="10">
        <f t="shared" si="133"/>
        <v>41235.101388888892</v>
      </c>
      <c r="T1646" s="20">
        <f t="shared" si="129"/>
        <v>60.041666666671517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8281</v>
      </c>
      <c r="O1647" t="s">
        <v>8302</v>
      </c>
      <c r="P1647">
        <f t="shared" si="130"/>
        <v>111</v>
      </c>
      <c r="Q1647">
        <f t="shared" si="131"/>
        <v>554</v>
      </c>
      <c r="R1647" s="10">
        <f t="shared" si="132"/>
        <v>41521.617361111108</v>
      </c>
      <c r="S1647" s="10">
        <f t="shared" si="133"/>
        <v>41535.617361111108</v>
      </c>
      <c r="T1647" s="20">
        <f t="shared" si="129"/>
        <v>14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8281</v>
      </c>
      <c r="O1648" t="s">
        <v>8302</v>
      </c>
      <c r="P1648">
        <f t="shared" si="130"/>
        <v>110</v>
      </c>
      <c r="Q1648">
        <f t="shared" si="131"/>
        <v>26.55</v>
      </c>
      <c r="R1648" s="10">
        <f t="shared" si="132"/>
        <v>41833.450266203705</v>
      </c>
      <c r="S1648" s="10">
        <f t="shared" si="133"/>
        <v>41865.757638888892</v>
      </c>
      <c r="T1648" s="20">
        <f t="shared" si="129"/>
        <v>32.307372685187147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8281</v>
      </c>
      <c r="O1649" t="s">
        <v>8302</v>
      </c>
      <c r="P1649">
        <f t="shared" si="130"/>
        <v>105</v>
      </c>
      <c r="Q1649">
        <f t="shared" si="131"/>
        <v>113.83</v>
      </c>
      <c r="R1649" s="10">
        <f t="shared" si="132"/>
        <v>41039.409456018519</v>
      </c>
      <c r="S1649" s="10">
        <f t="shared" si="133"/>
        <v>41069.409456018519</v>
      </c>
      <c r="T1649" s="20">
        <f t="shared" si="129"/>
        <v>30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8281</v>
      </c>
      <c r="O1650" t="s">
        <v>8302</v>
      </c>
      <c r="P1650">
        <f t="shared" si="130"/>
        <v>125</v>
      </c>
      <c r="Q1650">
        <f t="shared" si="131"/>
        <v>32.01</v>
      </c>
      <c r="R1650" s="10">
        <f t="shared" si="132"/>
        <v>40592.704652777778</v>
      </c>
      <c r="S1650" s="10">
        <f t="shared" si="133"/>
        <v>40622.662986111114</v>
      </c>
      <c r="T1650" s="20">
        <f t="shared" si="129"/>
        <v>29.958333333335759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8281</v>
      </c>
      <c r="O1651" t="s">
        <v>8302</v>
      </c>
      <c r="P1651">
        <f t="shared" si="130"/>
        <v>101</v>
      </c>
      <c r="Q1651">
        <f t="shared" si="131"/>
        <v>47.19</v>
      </c>
      <c r="R1651" s="10">
        <f t="shared" si="132"/>
        <v>41737.684664351851</v>
      </c>
      <c r="S1651" s="10">
        <f t="shared" si="133"/>
        <v>41782.684664351851</v>
      </c>
      <c r="T1651" s="20">
        <f t="shared" si="129"/>
        <v>45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8281</v>
      </c>
      <c r="O1652" t="s">
        <v>8302</v>
      </c>
      <c r="P1652">
        <f t="shared" si="130"/>
        <v>142</v>
      </c>
      <c r="Q1652">
        <f t="shared" si="131"/>
        <v>88.47</v>
      </c>
      <c r="R1652" s="10">
        <f t="shared" si="132"/>
        <v>41526.435613425929</v>
      </c>
      <c r="S1652" s="10">
        <f t="shared" si="133"/>
        <v>41556.435613425929</v>
      </c>
      <c r="T1652" s="20">
        <f t="shared" si="129"/>
        <v>30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8281</v>
      </c>
      <c r="O1653" t="s">
        <v>8302</v>
      </c>
      <c r="P1653">
        <f t="shared" si="130"/>
        <v>101</v>
      </c>
      <c r="Q1653">
        <f t="shared" si="131"/>
        <v>100.75</v>
      </c>
      <c r="R1653" s="10">
        <f t="shared" si="132"/>
        <v>40625.900694444441</v>
      </c>
      <c r="S1653" s="10">
        <f t="shared" si="133"/>
        <v>40659.290972222225</v>
      </c>
      <c r="T1653" s="20">
        <f t="shared" si="129"/>
        <v>33.390277777783922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8281</v>
      </c>
      <c r="O1654" t="s">
        <v>8302</v>
      </c>
      <c r="P1654">
        <f t="shared" si="130"/>
        <v>101</v>
      </c>
      <c r="Q1654">
        <f t="shared" si="131"/>
        <v>64.709999999999994</v>
      </c>
      <c r="R1654" s="10">
        <f t="shared" si="132"/>
        <v>41572.492974537039</v>
      </c>
      <c r="S1654" s="10">
        <f t="shared" si="133"/>
        <v>41602.534641203703</v>
      </c>
      <c r="T1654" s="20">
        <f t="shared" si="129"/>
        <v>30.041666666664241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8281</v>
      </c>
      <c r="O1655" t="s">
        <v>8302</v>
      </c>
      <c r="P1655">
        <f t="shared" si="130"/>
        <v>174</v>
      </c>
      <c r="Q1655">
        <f t="shared" si="131"/>
        <v>51.85</v>
      </c>
      <c r="R1655" s="10">
        <f t="shared" si="132"/>
        <v>40626.834444444445</v>
      </c>
      <c r="S1655" s="10">
        <f t="shared" si="133"/>
        <v>40657.834444444445</v>
      </c>
      <c r="T1655" s="20">
        <f t="shared" si="129"/>
        <v>31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8281</v>
      </c>
      <c r="O1656" t="s">
        <v>8302</v>
      </c>
      <c r="P1656">
        <f t="shared" si="130"/>
        <v>120</v>
      </c>
      <c r="Q1656">
        <f t="shared" si="131"/>
        <v>38.79</v>
      </c>
      <c r="R1656" s="10">
        <f t="shared" si="132"/>
        <v>40987.890740740739</v>
      </c>
      <c r="S1656" s="10">
        <f t="shared" si="133"/>
        <v>41017.890740740739</v>
      </c>
      <c r="T1656" s="20">
        <f t="shared" si="129"/>
        <v>30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8281</v>
      </c>
      <c r="O1657" t="s">
        <v>8302</v>
      </c>
      <c r="P1657">
        <f t="shared" si="130"/>
        <v>143</v>
      </c>
      <c r="Q1657">
        <f t="shared" si="131"/>
        <v>44.65</v>
      </c>
      <c r="R1657" s="10">
        <f t="shared" si="132"/>
        <v>40974.791898148149</v>
      </c>
      <c r="S1657" s="10">
        <f t="shared" si="133"/>
        <v>41004.750231481477</v>
      </c>
      <c r="T1657" s="20">
        <f t="shared" si="129"/>
        <v>29.958333333328483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8281</v>
      </c>
      <c r="O1658" t="s">
        <v>8302</v>
      </c>
      <c r="P1658">
        <f t="shared" si="130"/>
        <v>100</v>
      </c>
      <c r="Q1658">
        <f t="shared" si="131"/>
        <v>156.77000000000001</v>
      </c>
      <c r="R1658" s="10">
        <f t="shared" si="132"/>
        <v>41226.928842592592</v>
      </c>
      <c r="S1658" s="10">
        <f t="shared" si="133"/>
        <v>41256.928842592592</v>
      </c>
      <c r="T1658" s="20">
        <f t="shared" si="129"/>
        <v>30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8281</v>
      </c>
      <c r="O1659" t="s">
        <v>8302</v>
      </c>
      <c r="P1659">
        <f t="shared" si="130"/>
        <v>105</v>
      </c>
      <c r="Q1659">
        <f t="shared" si="131"/>
        <v>118.7</v>
      </c>
      <c r="R1659" s="10">
        <f t="shared" si="132"/>
        <v>41023.782037037039</v>
      </c>
      <c r="S1659" s="10">
        <f t="shared" si="133"/>
        <v>41053.782037037039</v>
      </c>
      <c r="T1659" s="20">
        <f t="shared" si="129"/>
        <v>30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8281</v>
      </c>
      <c r="O1660" t="s">
        <v>8302</v>
      </c>
      <c r="P1660">
        <f t="shared" si="130"/>
        <v>132</v>
      </c>
      <c r="Q1660">
        <f t="shared" si="131"/>
        <v>74.150000000000006</v>
      </c>
      <c r="R1660" s="10">
        <f t="shared" si="132"/>
        <v>41223.22184027778</v>
      </c>
      <c r="S1660" s="10">
        <f t="shared" si="133"/>
        <v>41261.597222222219</v>
      </c>
      <c r="T1660" s="20">
        <f t="shared" si="129"/>
        <v>38.375381944439141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8281</v>
      </c>
      <c r="O1661" t="s">
        <v>8302</v>
      </c>
      <c r="P1661">
        <f t="shared" si="130"/>
        <v>113</v>
      </c>
      <c r="Q1661">
        <f t="shared" si="131"/>
        <v>12.53</v>
      </c>
      <c r="R1661" s="10">
        <f t="shared" si="132"/>
        <v>41596.913437499999</v>
      </c>
      <c r="S1661" s="10">
        <f t="shared" si="133"/>
        <v>41625.5</v>
      </c>
      <c r="T1661" s="20">
        <f t="shared" si="129"/>
        <v>28.586562500000582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8281</v>
      </c>
      <c r="O1662" t="s">
        <v>8302</v>
      </c>
      <c r="P1662">
        <f t="shared" si="130"/>
        <v>1254</v>
      </c>
      <c r="Q1662">
        <f t="shared" si="131"/>
        <v>27.86</v>
      </c>
      <c r="R1662" s="10">
        <f t="shared" si="132"/>
        <v>42459.693865740745</v>
      </c>
      <c r="S1662" s="10">
        <f t="shared" si="133"/>
        <v>42490.915972222225</v>
      </c>
      <c r="T1662" s="20">
        <f t="shared" si="129"/>
        <v>31.222106481480296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8281</v>
      </c>
      <c r="O1663" t="s">
        <v>8302</v>
      </c>
      <c r="P1663">
        <f t="shared" si="130"/>
        <v>103</v>
      </c>
      <c r="Q1663">
        <f t="shared" si="131"/>
        <v>80.180000000000007</v>
      </c>
      <c r="R1663" s="10">
        <f t="shared" si="132"/>
        <v>42343.998043981483</v>
      </c>
      <c r="S1663" s="10">
        <f t="shared" si="133"/>
        <v>42386.875</v>
      </c>
      <c r="T1663" s="20">
        <f t="shared" si="129"/>
        <v>42.876956018517376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8281</v>
      </c>
      <c r="O1664" t="s">
        <v>8302</v>
      </c>
      <c r="P1664">
        <f t="shared" si="130"/>
        <v>103</v>
      </c>
      <c r="Q1664">
        <f t="shared" si="131"/>
        <v>132.44</v>
      </c>
      <c r="R1664" s="10">
        <f t="shared" si="132"/>
        <v>40848.198333333334</v>
      </c>
      <c r="S1664" s="10">
        <f t="shared" si="133"/>
        <v>40908.239999999998</v>
      </c>
      <c r="T1664" s="20">
        <f t="shared" si="129"/>
        <v>60.041666666664241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8281</v>
      </c>
      <c r="O1665" t="s">
        <v>8302</v>
      </c>
      <c r="P1665">
        <f t="shared" si="130"/>
        <v>108</v>
      </c>
      <c r="Q1665">
        <f t="shared" si="131"/>
        <v>33.75</v>
      </c>
      <c r="R1665" s="10">
        <f t="shared" si="132"/>
        <v>42006.02207175926</v>
      </c>
      <c r="S1665" s="10">
        <f t="shared" si="133"/>
        <v>42036.02207175926</v>
      </c>
      <c r="T1665" s="20">
        <f t="shared" si="129"/>
        <v>30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8281</v>
      </c>
      <c r="O1666" t="s">
        <v>8302</v>
      </c>
      <c r="P1666">
        <f t="shared" si="130"/>
        <v>122</v>
      </c>
      <c r="Q1666">
        <f t="shared" si="131"/>
        <v>34.380000000000003</v>
      </c>
      <c r="R1666" s="10">
        <f t="shared" si="132"/>
        <v>40939.761782407404</v>
      </c>
      <c r="S1666" s="10">
        <f t="shared" si="133"/>
        <v>40984.165972222225</v>
      </c>
      <c r="T1666" s="20">
        <f t="shared" si="129"/>
        <v>44.404189814820711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8281</v>
      </c>
      <c r="O1667" t="s">
        <v>8302</v>
      </c>
      <c r="P1667">
        <f t="shared" si="130"/>
        <v>119</v>
      </c>
      <c r="Q1667">
        <f t="shared" si="131"/>
        <v>44.96</v>
      </c>
      <c r="R1667" s="10">
        <f t="shared" si="132"/>
        <v>40564.649456018517</v>
      </c>
      <c r="S1667" s="10">
        <f t="shared" si="133"/>
        <v>40596.125</v>
      </c>
      <c r="T1667" s="20">
        <f t="shared" ref="T1667:T1730" si="134">S1667-R1667</f>
        <v>31.475543981483497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8281</v>
      </c>
      <c r="O1668" t="s">
        <v>8302</v>
      </c>
      <c r="P1668">
        <f t="shared" si="130"/>
        <v>161</v>
      </c>
      <c r="Q1668">
        <f t="shared" si="131"/>
        <v>41.04</v>
      </c>
      <c r="R1668" s="10">
        <f t="shared" si="132"/>
        <v>41331.253159722226</v>
      </c>
      <c r="S1668" s="10">
        <f t="shared" si="133"/>
        <v>41361.211493055554</v>
      </c>
      <c r="T1668" s="20">
        <f t="shared" si="134"/>
        <v>29.958333333328483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8281</v>
      </c>
      <c r="O1669" t="s">
        <v>8302</v>
      </c>
      <c r="P1669">
        <f t="shared" si="130"/>
        <v>127</v>
      </c>
      <c r="Q1669">
        <f t="shared" si="131"/>
        <v>52.6</v>
      </c>
      <c r="R1669" s="10">
        <f t="shared" si="132"/>
        <v>41682.0705787037</v>
      </c>
      <c r="S1669" s="10">
        <f t="shared" si="133"/>
        <v>41709.290972222225</v>
      </c>
      <c r="T1669" s="20">
        <f t="shared" si="134"/>
        <v>27.220393518524361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8281</v>
      </c>
      <c r="O1670" t="s">
        <v>8302</v>
      </c>
      <c r="P1670">
        <f t="shared" si="130"/>
        <v>103</v>
      </c>
      <c r="Q1670">
        <f t="shared" si="131"/>
        <v>70.78</v>
      </c>
      <c r="R1670" s="10">
        <f t="shared" si="132"/>
        <v>40845.14975694444</v>
      </c>
      <c r="S1670" s="10">
        <f t="shared" si="133"/>
        <v>40875.191423611112</v>
      </c>
      <c r="T1670" s="20">
        <f t="shared" si="134"/>
        <v>30.041666666671517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8281</v>
      </c>
      <c r="O1671" t="s">
        <v>8302</v>
      </c>
      <c r="P1671">
        <f t="shared" si="130"/>
        <v>140</v>
      </c>
      <c r="Q1671">
        <f t="shared" si="131"/>
        <v>53.75</v>
      </c>
      <c r="R1671" s="10">
        <f t="shared" si="132"/>
        <v>42461.885138888887</v>
      </c>
      <c r="S1671" s="10">
        <f t="shared" si="133"/>
        <v>42521.885138888887</v>
      </c>
      <c r="T1671" s="20">
        <f t="shared" si="134"/>
        <v>60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8281</v>
      </c>
      <c r="O1672" t="s">
        <v>8302</v>
      </c>
      <c r="P1672">
        <f t="shared" si="130"/>
        <v>103</v>
      </c>
      <c r="Q1672">
        <f t="shared" si="131"/>
        <v>44.61</v>
      </c>
      <c r="R1672" s="10">
        <f t="shared" si="132"/>
        <v>40313.930543981485</v>
      </c>
      <c r="S1672" s="10">
        <f t="shared" si="133"/>
        <v>40364.166666666664</v>
      </c>
      <c r="T1672" s="20">
        <f t="shared" si="134"/>
        <v>50.236122685178998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8281</v>
      </c>
      <c r="O1673" t="s">
        <v>8302</v>
      </c>
      <c r="P1673">
        <f t="shared" si="130"/>
        <v>101</v>
      </c>
      <c r="Q1673">
        <f t="shared" si="131"/>
        <v>26.15</v>
      </c>
      <c r="R1673" s="10">
        <f t="shared" si="132"/>
        <v>42553.54414351852</v>
      </c>
      <c r="S1673" s="10">
        <f t="shared" si="133"/>
        <v>42583.54414351852</v>
      </c>
      <c r="T1673" s="20">
        <f t="shared" si="134"/>
        <v>30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8281</v>
      </c>
      <c r="O1674" t="s">
        <v>8302</v>
      </c>
      <c r="P1674">
        <f t="shared" ref="P1674:P1737" si="135">ROUND(E1674/D1674*100,0)</f>
        <v>113</v>
      </c>
      <c r="Q1674">
        <f t="shared" ref="Q1674:Q1737" si="136">IFERROR(ROUND(E1674/L1674,2),0)</f>
        <v>39.18</v>
      </c>
      <c r="R1674" s="10">
        <f t="shared" ref="R1674:R1737" si="137">(((J1674/60)/60)/24)+DATE(1970,1,1)</f>
        <v>41034.656597222223</v>
      </c>
      <c r="S1674" s="10">
        <f t="shared" ref="S1674:S1737" si="138">(((I1674/60)/60)/24)+DATE(1970,1,1)</f>
        <v>41064.656597222223</v>
      </c>
      <c r="T1674" s="20">
        <f t="shared" si="134"/>
        <v>30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8281</v>
      </c>
      <c r="O1675" t="s">
        <v>8302</v>
      </c>
      <c r="P1675">
        <f t="shared" si="135"/>
        <v>128</v>
      </c>
      <c r="Q1675">
        <f t="shared" si="136"/>
        <v>45.59</v>
      </c>
      <c r="R1675" s="10">
        <f t="shared" si="137"/>
        <v>42039.878379629634</v>
      </c>
      <c r="S1675" s="10">
        <f t="shared" si="138"/>
        <v>42069.878379629634</v>
      </c>
      <c r="T1675" s="20">
        <f t="shared" si="134"/>
        <v>30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8281</v>
      </c>
      <c r="O1676" t="s">
        <v>8302</v>
      </c>
      <c r="P1676">
        <f t="shared" si="135"/>
        <v>202</v>
      </c>
      <c r="Q1676">
        <f t="shared" si="136"/>
        <v>89.25</v>
      </c>
      <c r="R1676" s="10">
        <f t="shared" si="137"/>
        <v>42569.605393518519</v>
      </c>
      <c r="S1676" s="10">
        <f t="shared" si="138"/>
        <v>42600.290972222225</v>
      </c>
      <c r="T1676" s="20">
        <f t="shared" si="134"/>
        <v>30.685578703705687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8281</v>
      </c>
      <c r="O1677" t="s">
        <v>8302</v>
      </c>
      <c r="P1677">
        <f t="shared" si="135"/>
        <v>137</v>
      </c>
      <c r="Q1677">
        <f t="shared" si="136"/>
        <v>40.42</v>
      </c>
      <c r="R1677" s="10">
        <f t="shared" si="137"/>
        <v>40802.733101851853</v>
      </c>
      <c r="S1677" s="10">
        <f t="shared" si="138"/>
        <v>40832.918749999997</v>
      </c>
      <c r="T1677" s="20">
        <f t="shared" si="134"/>
        <v>30.185648148144537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8281</v>
      </c>
      <c r="O1678" t="s">
        <v>8302</v>
      </c>
      <c r="P1678">
        <f t="shared" si="135"/>
        <v>115</v>
      </c>
      <c r="Q1678">
        <f t="shared" si="136"/>
        <v>82.38</v>
      </c>
      <c r="R1678" s="10">
        <f t="shared" si="137"/>
        <v>40973.72623842593</v>
      </c>
      <c r="S1678" s="10">
        <f t="shared" si="138"/>
        <v>41020.165972222225</v>
      </c>
      <c r="T1678" s="20">
        <f t="shared" si="134"/>
        <v>46.439733796294604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8281</v>
      </c>
      <c r="O1679" t="s">
        <v>8302</v>
      </c>
      <c r="P1679">
        <f t="shared" si="135"/>
        <v>112</v>
      </c>
      <c r="Q1679">
        <f t="shared" si="136"/>
        <v>159.52000000000001</v>
      </c>
      <c r="R1679" s="10">
        <f t="shared" si="137"/>
        <v>42416.407129629632</v>
      </c>
      <c r="S1679" s="10">
        <f t="shared" si="138"/>
        <v>42476.249305555553</v>
      </c>
      <c r="T1679" s="20">
        <f t="shared" si="134"/>
        <v>59.842175925921765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8281</v>
      </c>
      <c r="O1680" t="s">
        <v>8302</v>
      </c>
      <c r="P1680">
        <f t="shared" si="135"/>
        <v>118</v>
      </c>
      <c r="Q1680">
        <f t="shared" si="136"/>
        <v>36.24</v>
      </c>
      <c r="R1680" s="10">
        <f t="shared" si="137"/>
        <v>41662.854988425926</v>
      </c>
      <c r="S1680" s="10">
        <f t="shared" si="138"/>
        <v>41676.854988425926</v>
      </c>
      <c r="T1680" s="20">
        <f t="shared" si="134"/>
        <v>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8281</v>
      </c>
      <c r="O1681" t="s">
        <v>8302</v>
      </c>
      <c r="P1681">
        <f t="shared" si="135"/>
        <v>175</v>
      </c>
      <c r="Q1681">
        <f t="shared" si="136"/>
        <v>62.5</v>
      </c>
      <c r="R1681" s="10">
        <f t="shared" si="137"/>
        <v>40723.068807870368</v>
      </c>
      <c r="S1681" s="10">
        <f t="shared" si="138"/>
        <v>40746.068807870368</v>
      </c>
      <c r="T1681" s="20">
        <f t="shared" si="134"/>
        <v>23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8281</v>
      </c>
      <c r="O1682" t="s">
        <v>8302</v>
      </c>
      <c r="P1682">
        <f t="shared" si="135"/>
        <v>118</v>
      </c>
      <c r="Q1682">
        <f t="shared" si="136"/>
        <v>47</v>
      </c>
      <c r="R1682" s="10">
        <f t="shared" si="137"/>
        <v>41802.757719907408</v>
      </c>
      <c r="S1682" s="10">
        <f t="shared" si="138"/>
        <v>41832.757719907408</v>
      </c>
      <c r="T1682" s="20">
        <f t="shared" si="134"/>
        <v>30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8281</v>
      </c>
      <c r="O1683" t="s">
        <v>8303</v>
      </c>
      <c r="P1683">
        <f t="shared" si="135"/>
        <v>101</v>
      </c>
      <c r="Q1683">
        <f t="shared" si="136"/>
        <v>74.58</v>
      </c>
      <c r="R1683" s="10">
        <f t="shared" si="137"/>
        <v>42774.121342592596</v>
      </c>
      <c r="S1683" s="10">
        <f t="shared" si="138"/>
        <v>42823.083333333328</v>
      </c>
      <c r="T1683" s="20">
        <f t="shared" si="134"/>
        <v>48.96199074073229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8281</v>
      </c>
      <c r="O1684" t="s">
        <v>8303</v>
      </c>
      <c r="P1684">
        <f t="shared" si="135"/>
        <v>0</v>
      </c>
      <c r="Q1684">
        <f t="shared" si="136"/>
        <v>0</v>
      </c>
      <c r="R1684" s="10">
        <f t="shared" si="137"/>
        <v>42779.21365740741</v>
      </c>
      <c r="S1684" s="10">
        <f t="shared" si="138"/>
        <v>42839.171990740739</v>
      </c>
      <c r="T1684" s="20">
        <f t="shared" si="134"/>
        <v>59.958333333328483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8281</v>
      </c>
      <c r="O1685" t="s">
        <v>8303</v>
      </c>
      <c r="P1685">
        <f t="shared" si="135"/>
        <v>22</v>
      </c>
      <c r="Q1685">
        <f t="shared" si="136"/>
        <v>76</v>
      </c>
      <c r="R1685" s="10">
        <f t="shared" si="137"/>
        <v>42808.781689814816</v>
      </c>
      <c r="S1685" s="10">
        <f t="shared" si="138"/>
        <v>42832.781689814816</v>
      </c>
      <c r="T1685" s="20">
        <f t="shared" si="134"/>
        <v>24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8281</v>
      </c>
      <c r="O1686" t="s">
        <v>8303</v>
      </c>
      <c r="P1686">
        <f t="shared" si="135"/>
        <v>109</v>
      </c>
      <c r="Q1686">
        <f t="shared" si="136"/>
        <v>86.44</v>
      </c>
      <c r="R1686" s="10">
        <f t="shared" si="137"/>
        <v>42783.815289351856</v>
      </c>
      <c r="S1686" s="10">
        <f t="shared" si="138"/>
        <v>42811.773622685185</v>
      </c>
      <c r="T1686" s="20">
        <f t="shared" si="134"/>
        <v>27.958333333328483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8281</v>
      </c>
      <c r="O1687" t="s">
        <v>8303</v>
      </c>
      <c r="P1687">
        <f t="shared" si="135"/>
        <v>103</v>
      </c>
      <c r="Q1687">
        <f t="shared" si="136"/>
        <v>24</v>
      </c>
      <c r="R1687" s="10">
        <f t="shared" si="137"/>
        <v>42788.2502662037</v>
      </c>
      <c r="S1687" s="10">
        <f t="shared" si="138"/>
        <v>42818.208599537036</v>
      </c>
      <c r="T1687" s="20">
        <f t="shared" si="134"/>
        <v>29.958333333335759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8281</v>
      </c>
      <c r="O1688" t="s">
        <v>8303</v>
      </c>
      <c r="P1688">
        <f t="shared" si="135"/>
        <v>0</v>
      </c>
      <c r="Q1688">
        <f t="shared" si="136"/>
        <v>18</v>
      </c>
      <c r="R1688" s="10">
        <f t="shared" si="137"/>
        <v>42792.843969907408</v>
      </c>
      <c r="S1688" s="10">
        <f t="shared" si="138"/>
        <v>42852.802303240736</v>
      </c>
      <c r="T1688" s="20">
        <f t="shared" si="134"/>
        <v>59.958333333328483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8281</v>
      </c>
      <c r="O1689" t="s">
        <v>8303</v>
      </c>
      <c r="P1689">
        <f t="shared" si="135"/>
        <v>31</v>
      </c>
      <c r="Q1689">
        <f t="shared" si="136"/>
        <v>80.13</v>
      </c>
      <c r="R1689" s="10">
        <f t="shared" si="137"/>
        <v>42802.046817129631</v>
      </c>
      <c r="S1689" s="10">
        <f t="shared" si="138"/>
        <v>42835.84375</v>
      </c>
      <c r="T1689" s="20">
        <f t="shared" si="134"/>
        <v>33.796932870369346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8281</v>
      </c>
      <c r="O1690" t="s">
        <v>8303</v>
      </c>
      <c r="P1690">
        <f t="shared" si="135"/>
        <v>44</v>
      </c>
      <c r="Q1690">
        <f t="shared" si="136"/>
        <v>253.14</v>
      </c>
      <c r="R1690" s="10">
        <f t="shared" si="137"/>
        <v>42804.534652777773</v>
      </c>
      <c r="S1690" s="10">
        <f t="shared" si="138"/>
        <v>42834.492986111116</v>
      </c>
      <c r="T1690" s="20">
        <f t="shared" si="134"/>
        <v>29.958333333343035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8281</v>
      </c>
      <c r="O1691" t="s">
        <v>8303</v>
      </c>
      <c r="P1691">
        <f t="shared" si="135"/>
        <v>100</v>
      </c>
      <c r="Q1691">
        <f t="shared" si="136"/>
        <v>171.43</v>
      </c>
      <c r="R1691" s="10">
        <f t="shared" si="137"/>
        <v>42780.942476851851</v>
      </c>
      <c r="S1691" s="10">
        <f t="shared" si="138"/>
        <v>42810.900810185187</v>
      </c>
      <c r="T1691" s="20">
        <f t="shared" si="134"/>
        <v>29.958333333335759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8281</v>
      </c>
      <c r="O1692" t="s">
        <v>8303</v>
      </c>
      <c r="P1692">
        <f t="shared" si="135"/>
        <v>25</v>
      </c>
      <c r="Q1692">
        <f t="shared" si="136"/>
        <v>57.73</v>
      </c>
      <c r="R1692" s="10">
        <f t="shared" si="137"/>
        <v>42801.43104166667</v>
      </c>
      <c r="S1692" s="10">
        <f t="shared" si="138"/>
        <v>42831.389374999999</v>
      </c>
      <c r="T1692" s="20">
        <f t="shared" si="134"/>
        <v>29.958333333328483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8281</v>
      </c>
      <c r="O1693" t="s">
        <v>8303</v>
      </c>
      <c r="P1693">
        <f t="shared" si="135"/>
        <v>33</v>
      </c>
      <c r="Q1693">
        <f t="shared" si="136"/>
        <v>264.26</v>
      </c>
      <c r="R1693" s="10">
        <f t="shared" si="137"/>
        <v>42795.701481481476</v>
      </c>
      <c r="S1693" s="10">
        <f t="shared" si="138"/>
        <v>42828.041666666672</v>
      </c>
      <c r="T1693" s="20">
        <f t="shared" si="134"/>
        <v>32.340185185195878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8281</v>
      </c>
      <c r="O1694" t="s">
        <v>8303</v>
      </c>
      <c r="P1694">
        <f t="shared" si="135"/>
        <v>48</v>
      </c>
      <c r="Q1694">
        <f t="shared" si="136"/>
        <v>159.33000000000001</v>
      </c>
      <c r="R1694" s="10">
        <f t="shared" si="137"/>
        <v>42788.151238425926</v>
      </c>
      <c r="S1694" s="10">
        <f t="shared" si="138"/>
        <v>42820.999305555553</v>
      </c>
      <c r="T1694" s="20">
        <f t="shared" si="134"/>
        <v>32.848067129627452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8281</v>
      </c>
      <c r="O1695" t="s">
        <v>8303</v>
      </c>
      <c r="P1695">
        <f t="shared" si="135"/>
        <v>9</v>
      </c>
      <c r="Q1695">
        <f t="shared" si="136"/>
        <v>35</v>
      </c>
      <c r="R1695" s="10">
        <f t="shared" si="137"/>
        <v>42803.920277777783</v>
      </c>
      <c r="S1695" s="10">
        <f t="shared" si="138"/>
        <v>42834.833333333328</v>
      </c>
      <c r="T1695" s="20">
        <f t="shared" si="134"/>
        <v>30.913055555545725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8281</v>
      </c>
      <c r="O1696" t="s">
        <v>8303</v>
      </c>
      <c r="P1696">
        <f t="shared" si="135"/>
        <v>0</v>
      </c>
      <c r="Q1696">
        <f t="shared" si="136"/>
        <v>5</v>
      </c>
      <c r="R1696" s="10">
        <f t="shared" si="137"/>
        <v>42791.669837962967</v>
      </c>
      <c r="S1696" s="10">
        <f t="shared" si="138"/>
        <v>42821.191666666666</v>
      </c>
      <c r="T1696" s="20">
        <f t="shared" si="134"/>
        <v>29.521828703698702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8281</v>
      </c>
      <c r="O1697" t="s">
        <v>8303</v>
      </c>
      <c r="P1697">
        <f t="shared" si="135"/>
        <v>12</v>
      </c>
      <c r="Q1697">
        <f t="shared" si="136"/>
        <v>61.09</v>
      </c>
      <c r="R1697" s="10">
        <f t="shared" si="137"/>
        <v>42801.031412037039</v>
      </c>
      <c r="S1697" s="10">
        <f t="shared" si="138"/>
        <v>42835.041666666672</v>
      </c>
      <c r="T1697" s="20">
        <f t="shared" si="134"/>
        <v>34.010254629632982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8281</v>
      </c>
      <c r="O1698" t="s">
        <v>8303</v>
      </c>
      <c r="P1698">
        <f t="shared" si="135"/>
        <v>0</v>
      </c>
      <c r="Q1698">
        <f t="shared" si="136"/>
        <v>0</v>
      </c>
      <c r="R1698" s="10">
        <f t="shared" si="137"/>
        <v>42796.069571759261</v>
      </c>
      <c r="S1698" s="10">
        <f t="shared" si="138"/>
        <v>42826.027905092589</v>
      </c>
      <c r="T1698" s="20">
        <f t="shared" si="134"/>
        <v>29.958333333328483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8281</v>
      </c>
      <c r="O1699" t="s">
        <v>8303</v>
      </c>
      <c r="P1699">
        <f t="shared" si="135"/>
        <v>20</v>
      </c>
      <c r="Q1699">
        <f t="shared" si="136"/>
        <v>114.82</v>
      </c>
      <c r="R1699" s="10">
        <f t="shared" si="137"/>
        <v>42805.032962962956</v>
      </c>
      <c r="S1699" s="10">
        <f t="shared" si="138"/>
        <v>42834.991296296299</v>
      </c>
      <c r="T1699" s="20">
        <f t="shared" si="134"/>
        <v>29.958333333343035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8281</v>
      </c>
      <c r="O1700" t="s">
        <v>8303</v>
      </c>
      <c r="P1700">
        <f t="shared" si="135"/>
        <v>0</v>
      </c>
      <c r="Q1700">
        <f t="shared" si="136"/>
        <v>0</v>
      </c>
      <c r="R1700" s="10">
        <f t="shared" si="137"/>
        <v>42796.207870370374</v>
      </c>
      <c r="S1700" s="10">
        <f t="shared" si="138"/>
        <v>42820.147916666669</v>
      </c>
      <c r="T1700" s="20">
        <f t="shared" si="134"/>
        <v>23.940046296294895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8281</v>
      </c>
      <c r="O1701" t="s">
        <v>8303</v>
      </c>
      <c r="P1701">
        <f t="shared" si="135"/>
        <v>4</v>
      </c>
      <c r="Q1701">
        <f t="shared" si="136"/>
        <v>54</v>
      </c>
      <c r="R1701" s="10">
        <f t="shared" si="137"/>
        <v>42806.863946759258</v>
      </c>
      <c r="S1701" s="10">
        <f t="shared" si="138"/>
        <v>42836.863946759258</v>
      </c>
      <c r="T1701" s="20">
        <f t="shared" si="134"/>
        <v>30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8281</v>
      </c>
      <c r="O1702" t="s">
        <v>8303</v>
      </c>
      <c r="P1702">
        <f t="shared" si="135"/>
        <v>26</v>
      </c>
      <c r="Q1702">
        <f t="shared" si="136"/>
        <v>65.97</v>
      </c>
      <c r="R1702" s="10">
        <f t="shared" si="137"/>
        <v>42796.071643518517</v>
      </c>
      <c r="S1702" s="10">
        <f t="shared" si="138"/>
        <v>42826.166666666672</v>
      </c>
      <c r="T1702" s="20">
        <f t="shared" si="134"/>
        <v>30.095023148154723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8281</v>
      </c>
      <c r="O1703" t="s">
        <v>8303</v>
      </c>
      <c r="P1703">
        <f t="shared" si="135"/>
        <v>0</v>
      </c>
      <c r="Q1703">
        <f t="shared" si="136"/>
        <v>5</v>
      </c>
      <c r="R1703" s="10">
        <f t="shared" si="137"/>
        <v>41989.664409722223</v>
      </c>
      <c r="S1703" s="10">
        <f t="shared" si="138"/>
        <v>42019.664409722223</v>
      </c>
      <c r="T1703" s="20">
        <f t="shared" si="134"/>
        <v>30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8281</v>
      </c>
      <c r="O1704" t="s">
        <v>8303</v>
      </c>
      <c r="P1704">
        <f t="shared" si="135"/>
        <v>0</v>
      </c>
      <c r="Q1704">
        <f t="shared" si="136"/>
        <v>1</v>
      </c>
      <c r="R1704" s="10">
        <f t="shared" si="137"/>
        <v>42063.869791666672</v>
      </c>
      <c r="S1704" s="10">
        <f t="shared" si="138"/>
        <v>42093.828125</v>
      </c>
      <c r="T1704" s="20">
        <f t="shared" si="134"/>
        <v>29.958333333328483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8281</v>
      </c>
      <c r="O1705" t="s">
        <v>8303</v>
      </c>
      <c r="P1705">
        <f t="shared" si="135"/>
        <v>1</v>
      </c>
      <c r="Q1705">
        <f t="shared" si="136"/>
        <v>25.5</v>
      </c>
      <c r="R1705" s="10">
        <f t="shared" si="137"/>
        <v>42187.281678240746</v>
      </c>
      <c r="S1705" s="10">
        <f t="shared" si="138"/>
        <v>42247.281678240746</v>
      </c>
      <c r="T1705" s="20">
        <f t="shared" si="134"/>
        <v>60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8281</v>
      </c>
      <c r="O1706" t="s">
        <v>8303</v>
      </c>
      <c r="P1706">
        <f t="shared" si="135"/>
        <v>65</v>
      </c>
      <c r="Q1706">
        <f t="shared" si="136"/>
        <v>118.36</v>
      </c>
      <c r="R1706" s="10">
        <f t="shared" si="137"/>
        <v>42021.139733796299</v>
      </c>
      <c r="S1706" s="10">
        <f t="shared" si="138"/>
        <v>42051.139733796299</v>
      </c>
      <c r="T1706" s="20">
        <f t="shared" si="134"/>
        <v>30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8281</v>
      </c>
      <c r="O1707" t="s">
        <v>8303</v>
      </c>
      <c r="P1707">
        <f t="shared" si="135"/>
        <v>0</v>
      </c>
      <c r="Q1707">
        <f t="shared" si="136"/>
        <v>0</v>
      </c>
      <c r="R1707" s="10">
        <f t="shared" si="137"/>
        <v>42245.016736111109</v>
      </c>
      <c r="S1707" s="10">
        <f t="shared" si="138"/>
        <v>42256.666666666672</v>
      </c>
      <c r="T1707" s="20">
        <f t="shared" si="134"/>
        <v>11.649930555562605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8281</v>
      </c>
      <c r="O1708" t="s">
        <v>8303</v>
      </c>
      <c r="P1708">
        <f t="shared" si="135"/>
        <v>0</v>
      </c>
      <c r="Q1708">
        <f t="shared" si="136"/>
        <v>0</v>
      </c>
      <c r="R1708" s="10">
        <f t="shared" si="137"/>
        <v>42179.306388888886</v>
      </c>
      <c r="S1708" s="10">
        <f t="shared" si="138"/>
        <v>42239.306388888886</v>
      </c>
      <c r="T1708" s="20">
        <f t="shared" si="134"/>
        <v>60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8281</v>
      </c>
      <c r="O1709" t="s">
        <v>8303</v>
      </c>
      <c r="P1709">
        <f t="shared" si="135"/>
        <v>10</v>
      </c>
      <c r="Q1709">
        <f t="shared" si="136"/>
        <v>54.11</v>
      </c>
      <c r="R1709" s="10">
        <f t="shared" si="137"/>
        <v>42427.721006944441</v>
      </c>
      <c r="S1709" s="10">
        <f t="shared" si="138"/>
        <v>42457.679340277777</v>
      </c>
      <c r="T1709" s="20">
        <f t="shared" si="134"/>
        <v>29.958333333335759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8281</v>
      </c>
      <c r="O1710" t="s">
        <v>8303</v>
      </c>
      <c r="P1710">
        <f t="shared" si="135"/>
        <v>0</v>
      </c>
      <c r="Q1710">
        <f t="shared" si="136"/>
        <v>0</v>
      </c>
      <c r="R1710" s="10">
        <f t="shared" si="137"/>
        <v>42451.866967592592</v>
      </c>
      <c r="S1710" s="10">
        <f t="shared" si="138"/>
        <v>42491.866967592592</v>
      </c>
      <c r="T1710" s="20">
        <f t="shared" si="134"/>
        <v>40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8281</v>
      </c>
      <c r="O1711" t="s">
        <v>8303</v>
      </c>
      <c r="P1711">
        <f t="shared" si="135"/>
        <v>5</v>
      </c>
      <c r="Q1711">
        <f t="shared" si="136"/>
        <v>21.25</v>
      </c>
      <c r="R1711" s="10">
        <f t="shared" si="137"/>
        <v>41841.56381944444</v>
      </c>
      <c r="S1711" s="10">
        <f t="shared" si="138"/>
        <v>41882.818749999999</v>
      </c>
      <c r="T1711" s="20">
        <f t="shared" si="134"/>
        <v>41.254930555558531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8281</v>
      </c>
      <c r="O1712" t="s">
        <v>8303</v>
      </c>
      <c r="P1712">
        <f t="shared" si="135"/>
        <v>1</v>
      </c>
      <c r="Q1712">
        <f t="shared" si="136"/>
        <v>34</v>
      </c>
      <c r="R1712" s="10">
        <f t="shared" si="137"/>
        <v>42341.59129629629</v>
      </c>
      <c r="S1712" s="10">
        <f t="shared" si="138"/>
        <v>42387.541666666672</v>
      </c>
      <c r="T1712" s="20">
        <f t="shared" si="134"/>
        <v>45.950370370381279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8281</v>
      </c>
      <c r="O1713" t="s">
        <v>8303</v>
      </c>
      <c r="P1713">
        <f t="shared" si="135"/>
        <v>11</v>
      </c>
      <c r="Q1713">
        <f t="shared" si="136"/>
        <v>525</v>
      </c>
      <c r="R1713" s="10">
        <f t="shared" si="137"/>
        <v>41852.646226851852</v>
      </c>
      <c r="S1713" s="10">
        <f t="shared" si="138"/>
        <v>41883.646226851852</v>
      </c>
      <c r="T1713" s="20">
        <f t="shared" si="134"/>
        <v>31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8281</v>
      </c>
      <c r="O1714" t="s">
        <v>8303</v>
      </c>
      <c r="P1714">
        <f t="shared" si="135"/>
        <v>0</v>
      </c>
      <c r="Q1714">
        <f t="shared" si="136"/>
        <v>0</v>
      </c>
      <c r="R1714" s="10">
        <f t="shared" si="137"/>
        <v>42125.913807870369</v>
      </c>
      <c r="S1714" s="10">
        <f t="shared" si="138"/>
        <v>42185.913807870369</v>
      </c>
      <c r="T1714" s="20">
        <f t="shared" si="134"/>
        <v>60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8281</v>
      </c>
      <c r="O1715" t="s">
        <v>8303</v>
      </c>
      <c r="P1715">
        <f t="shared" si="135"/>
        <v>2</v>
      </c>
      <c r="Q1715">
        <f t="shared" si="136"/>
        <v>50</v>
      </c>
      <c r="R1715" s="10">
        <f t="shared" si="137"/>
        <v>41887.801064814819</v>
      </c>
      <c r="S1715" s="10">
        <f t="shared" si="138"/>
        <v>41917.801064814819</v>
      </c>
      <c r="T1715" s="20">
        <f t="shared" si="134"/>
        <v>30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8281</v>
      </c>
      <c r="O1716" t="s">
        <v>8303</v>
      </c>
      <c r="P1716">
        <f t="shared" si="135"/>
        <v>8</v>
      </c>
      <c r="Q1716">
        <f t="shared" si="136"/>
        <v>115.71</v>
      </c>
      <c r="R1716" s="10">
        <f t="shared" si="137"/>
        <v>42095.918530092589</v>
      </c>
      <c r="S1716" s="10">
        <f t="shared" si="138"/>
        <v>42125.918530092589</v>
      </c>
      <c r="T1716" s="20">
        <f t="shared" si="134"/>
        <v>30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8281</v>
      </c>
      <c r="O1717" t="s">
        <v>8303</v>
      </c>
      <c r="P1717">
        <f t="shared" si="135"/>
        <v>0</v>
      </c>
      <c r="Q1717">
        <f t="shared" si="136"/>
        <v>5.5</v>
      </c>
      <c r="R1717" s="10">
        <f t="shared" si="137"/>
        <v>42064.217418981483</v>
      </c>
      <c r="S1717" s="10">
        <f t="shared" si="138"/>
        <v>42094.140277777777</v>
      </c>
      <c r="T1717" s="20">
        <f t="shared" si="134"/>
        <v>29.92285879629344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8281</v>
      </c>
      <c r="O1718" t="s">
        <v>8303</v>
      </c>
      <c r="P1718">
        <f t="shared" si="135"/>
        <v>8</v>
      </c>
      <c r="Q1718">
        <f t="shared" si="136"/>
        <v>50</v>
      </c>
      <c r="R1718" s="10">
        <f t="shared" si="137"/>
        <v>42673.577534722222</v>
      </c>
      <c r="S1718" s="10">
        <f t="shared" si="138"/>
        <v>42713.619201388887</v>
      </c>
      <c r="T1718" s="20">
        <f t="shared" si="134"/>
        <v>40.041666666664241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8281</v>
      </c>
      <c r="O1719" t="s">
        <v>8303</v>
      </c>
      <c r="P1719">
        <f t="shared" si="135"/>
        <v>43</v>
      </c>
      <c r="Q1719">
        <f t="shared" si="136"/>
        <v>34.020000000000003</v>
      </c>
      <c r="R1719" s="10">
        <f t="shared" si="137"/>
        <v>42460.98192129629</v>
      </c>
      <c r="S1719" s="10">
        <f t="shared" si="138"/>
        <v>42481.166666666672</v>
      </c>
      <c r="T1719" s="20">
        <f t="shared" si="134"/>
        <v>20.184745370381279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8281</v>
      </c>
      <c r="O1720" t="s">
        <v>8303</v>
      </c>
      <c r="P1720">
        <f t="shared" si="135"/>
        <v>0</v>
      </c>
      <c r="Q1720">
        <f t="shared" si="136"/>
        <v>37.5</v>
      </c>
      <c r="R1720" s="10">
        <f t="shared" si="137"/>
        <v>42460.610520833332</v>
      </c>
      <c r="S1720" s="10">
        <f t="shared" si="138"/>
        <v>42504.207638888889</v>
      </c>
      <c r="T1720" s="20">
        <f t="shared" si="134"/>
        <v>43.597118055557075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8281</v>
      </c>
      <c r="O1721" t="s">
        <v>8303</v>
      </c>
      <c r="P1721">
        <f t="shared" si="135"/>
        <v>1</v>
      </c>
      <c r="Q1721">
        <f t="shared" si="136"/>
        <v>11.67</v>
      </c>
      <c r="R1721" s="10">
        <f t="shared" si="137"/>
        <v>41869.534618055557</v>
      </c>
      <c r="S1721" s="10">
        <f t="shared" si="138"/>
        <v>41899.534618055557</v>
      </c>
      <c r="T1721" s="20">
        <f t="shared" si="134"/>
        <v>30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8281</v>
      </c>
      <c r="O1722" t="s">
        <v>8303</v>
      </c>
      <c r="P1722">
        <f t="shared" si="135"/>
        <v>6</v>
      </c>
      <c r="Q1722">
        <f t="shared" si="136"/>
        <v>28.13</v>
      </c>
      <c r="R1722" s="10">
        <f t="shared" si="137"/>
        <v>41922.783229166671</v>
      </c>
      <c r="S1722" s="10">
        <f t="shared" si="138"/>
        <v>41952.824895833335</v>
      </c>
      <c r="T1722" s="20">
        <f t="shared" si="134"/>
        <v>30.041666666664241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8281</v>
      </c>
      <c r="O1723" t="s">
        <v>8303</v>
      </c>
      <c r="P1723">
        <f t="shared" si="135"/>
        <v>0</v>
      </c>
      <c r="Q1723">
        <f t="shared" si="136"/>
        <v>0</v>
      </c>
      <c r="R1723" s="10">
        <f t="shared" si="137"/>
        <v>42319.461377314816</v>
      </c>
      <c r="S1723" s="10">
        <f t="shared" si="138"/>
        <v>42349.461377314816</v>
      </c>
      <c r="T1723" s="20">
        <f t="shared" si="134"/>
        <v>30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8281</v>
      </c>
      <c r="O1724" t="s">
        <v>8303</v>
      </c>
      <c r="P1724">
        <f t="shared" si="135"/>
        <v>0</v>
      </c>
      <c r="Q1724">
        <f t="shared" si="136"/>
        <v>1</v>
      </c>
      <c r="R1724" s="10">
        <f t="shared" si="137"/>
        <v>42425.960983796293</v>
      </c>
      <c r="S1724" s="10">
        <f t="shared" si="138"/>
        <v>42463.006944444445</v>
      </c>
      <c r="T1724" s="20">
        <f t="shared" si="134"/>
        <v>37.045960648152686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8281</v>
      </c>
      <c r="O1725" t="s">
        <v>8303</v>
      </c>
      <c r="P1725">
        <f t="shared" si="135"/>
        <v>7</v>
      </c>
      <c r="Q1725">
        <f t="shared" si="136"/>
        <v>216.67</v>
      </c>
      <c r="R1725" s="10">
        <f t="shared" si="137"/>
        <v>42129.82540509259</v>
      </c>
      <c r="S1725" s="10">
        <f t="shared" si="138"/>
        <v>42186.25</v>
      </c>
      <c r="T1725" s="20">
        <f t="shared" si="134"/>
        <v>56.42459490741021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8281</v>
      </c>
      <c r="O1726" t="s">
        <v>8303</v>
      </c>
      <c r="P1726">
        <f t="shared" si="135"/>
        <v>1</v>
      </c>
      <c r="Q1726">
        <f t="shared" si="136"/>
        <v>8.75</v>
      </c>
      <c r="R1726" s="10">
        <f t="shared" si="137"/>
        <v>41912.932430555556</v>
      </c>
      <c r="S1726" s="10">
        <f t="shared" si="138"/>
        <v>41942.932430555556</v>
      </c>
      <c r="T1726" s="20">
        <f t="shared" si="134"/>
        <v>30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8281</v>
      </c>
      <c r="O1727" t="s">
        <v>8303</v>
      </c>
      <c r="P1727">
        <f t="shared" si="135"/>
        <v>10</v>
      </c>
      <c r="Q1727">
        <f t="shared" si="136"/>
        <v>62.22</v>
      </c>
      <c r="R1727" s="10">
        <f t="shared" si="137"/>
        <v>41845.968159722222</v>
      </c>
      <c r="S1727" s="10">
        <f t="shared" si="138"/>
        <v>41875.968159722222</v>
      </c>
      <c r="T1727" s="20">
        <f t="shared" si="134"/>
        <v>30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8281</v>
      </c>
      <c r="O1728" t="s">
        <v>8303</v>
      </c>
      <c r="P1728">
        <f t="shared" si="135"/>
        <v>34</v>
      </c>
      <c r="Q1728">
        <f t="shared" si="136"/>
        <v>137.25</v>
      </c>
      <c r="R1728" s="10">
        <f t="shared" si="137"/>
        <v>41788.919722222221</v>
      </c>
      <c r="S1728" s="10">
        <f t="shared" si="138"/>
        <v>41817.919722222221</v>
      </c>
      <c r="T1728" s="20">
        <f t="shared" si="134"/>
        <v>29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8281</v>
      </c>
      <c r="O1729" t="s">
        <v>8303</v>
      </c>
      <c r="P1729">
        <f t="shared" si="135"/>
        <v>0</v>
      </c>
      <c r="Q1729">
        <f t="shared" si="136"/>
        <v>1</v>
      </c>
      <c r="R1729" s="10">
        <f t="shared" si="137"/>
        <v>42044.927974537044</v>
      </c>
      <c r="S1729" s="10">
        <f t="shared" si="138"/>
        <v>42099.458333333328</v>
      </c>
      <c r="T1729" s="20">
        <f t="shared" si="134"/>
        <v>54.530358796284418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8281</v>
      </c>
      <c r="O1730" t="s">
        <v>8303</v>
      </c>
      <c r="P1730">
        <f t="shared" si="135"/>
        <v>68</v>
      </c>
      <c r="Q1730">
        <f t="shared" si="136"/>
        <v>122.14</v>
      </c>
      <c r="R1730" s="10">
        <f t="shared" si="137"/>
        <v>42268.625856481478</v>
      </c>
      <c r="S1730" s="10">
        <f t="shared" si="138"/>
        <v>42298.625856481478</v>
      </c>
      <c r="T1730" s="20">
        <f t="shared" si="134"/>
        <v>30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8281</v>
      </c>
      <c r="O1731" t="s">
        <v>8303</v>
      </c>
      <c r="P1731">
        <f t="shared" si="135"/>
        <v>0</v>
      </c>
      <c r="Q1731">
        <f t="shared" si="136"/>
        <v>0</v>
      </c>
      <c r="R1731" s="10">
        <f t="shared" si="137"/>
        <v>42471.052152777775</v>
      </c>
      <c r="S1731" s="10">
        <f t="shared" si="138"/>
        <v>42531.052152777775</v>
      </c>
      <c r="T1731" s="20">
        <f t="shared" ref="T1731:T1794" si="139">S1731-R1731</f>
        <v>60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8281</v>
      </c>
      <c r="O1732" t="s">
        <v>8303</v>
      </c>
      <c r="P1732">
        <f t="shared" si="135"/>
        <v>0</v>
      </c>
      <c r="Q1732">
        <f t="shared" si="136"/>
        <v>0</v>
      </c>
      <c r="R1732" s="10">
        <f t="shared" si="137"/>
        <v>42272.087766203709</v>
      </c>
      <c r="S1732" s="10">
        <f t="shared" si="138"/>
        <v>42302.087766203709</v>
      </c>
      <c r="T1732" s="20">
        <f t="shared" si="139"/>
        <v>30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8281</v>
      </c>
      <c r="O1733" t="s">
        <v>8303</v>
      </c>
      <c r="P1733">
        <f t="shared" si="135"/>
        <v>0</v>
      </c>
      <c r="Q1733">
        <f t="shared" si="136"/>
        <v>0</v>
      </c>
      <c r="R1733" s="10">
        <f t="shared" si="137"/>
        <v>42152.906851851847</v>
      </c>
      <c r="S1733" s="10">
        <f t="shared" si="138"/>
        <v>42166.625</v>
      </c>
      <c r="T1733" s="20">
        <f t="shared" si="139"/>
        <v>13.718148148152977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8281</v>
      </c>
      <c r="O1734" t="s">
        <v>8303</v>
      </c>
      <c r="P1734">
        <f t="shared" si="135"/>
        <v>0</v>
      </c>
      <c r="Q1734">
        <f t="shared" si="136"/>
        <v>0</v>
      </c>
      <c r="R1734" s="10">
        <f t="shared" si="137"/>
        <v>42325.683807870373</v>
      </c>
      <c r="S1734" s="10">
        <f t="shared" si="138"/>
        <v>42385.208333333328</v>
      </c>
      <c r="T1734" s="20">
        <f t="shared" si="139"/>
        <v>59.524525462955353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8281</v>
      </c>
      <c r="O1735" t="s">
        <v>8303</v>
      </c>
      <c r="P1735">
        <f t="shared" si="135"/>
        <v>0</v>
      </c>
      <c r="Q1735">
        <f t="shared" si="136"/>
        <v>0</v>
      </c>
      <c r="R1735" s="10">
        <f t="shared" si="137"/>
        <v>42614.675625000003</v>
      </c>
      <c r="S1735" s="10">
        <f t="shared" si="138"/>
        <v>42626.895833333328</v>
      </c>
      <c r="T1735" s="20">
        <f t="shared" si="139"/>
        <v>12.22020833332499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8281</v>
      </c>
      <c r="O1736" t="s">
        <v>8303</v>
      </c>
      <c r="P1736">
        <f t="shared" si="135"/>
        <v>0</v>
      </c>
      <c r="Q1736">
        <f t="shared" si="136"/>
        <v>1</v>
      </c>
      <c r="R1736" s="10">
        <f t="shared" si="137"/>
        <v>42102.036527777775</v>
      </c>
      <c r="S1736" s="10">
        <f t="shared" si="138"/>
        <v>42132.036527777775</v>
      </c>
      <c r="T1736" s="20">
        <f t="shared" si="139"/>
        <v>30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8281</v>
      </c>
      <c r="O1737" t="s">
        <v>8303</v>
      </c>
      <c r="P1737">
        <f t="shared" si="135"/>
        <v>11</v>
      </c>
      <c r="Q1737">
        <f t="shared" si="136"/>
        <v>55</v>
      </c>
      <c r="R1737" s="10">
        <f t="shared" si="137"/>
        <v>42559.814178240747</v>
      </c>
      <c r="S1737" s="10">
        <f t="shared" si="138"/>
        <v>42589.814178240747</v>
      </c>
      <c r="T1737" s="20">
        <f t="shared" si="139"/>
        <v>30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8281</v>
      </c>
      <c r="O1738" t="s">
        <v>8303</v>
      </c>
      <c r="P1738">
        <f t="shared" ref="P1738:P1801" si="140">ROUND(E1738/D1738*100,0)</f>
        <v>1</v>
      </c>
      <c r="Q1738">
        <f t="shared" ref="Q1738:Q1801" si="141">IFERROR(ROUND(E1738/L1738,2),0)</f>
        <v>22</v>
      </c>
      <c r="R1738" s="10">
        <f t="shared" ref="R1738:R1801" si="142">(((J1738/60)/60)/24)+DATE(1970,1,1)</f>
        <v>42286.861493055556</v>
      </c>
      <c r="S1738" s="10">
        <f t="shared" ref="S1738:S1801" si="143">(((I1738/60)/60)/24)+DATE(1970,1,1)</f>
        <v>42316.90315972222</v>
      </c>
      <c r="T1738" s="20">
        <f t="shared" si="139"/>
        <v>30.041666666664241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8281</v>
      </c>
      <c r="O1739" t="s">
        <v>8303</v>
      </c>
      <c r="P1739">
        <f t="shared" si="140"/>
        <v>21</v>
      </c>
      <c r="Q1739">
        <f t="shared" si="141"/>
        <v>56.67</v>
      </c>
      <c r="R1739" s="10">
        <f t="shared" si="142"/>
        <v>42175.948981481488</v>
      </c>
      <c r="S1739" s="10">
        <f t="shared" si="143"/>
        <v>42205.948981481488</v>
      </c>
      <c r="T1739" s="20">
        <f t="shared" si="139"/>
        <v>30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8281</v>
      </c>
      <c r="O1740" t="s">
        <v>8303</v>
      </c>
      <c r="P1740">
        <f t="shared" si="140"/>
        <v>0</v>
      </c>
      <c r="Q1740">
        <f t="shared" si="141"/>
        <v>20</v>
      </c>
      <c r="R1740" s="10">
        <f t="shared" si="142"/>
        <v>41884.874328703707</v>
      </c>
      <c r="S1740" s="10">
        <f t="shared" si="143"/>
        <v>41914.874328703707</v>
      </c>
      <c r="T1740" s="20">
        <f t="shared" si="139"/>
        <v>30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8281</v>
      </c>
      <c r="O1741" t="s">
        <v>8303</v>
      </c>
      <c r="P1741">
        <f t="shared" si="140"/>
        <v>0</v>
      </c>
      <c r="Q1741">
        <f t="shared" si="141"/>
        <v>1</v>
      </c>
      <c r="R1741" s="10">
        <f t="shared" si="142"/>
        <v>42435.874212962968</v>
      </c>
      <c r="S1741" s="10">
        <f t="shared" si="143"/>
        <v>42494.832546296297</v>
      </c>
      <c r="T1741" s="20">
        <f t="shared" si="139"/>
        <v>58.958333333328483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8281</v>
      </c>
      <c r="O1742" t="s">
        <v>8303</v>
      </c>
      <c r="P1742">
        <f t="shared" si="140"/>
        <v>0</v>
      </c>
      <c r="Q1742">
        <f t="shared" si="141"/>
        <v>0</v>
      </c>
      <c r="R1742" s="10">
        <f t="shared" si="142"/>
        <v>42171.817384259266</v>
      </c>
      <c r="S1742" s="10">
        <f t="shared" si="143"/>
        <v>42201.817384259266</v>
      </c>
      <c r="T1742" s="20">
        <f t="shared" si="139"/>
        <v>30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8294</v>
      </c>
      <c r="O1743" t="s">
        <v>8295</v>
      </c>
      <c r="P1743">
        <f t="shared" si="140"/>
        <v>111</v>
      </c>
      <c r="Q1743">
        <f t="shared" si="141"/>
        <v>25.58</v>
      </c>
      <c r="R1743" s="10">
        <f t="shared" si="142"/>
        <v>42120.628136574072</v>
      </c>
      <c r="S1743" s="10">
        <f t="shared" si="143"/>
        <v>42165.628136574072</v>
      </c>
      <c r="T1743" s="20">
        <f t="shared" si="139"/>
        <v>45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8294</v>
      </c>
      <c r="O1744" t="s">
        <v>8295</v>
      </c>
      <c r="P1744">
        <f t="shared" si="140"/>
        <v>109</v>
      </c>
      <c r="Q1744">
        <f t="shared" si="141"/>
        <v>63.97</v>
      </c>
      <c r="R1744" s="10">
        <f t="shared" si="142"/>
        <v>42710.876967592587</v>
      </c>
      <c r="S1744" s="10">
        <f t="shared" si="143"/>
        <v>42742.875</v>
      </c>
      <c r="T1744" s="20">
        <f t="shared" si="139"/>
        <v>31.99803240741312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8294</v>
      </c>
      <c r="O1745" t="s">
        <v>8295</v>
      </c>
      <c r="P1745">
        <f t="shared" si="140"/>
        <v>100</v>
      </c>
      <c r="Q1745">
        <f t="shared" si="141"/>
        <v>89.93</v>
      </c>
      <c r="R1745" s="10">
        <f t="shared" si="142"/>
        <v>42586.925636574073</v>
      </c>
      <c r="S1745" s="10">
        <f t="shared" si="143"/>
        <v>42609.165972222225</v>
      </c>
      <c r="T1745" s="20">
        <f t="shared" si="139"/>
        <v>22.240335648151813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8294</v>
      </c>
      <c r="O1746" t="s">
        <v>8295</v>
      </c>
      <c r="P1746">
        <f t="shared" si="140"/>
        <v>118</v>
      </c>
      <c r="Q1746">
        <f t="shared" si="141"/>
        <v>93.07</v>
      </c>
      <c r="R1746" s="10">
        <f t="shared" si="142"/>
        <v>42026.605057870373</v>
      </c>
      <c r="S1746" s="10">
        <f t="shared" si="143"/>
        <v>42071.563391203701</v>
      </c>
      <c r="T1746" s="20">
        <f t="shared" si="139"/>
        <v>44.958333333328483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8294</v>
      </c>
      <c r="O1747" t="s">
        <v>8295</v>
      </c>
      <c r="P1747">
        <f t="shared" si="140"/>
        <v>114</v>
      </c>
      <c r="Q1747">
        <f t="shared" si="141"/>
        <v>89.67</v>
      </c>
      <c r="R1747" s="10">
        <f t="shared" si="142"/>
        <v>42690.259699074071</v>
      </c>
      <c r="S1747" s="10">
        <f t="shared" si="143"/>
        <v>42726.083333333328</v>
      </c>
      <c r="T1747" s="20">
        <f t="shared" si="139"/>
        <v>35.823634259257233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8294</v>
      </c>
      <c r="O1748" t="s">
        <v>8295</v>
      </c>
      <c r="P1748">
        <f t="shared" si="140"/>
        <v>148</v>
      </c>
      <c r="Q1748">
        <f t="shared" si="141"/>
        <v>207.62</v>
      </c>
      <c r="R1748" s="10">
        <f t="shared" si="142"/>
        <v>42668.176701388889</v>
      </c>
      <c r="S1748" s="10">
        <f t="shared" si="143"/>
        <v>42698.083333333328</v>
      </c>
      <c r="T1748" s="20">
        <f t="shared" si="139"/>
        <v>29.906631944439141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8294</v>
      </c>
      <c r="O1749" t="s">
        <v>8295</v>
      </c>
      <c r="P1749">
        <f t="shared" si="140"/>
        <v>105</v>
      </c>
      <c r="Q1749">
        <f t="shared" si="141"/>
        <v>59.41</v>
      </c>
      <c r="R1749" s="10">
        <f t="shared" si="142"/>
        <v>42292.435532407413</v>
      </c>
      <c r="S1749" s="10">
        <f t="shared" si="143"/>
        <v>42321.625</v>
      </c>
      <c r="T1749" s="20">
        <f t="shared" si="139"/>
        <v>29.18946759258688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8294</v>
      </c>
      <c r="O1750" t="s">
        <v>8295</v>
      </c>
      <c r="P1750">
        <f t="shared" si="140"/>
        <v>130</v>
      </c>
      <c r="Q1750">
        <f t="shared" si="141"/>
        <v>358.97</v>
      </c>
      <c r="R1750" s="10">
        <f t="shared" si="142"/>
        <v>42219.950729166667</v>
      </c>
      <c r="S1750" s="10">
        <f t="shared" si="143"/>
        <v>42249.950729166667</v>
      </c>
      <c r="T1750" s="20">
        <f t="shared" si="139"/>
        <v>30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8294</v>
      </c>
      <c r="O1751" t="s">
        <v>8295</v>
      </c>
      <c r="P1751">
        <f t="shared" si="140"/>
        <v>123</v>
      </c>
      <c r="Q1751">
        <f t="shared" si="141"/>
        <v>94.74</v>
      </c>
      <c r="R1751" s="10">
        <f t="shared" si="142"/>
        <v>42758.975937499999</v>
      </c>
      <c r="S1751" s="10">
        <f t="shared" si="143"/>
        <v>42795.791666666672</v>
      </c>
      <c r="T1751" s="20">
        <f t="shared" si="139"/>
        <v>36.815729166672099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8294</v>
      </c>
      <c r="O1752" t="s">
        <v>8295</v>
      </c>
      <c r="P1752">
        <f t="shared" si="140"/>
        <v>202</v>
      </c>
      <c r="Q1752">
        <f t="shared" si="141"/>
        <v>80.650000000000006</v>
      </c>
      <c r="R1752" s="10">
        <f t="shared" si="142"/>
        <v>42454.836851851855</v>
      </c>
      <c r="S1752" s="10">
        <f t="shared" si="143"/>
        <v>42479.836851851855</v>
      </c>
      <c r="T1752" s="20">
        <f t="shared" si="139"/>
        <v>25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8294</v>
      </c>
      <c r="O1753" t="s">
        <v>8295</v>
      </c>
      <c r="P1753">
        <f t="shared" si="140"/>
        <v>103</v>
      </c>
      <c r="Q1753">
        <f t="shared" si="141"/>
        <v>168.69</v>
      </c>
      <c r="R1753" s="10">
        <f t="shared" si="142"/>
        <v>42052.7815162037</v>
      </c>
      <c r="S1753" s="10">
        <f t="shared" si="143"/>
        <v>42082.739849537036</v>
      </c>
      <c r="T1753" s="20">
        <f t="shared" si="139"/>
        <v>29.958333333335759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8294</v>
      </c>
      <c r="O1754" t="s">
        <v>8295</v>
      </c>
      <c r="P1754">
        <f t="shared" si="140"/>
        <v>260</v>
      </c>
      <c r="Q1754">
        <f t="shared" si="141"/>
        <v>34.69</v>
      </c>
      <c r="R1754" s="10">
        <f t="shared" si="142"/>
        <v>42627.253263888888</v>
      </c>
      <c r="S1754" s="10">
        <f t="shared" si="143"/>
        <v>42657.253263888888</v>
      </c>
      <c r="T1754" s="20">
        <f t="shared" si="139"/>
        <v>30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8294</v>
      </c>
      <c r="O1755" t="s">
        <v>8295</v>
      </c>
      <c r="P1755">
        <f t="shared" si="140"/>
        <v>108</v>
      </c>
      <c r="Q1755">
        <f t="shared" si="141"/>
        <v>462.86</v>
      </c>
      <c r="R1755" s="10">
        <f t="shared" si="142"/>
        <v>42420.74962962963</v>
      </c>
      <c r="S1755" s="10">
        <f t="shared" si="143"/>
        <v>42450.707962962959</v>
      </c>
      <c r="T1755" s="20">
        <f t="shared" si="139"/>
        <v>29.958333333328483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8294</v>
      </c>
      <c r="O1756" t="s">
        <v>8295</v>
      </c>
      <c r="P1756">
        <f t="shared" si="140"/>
        <v>111</v>
      </c>
      <c r="Q1756">
        <f t="shared" si="141"/>
        <v>104.39</v>
      </c>
      <c r="R1756" s="10">
        <f t="shared" si="142"/>
        <v>42067.876770833333</v>
      </c>
      <c r="S1756" s="10">
        <f t="shared" si="143"/>
        <v>42097.835104166668</v>
      </c>
      <c r="T1756" s="20">
        <f t="shared" si="139"/>
        <v>29.958333333335759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8294</v>
      </c>
      <c r="O1757" t="s">
        <v>8295</v>
      </c>
      <c r="P1757">
        <f t="shared" si="140"/>
        <v>120</v>
      </c>
      <c r="Q1757">
        <f t="shared" si="141"/>
        <v>7.5</v>
      </c>
      <c r="R1757" s="10">
        <f t="shared" si="142"/>
        <v>42252.788900462961</v>
      </c>
      <c r="S1757" s="10">
        <f t="shared" si="143"/>
        <v>42282.788900462961</v>
      </c>
      <c r="T1757" s="20">
        <f t="shared" si="139"/>
        <v>30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8294</v>
      </c>
      <c r="O1758" t="s">
        <v>8295</v>
      </c>
      <c r="P1758">
        <f t="shared" si="140"/>
        <v>103</v>
      </c>
      <c r="Q1758">
        <f t="shared" si="141"/>
        <v>47.13</v>
      </c>
      <c r="R1758" s="10">
        <f t="shared" si="142"/>
        <v>42571.167465277773</v>
      </c>
      <c r="S1758" s="10">
        <f t="shared" si="143"/>
        <v>42611.167465277773</v>
      </c>
      <c r="T1758" s="20">
        <f t="shared" si="139"/>
        <v>40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8294</v>
      </c>
      <c r="O1759" t="s">
        <v>8295</v>
      </c>
      <c r="P1759">
        <f t="shared" si="140"/>
        <v>116</v>
      </c>
      <c r="Q1759">
        <f t="shared" si="141"/>
        <v>414.29</v>
      </c>
      <c r="R1759" s="10">
        <f t="shared" si="142"/>
        <v>42733.827349537038</v>
      </c>
      <c r="S1759" s="10">
        <f t="shared" si="143"/>
        <v>42763.811805555553</v>
      </c>
      <c r="T1759" s="20">
        <f t="shared" si="139"/>
        <v>29.98445601851563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8294</v>
      </c>
      <c r="O1760" t="s">
        <v>8295</v>
      </c>
      <c r="P1760">
        <f t="shared" si="140"/>
        <v>115</v>
      </c>
      <c r="Q1760">
        <f t="shared" si="141"/>
        <v>42.48</v>
      </c>
      <c r="R1760" s="10">
        <f t="shared" si="142"/>
        <v>42505.955925925926</v>
      </c>
      <c r="S1760" s="10">
        <f t="shared" si="143"/>
        <v>42565.955925925926</v>
      </c>
      <c r="T1760" s="20">
        <f t="shared" si="139"/>
        <v>60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8294</v>
      </c>
      <c r="O1761" t="s">
        <v>8295</v>
      </c>
      <c r="P1761">
        <f t="shared" si="140"/>
        <v>107</v>
      </c>
      <c r="Q1761">
        <f t="shared" si="141"/>
        <v>108.78</v>
      </c>
      <c r="R1761" s="10">
        <f t="shared" si="142"/>
        <v>42068.829039351855</v>
      </c>
      <c r="S1761" s="10">
        <f t="shared" si="143"/>
        <v>42088.787372685183</v>
      </c>
      <c r="T1761" s="20">
        <f t="shared" si="139"/>
        <v>19.958333333328483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8294</v>
      </c>
      <c r="O1762" t="s">
        <v>8295</v>
      </c>
      <c r="P1762">
        <f t="shared" si="140"/>
        <v>165</v>
      </c>
      <c r="Q1762">
        <f t="shared" si="141"/>
        <v>81.099999999999994</v>
      </c>
      <c r="R1762" s="10">
        <f t="shared" si="142"/>
        <v>42405.67260416667</v>
      </c>
      <c r="S1762" s="10">
        <f t="shared" si="143"/>
        <v>42425.67260416667</v>
      </c>
      <c r="T1762" s="20">
        <f t="shared" si="139"/>
        <v>20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8294</v>
      </c>
      <c r="O1763" t="s">
        <v>8295</v>
      </c>
      <c r="P1763">
        <f t="shared" si="140"/>
        <v>155</v>
      </c>
      <c r="Q1763">
        <f t="shared" si="141"/>
        <v>51.67</v>
      </c>
      <c r="R1763" s="10">
        <f t="shared" si="142"/>
        <v>42209.567824074074</v>
      </c>
      <c r="S1763" s="10">
        <f t="shared" si="143"/>
        <v>42259.567824074074</v>
      </c>
      <c r="T1763" s="20">
        <f t="shared" si="139"/>
        <v>50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8294</v>
      </c>
      <c r="O1764" t="s">
        <v>8295</v>
      </c>
      <c r="P1764">
        <f t="shared" si="140"/>
        <v>885</v>
      </c>
      <c r="Q1764">
        <f t="shared" si="141"/>
        <v>35.4</v>
      </c>
      <c r="R1764" s="10">
        <f t="shared" si="142"/>
        <v>42410.982002314813</v>
      </c>
      <c r="S1764" s="10">
        <f t="shared" si="143"/>
        <v>42440.982002314813</v>
      </c>
      <c r="T1764" s="20">
        <f t="shared" si="139"/>
        <v>30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8294</v>
      </c>
      <c r="O1765" t="s">
        <v>8295</v>
      </c>
      <c r="P1765">
        <f t="shared" si="140"/>
        <v>102</v>
      </c>
      <c r="Q1765">
        <f t="shared" si="141"/>
        <v>103.64</v>
      </c>
      <c r="R1765" s="10">
        <f t="shared" si="142"/>
        <v>42636.868518518517</v>
      </c>
      <c r="S1765" s="10">
        <f t="shared" si="143"/>
        <v>42666.868518518517</v>
      </c>
      <c r="T1765" s="20">
        <f t="shared" si="139"/>
        <v>30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8294</v>
      </c>
      <c r="O1766" t="s">
        <v>8295</v>
      </c>
      <c r="P1766">
        <f t="shared" si="140"/>
        <v>20</v>
      </c>
      <c r="Q1766">
        <f t="shared" si="141"/>
        <v>55.28</v>
      </c>
      <c r="R1766" s="10">
        <f t="shared" si="142"/>
        <v>41825.485868055555</v>
      </c>
      <c r="S1766" s="10">
        <f t="shared" si="143"/>
        <v>41854.485868055555</v>
      </c>
      <c r="T1766" s="20">
        <f t="shared" si="139"/>
        <v>29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8294</v>
      </c>
      <c r="O1767" t="s">
        <v>8295</v>
      </c>
      <c r="P1767">
        <f t="shared" si="140"/>
        <v>59</v>
      </c>
      <c r="Q1767">
        <f t="shared" si="141"/>
        <v>72.17</v>
      </c>
      <c r="R1767" s="10">
        <f t="shared" si="142"/>
        <v>41834.980462962965</v>
      </c>
      <c r="S1767" s="10">
        <f t="shared" si="143"/>
        <v>41864.980462962965</v>
      </c>
      <c r="T1767" s="20">
        <f t="shared" si="139"/>
        <v>30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8294</v>
      </c>
      <c r="O1768" t="s">
        <v>8295</v>
      </c>
      <c r="P1768">
        <f t="shared" si="140"/>
        <v>0</v>
      </c>
      <c r="Q1768">
        <f t="shared" si="141"/>
        <v>0</v>
      </c>
      <c r="R1768" s="10">
        <f t="shared" si="142"/>
        <v>41855.859814814816</v>
      </c>
      <c r="S1768" s="10">
        <f t="shared" si="143"/>
        <v>41876.859814814816</v>
      </c>
      <c r="T1768" s="20">
        <f t="shared" si="139"/>
        <v>21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8294</v>
      </c>
      <c r="O1769" t="s">
        <v>8295</v>
      </c>
      <c r="P1769">
        <f t="shared" si="140"/>
        <v>46</v>
      </c>
      <c r="Q1769">
        <f t="shared" si="141"/>
        <v>58.62</v>
      </c>
      <c r="R1769" s="10">
        <f t="shared" si="142"/>
        <v>41824.658379629633</v>
      </c>
      <c r="S1769" s="10">
        <f t="shared" si="143"/>
        <v>41854.658379629633</v>
      </c>
      <c r="T1769" s="20">
        <f t="shared" si="139"/>
        <v>30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8294</v>
      </c>
      <c r="O1770" t="s">
        <v>8295</v>
      </c>
      <c r="P1770">
        <f t="shared" si="140"/>
        <v>4</v>
      </c>
      <c r="Q1770">
        <f t="shared" si="141"/>
        <v>12.47</v>
      </c>
      <c r="R1770" s="10">
        <f t="shared" si="142"/>
        <v>41849.560694444444</v>
      </c>
      <c r="S1770" s="10">
        <f t="shared" si="143"/>
        <v>41909.560694444444</v>
      </c>
      <c r="T1770" s="20">
        <f t="shared" si="139"/>
        <v>60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8294</v>
      </c>
      <c r="O1771" t="s">
        <v>8295</v>
      </c>
      <c r="P1771">
        <f t="shared" si="140"/>
        <v>3</v>
      </c>
      <c r="Q1771">
        <f t="shared" si="141"/>
        <v>49.14</v>
      </c>
      <c r="R1771" s="10">
        <f t="shared" si="142"/>
        <v>41987.818969907406</v>
      </c>
      <c r="S1771" s="10">
        <f t="shared" si="143"/>
        <v>42017.818969907406</v>
      </c>
      <c r="T1771" s="20">
        <f t="shared" si="139"/>
        <v>30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8294</v>
      </c>
      <c r="O1772" t="s">
        <v>8295</v>
      </c>
      <c r="P1772">
        <f t="shared" si="140"/>
        <v>57</v>
      </c>
      <c r="Q1772">
        <f t="shared" si="141"/>
        <v>150.5</v>
      </c>
      <c r="R1772" s="10">
        <f t="shared" si="142"/>
        <v>41891.780023148152</v>
      </c>
      <c r="S1772" s="10">
        <f t="shared" si="143"/>
        <v>41926.780023148152</v>
      </c>
      <c r="T1772" s="20">
        <f t="shared" si="139"/>
        <v>35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8294</v>
      </c>
      <c r="O1773" t="s">
        <v>8295</v>
      </c>
      <c r="P1773">
        <f t="shared" si="140"/>
        <v>21</v>
      </c>
      <c r="Q1773">
        <f t="shared" si="141"/>
        <v>35.799999999999997</v>
      </c>
      <c r="R1773" s="10">
        <f t="shared" si="142"/>
        <v>41905.979629629634</v>
      </c>
      <c r="S1773" s="10">
        <f t="shared" si="143"/>
        <v>41935.979629629634</v>
      </c>
      <c r="T1773" s="20">
        <f t="shared" si="139"/>
        <v>30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8294</v>
      </c>
      <c r="O1774" t="s">
        <v>8295</v>
      </c>
      <c r="P1774">
        <f t="shared" si="140"/>
        <v>16</v>
      </c>
      <c r="Q1774">
        <f t="shared" si="141"/>
        <v>45.16</v>
      </c>
      <c r="R1774" s="10">
        <f t="shared" si="142"/>
        <v>41766.718009259261</v>
      </c>
      <c r="S1774" s="10">
        <f t="shared" si="143"/>
        <v>41826.718009259261</v>
      </c>
      <c r="T1774" s="20">
        <f t="shared" si="139"/>
        <v>60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8294</v>
      </c>
      <c r="O1775" t="s">
        <v>8295</v>
      </c>
      <c r="P1775">
        <f t="shared" si="140"/>
        <v>6</v>
      </c>
      <c r="Q1775">
        <f t="shared" si="141"/>
        <v>98.79</v>
      </c>
      <c r="R1775" s="10">
        <f t="shared" si="142"/>
        <v>41978.760393518518</v>
      </c>
      <c r="S1775" s="10">
        <f t="shared" si="143"/>
        <v>42023.760393518518</v>
      </c>
      <c r="T1775" s="20">
        <f t="shared" si="139"/>
        <v>45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8294</v>
      </c>
      <c r="O1776" t="s">
        <v>8295</v>
      </c>
      <c r="P1776">
        <f t="shared" si="140"/>
        <v>46</v>
      </c>
      <c r="Q1776">
        <f t="shared" si="141"/>
        <v>88.31</v>
      </c>
      <c r="R1776" s="10">
        <f t="shared" si="142"/>
        <v>41930.218657407408</v>
      </c>
      <c r="S1776" s="10">
        <f t="shared" si="143"/>
        <v>41972.624305555553</v>
      </c>
      <c r="T1776" s="20">
        <f t="shared" si="139"/>
        <v>42.405648148145701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8294</v>
      </c>
      <c r="O1777" t="s">
        <v>8295</v>
      </c>
      <c r="P1777">
        <f t="shared" si="140"/>
        <v>65</v>
      </c>
      <c r="Q1777">
        <f t="shared" si="141"/>
        <v>170.63</v>
      </c>
      <c r="R1777" s="10">
        <f t="shared" si="142"/>
        <v>41891.976388888892</v>
      </c>
      <c r="S1777" s="10">
        <f t="shared" si="143"/>
        <v>41936.976388888892</v>
      </c>
      <c r="T1777" s="20">
        <f t="shared" si="139"/>
        <v>45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8294</v>
      </c>
      <c r="O1778" t="s">
        <v>8295</v>
      </c>
      <c r="P1778">
        <f t="shared" si="140"/>
        <v>7</v>
      </c>
      <c r="Q1778">
        <f t="shared" si="141"/>
        <v>83.75</v>
      </c>
      <c r="R1778" s="10">
        <f t="shared" si="142"/>
        <v>41905.95684027778</v>
      </c>
      <c r="S1778" s="10">
        <f t="shared" si="143"/>
        <v>41941.95684027778</v>
      </c>
      <c r="T1778" s="20">
        <f t="shared" si="139"/>
        <v>36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8294</v>
      </c>
      <c r="O1779" t="s">
        <v>8295</v>
      </c>
      <c r="P1779">
        <f t="shared" si="140"/>
        <v>14</v>
      </c>
      <c r="Q1779">
        <f t="shared" si="141"/>
        <v>65.099999999999994</v>
      </c>
      <c r="R1779" s="10">
        <f t="shared" si="142"/>
        <v>42025.357094907406</v>
      </c>
      <c r="S1779" s="10">
        <f t="shared" si="143"/>
        <v>42055.357094907406</v>
      </c>
      <c r="T1779" s="20">
        <f t="shared" si="139"/>
        <v>30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8294</v>
      </c>
      <c r="O1780" t="s">
        <v>8295</v>
      </c>
      <c r="P1780">
        <f t="shared" si="140"/>
        <v>2</v>
      </c>
      <c r="Q1780">
        <f t="shared" si="141"/>
        <v>66.33</v>
      </c>
      <c r="R1780" s="10">
        <f t="shared" si="142"/>
        <v>42045.86336805555</v>
      </c>
      <c r="S1780" s="10">
        <f t="shared" si="143"/>
        <v>42090.821701388893</v>
      </c>
      <c r="T1780" s="20">
        <f t="shared" si="139"/>
        <v>44.958333333343035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8294</v>
      </c>
      <c r="O1781" t="s">
        <v>8295</v>
      </c>
      <c r="P1781">
        <f t="shared" si="140"/>
        <v>36</v>
      </c>
      <c r="Q1781">
        <f t="shared" si="141"/>
        <v>104.89</v>
      </c>
      <c r="R1781" s="10">
        <f t="shared" si="142"/>
        <v>42585.691898148143</v>
      </c>
      <c r="S1781" s="10">
        <f t="shared" si="143"/>
        <v>42615.691898148143</v>
      </c>
      <c r="T1781" s="20">
        <f t="shared" si="139"/>
        <v>30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8294</v>
      </c>
      <c r="O1782" t="s">
        <v>8295</v>
      </c>
      <c r="P1782">
        <f t="shared" si="140"/>
        <v>40</v>
      </c>
      <c r="Q1782">
        <f t="shared" si="141"/>
        <v>78.44</v>
      </c>
      <c r="R1782" s="10">
        <f t="shared" si="142"/>
        <v>42493.600810185191</v>
      </c>
      <c r="S1782" s="10">
        <f t="shared" si="143"/>
        <v>42553.600810185191</v>
      </c>
      <c r="T1782" s="20">
        <f t="shared" si="139"/>
        <v>60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8294</v>
      </c>
      <c r="O1783" t="s">
        <v>8295</v>
      </c>
      <c r="P1783">
        <f t="shared" si="140"/>
        <v>26</v>
      </c>
      <c r="Q1783">
        <f t="shared" si="141"/>
        <v>59.04</v>
      </c>
      <c r="R1783" s="10">
        <f t="shared" si="142"/>
        <v>42597.617418981477</v>
      </c>
      <c r="S1783" s="10">
        <f t="shared" si="143"/>
        <v>42628.617418981477</v>
      </c>
      <c r="T1783" s="20">
        <f t="shared" si="139"/>
        <v>31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8294</v>
      </c>
      <c r="O1784" t="s">
        <v>8295</v>
      </c>
      <c r="P1784">
        <f t="shared" si="140"/>
        <v>15</v>
      </c>
      <c r="Q1784">
        <f t="shared" si="141"/>
        <v>71.34</v>
      </c>
      <c r="R1784" s="10">
        <f t="shared" si="142"/>
        <v>42388.575104166666</v>
      </c>
      <c r="S1784" s="10">
        <f t="shared" si="143"/>
        <v>42421.575104166666</v>
      </c>
      <c r="T1784" s="20">
        <f t="shared" si="139"/>
        <v>33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8294</v>
      </c>
      <c r="O1785" t="s">
        <v>8295</v>
      </c>
      <c r="P1785">
        <f t="shared" si="140"/>
        <v>24</v>
      </c>
      <c r="Q1785">
        <f t="shared" si="141"/>
        <v>51.23</v>
      </c>
      <c r="R1785" s="10">
        <f t="shared" si="142"/>
        <v>42115.949976851851</v>
      </c>
      <c r="S1785" s="10">
        <f t="shared" si="143"/>
        <v>42145.949976851851</v>
      </c>
      <c r="T1785" s="20">
        <f t="shared" si="139"/>
        <v>30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8294</v>
      </c>
      <c r="O1786" t="s">
        <v>8295</v>
      </c>
      <c r="P1786">
        <f t="shared" si="140"/>
        <v>40</v>
      </c>
      <c r="Q1786">
        <f t="shared" si="141"/>
        <v>60.24</v>
      </c>
      <c r="R1786" s="10">
        <f t="shared" si="142"/>
        <v>42003.655555555553</v>
      </c>
      <c r="S1786" s="10">
        <f t="shared" si="143"/>
        <v>42035.142361111109</v>
      </c>
      <c r="T1786" s="20">
        <f t="shared" si="139"/>
        <v>31.486805555556202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8294</v>
      </c>
      <c r="O1787" t="s">
        <v>8295</v>
      </c>
      <c r="P1787">
        <f t="shared" si="140"/>
        <v>20</v>
      </c>
      <c r="Q1787">
        <f t="shared" si="141"/>
        <v>44.94</v>
      </c>
      <c r="R1787" s="10">
        <f t="shared" si="142"/>
        <v>41897.134895833333</v>
      </c>
      <c r="S1787" s="10">
        <f t="shared" si="143"/>
        <v>41928</v>
      </c>
      <c r="T1787" s="20">
        <f t="shared" si="139"/>
        <v>30.865104166667152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8294</v>
      </c>
      <c r="O1788" t="s">
        <v>8295</v>
      </c>
      <c r="P1788">
        <f t="shared" si="140"/>
        <v>48</v>
      </c>
      <c r="Q1788">
        <f t="shared" si="141"/>
        <v>31.21</v>
      </c>
      <c r="R1788" s="10">
        <f t="shared" si="142"/>
        <v>41958.550659722227</v>
      </c>
      <c r="S1788" s="10">
        <f t="shared" si="143"/>
        <v>41988.550659722227</v>
      </c>
      <c r="T1788" s="20">
        <f t="shared" si="139"/>
        <v>30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8294</v>
      </c>
      <c r="O1789" t="s">
        <v>8295</v>
      </c>
      <c r="P1789">
        <f t="shared" si="140"/>
        <v>15</v>
      </c>
      <c r="Q1789">
        <f t="shared" si="141"/>
        <v>63.88</v>
      </c>
      <c r="R1789" s="10">
        <f t="shared" si="142"/>
        <v>42068.65552083333</v>
      </c>
      <c r="S1789" s="10">
        <f t="shared" si="143"/>
        <v>42098.613854166666</v>
      </c>
      <c r="T1789" s="20">
        <f t="shared" si="139"/>
        <v>29.958333333335759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8294</v>
      </c>
      <c r="O1790" t="s">
        <v>8295</v>
      </c>
      <c r="P1790">
        <f t="shared" si="140"/>
        <v>1</v>
      </c>
      <c r="Q1790">
        <f t="shared" si="141"/>
        <v>19</v>
      </c>
      <c r="R1790" s="10">
        <f t="shared" si="142"/>
        <v>41913.94840277778</v>
      </c>
      <c r="S1790" s="10">
        <f t="shared" si="143"/>
        <v>41943.94840277778</v>
      </c>
      <c r="T1790" s="20">
        <f t="shared" si="139"/>
        <v>30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8294</v>
      </c>
      <c r="O1791" t="s">
        <v>8295</v>
      </c>
      <c r="P1791">
        <f t="shared" si="140"/>
        <v>1</v>
      </c>
      <c r="Q1791">
        <f t="shared" si="141"/>
        <v>10</v>
      </c>
      <c r="R1791" s="10">
        <f t="shared" si="142"/>
        <v>41956.250034722223</v>
      </c>
      <c r="S1791" s="10">
        <f t="shared" si="143"/>
        <v>42016.250034722223</v>
      </c>
      <c r="T1791" s="20">
        <f t="shared" si="139"/>
        <v>60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8294</v>
      </c>
      <c r="O1792" t="s">
        <v>8295</v>
      </c>
      <c r="P1792">
        <f t="shared" si="140"/>
        <v>5</v>
      </c>
      <c r="Q1792">
        <f t="shared" si="141"/>
        <v>109.07</v>
      </c>
      <c r="R1792" s="10">
        <f t="shared" si="142"/>
        <v>42010.674513888895</v>
      </c>
      <c r="S1792" s="10">
        <f t="shared" si="143"/>
        <v>42040.674513888895</v>
      </c>
      <c r="T1792" s="20">
        <f t="shared" si="139"/>
        <v>30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8294</v>
      </c>
      <c r="O1793" t="s">
        <v>8295</v>
      </c>
      <c r="P1793">
        <f t="shared" si="140"/>
        <v>4</v>
      </c>
      <c r="Q1793">
        <f t="shared" si="141"/>
        <v>26.75</v>
      </c>
      <c r="R1793" s="10">
        <f t="shared" si="142"/>
        <v>41973.740335648152</v>
      </c>
      <c r="S1793" s="10">
        <f t="shared" si="143"/>
        <v>42033.740335648152</v>
      </c>
      <c r="T1793" s="20">
        <f t="shared" si="139"/>
        <v>60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8294</v>
      </c>
      <c r="O1794" t="s">
        <v>8295</v>
      </c>
      <c r="P1794">
        <f t="shared" si="140"/>
        <v>61</v>
      </c>
      <c r="Q1794">
        <f t="shared" si="141"/>
        <v>109.94</v>
      </c>
      <c r="R1794" s="10">
        <f t="shared" si="142"/>
        <v>42189.031041666662</v>
      </c>
      <c r="S1794" s="10">
        <f t="shared" si="143"/>
        <v>42226.290972222225</v>
      </c>
      <c r="T1794" s="20">
        <f t="shared" si="139"/>
        <v>37.259930555563187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8294</v>
      </c>
      <c r="O1795" t="s">
        <v>8295</v>
      </c>
      <c r="P1795">
        <f t="shared" si="140"/>
        <v>1</v>
      </c>
      <c r="Q1795">
        <f t="shared" si="141"/>
        <v>20</v>
      </c>
      <c r="R1795" s="10">
        <f t="shared" si="142"/>
        <v>41940.89166666667</v>
      </c>
      <c r="S1795" s="10">
        <f t="shared" si="143"/>
        <v>41970.933333333334</v>
      </c>
      <c r="T1795" s="20">
        <f t="shared" ref="T1795:T1858" si="144">S1795-R1795</f>
        <v>30.041666666664241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8294</v>
      </c>
      <c r="O1796" t="s">
        <v>8295</v>
      </c>
      <c r="P1796">
        <f t="shared" si="140"/>
        <v>11</v>
      </c>
      <c r="Q1796">
        <f t="shared" si="141"/>
        <v>55.39</v>
      </c>
      <c r="R1796" s="10">
        <f t="shared" si="142"/>
        <v>42011.551180555558</v>
      </c>
      <c r="S1796" s="10">
        <f t="shared" si="143"/>
        <v>42046.551180555558</v>
      </c>
      <c r="T1796" s="20">
        <f t="shared" si="144"/>
        <v>35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8294</v>
      </c>
      <c r="O1797" t="s">
        <v>8295</v>
      </c>
      <c r="P1797">
        <f t="shared" si="140"/>
        <v>39</v>
      </c>
      <c r="Q1797">
        <f t="shared" si="141"/>
        <v>133.9</v>
      </c>
      <c r="R1797" s="10">
        <f t="shared" si="142"/>
        <v>42628.288668981477</v>
      </c>
      <c r="S1797" s="10">
        <f t="shared" si="143"/>
        <v>42657.666666666672</v>
      </c>
      <c r="T1797" s="20">
        <f t="shared" si="144"/>
        <v>29.377997685194714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8294</v>
      </c>
      <c r="O1798" t="s">
        <v>8295</v>
      </c>
      <c r="P1798">
        <f t="shared" si="140"/>
        <v>22</v>
      </c>
      <c r="Q1798">
        <f t="shared" si="141"/>
        <v>48.72</v>
      </c>
      <c r="R1798" s="10">
        <f t="shared" si="142"/>
        <v>42515.439421296294</v>
      </c>
      <c r="S1798" s="10">
        <f t="shared" si="143"/>
        <v>42575.439421296294</v>
      </c>
      <c r="T1798" s="20">
        <f t="shared" si="144"/>
        <v>60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8294</v>
      </c>
      <c r="O1799" t="s">
        <v>8295</v>
      </c>
      <c r="P1799">
        <f t="shared" si="140"/>
        <v>68</v>
      </c>
      <c r="Q1799">
        <f t="shared" si="141"/>
        <v>48.25</v>
      </c>
      <c r="R1799" s="10">
        <f t="shared" si="142"/>
        <v>42689.56931712963</v>
      </c>
      <c r="S1799" s="10">
        <f t="shared" si="143"/>
        <v>42719.56931712963</v>
      </c>
      <c r="T1799" s="20">
        <f t="shared" si="144"/>
        <v>30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8294</v>
      </c>
      <c r="O1800" t="s">
        <v>8295</v>
      </c>
      <c r="P1800">
        <f t="shared" si="140"/>
        <v>14</v>
      </c>
      <c r="Q1800">
        <f t="shared" si="141"/>
        <v>58.97</v>
      </c>
      <c r="R1800" s="10">
        <f t="shared" si="142"/>
        <v>42344.32677083333</v>
      </c>
      <c r="S1800" s="10">
        <f t="shared" si="143"/>
        <v>42404.32677083333</v>
      </c>
      <c r="T1800" s="20">
        <f t="shared" si="144"/>
        <v>60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8294</v>
      </c>
      <c r="O1801" t="s">
        <v>8295</v>
      </c>
      <c r="P1801">
        <f t="shared" si="140"/>
        <v>2</v>
      </c>
      <c r="Q1801">
        <f t="shared" si="141"/>
        <v>11.64</v>
      </c>
      <c r="R1801" s="10">
        <f t="shared" si="142"/>
        <v>41934.842685185184</v>
      </c>
      <c r="S1801" s="10">
        <f t="shared" si="143"/>
        <v>41954.884351851855</v>
      </c>
      <c r="T1801" s="20">
        <f t="shared" si="144"/>
        <v>20.041666666671517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8294</v>
      </c>
      <c r="O1802" t="s">
        <v>8295</v>
      </c>
      <c r="P1802">
        <f t="shared" ref="P1802:P1865" si="145">ROUND(E1802/D1802*100,0)</f>
        <v>20</v>
      </c>
      <c r="Q1802">
        <f t="shared" ref="Q1802:Q1865" si="146">IFERROR(ROUND(E1802/L1802,2),0)</f>
        <v>83.72</v>
      </c>
      <c r="R1802" s="10">
        <f t="shared" ref="R1802:R1865" si="147">(((J1802/60)/60)/24)+DATE(1970,1,1)</f>
        <v>42623.606134259258</v>
      </c>
      <c r="S1802" s="10">
        <f t="shared" ref="S1802:S1865" si="148">(((I1802/60)/60)/24)+DATE(1970,1,1)</f>
        <v>42653.606134259258</v>
      </c>
      <c r="T1802" s="20">
        <f t="shared" si="144"/>
        <v>30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8294</v>
      </c>
      <c r="O1803" t="s">
        <v>8295</v>
      </c>
      <c r="P1803">
        <f t="shared" si="145"/>
        <v>14</v>
      </c>
      <c r="Q1803">
        <f t="shared" si="146"/>
        <v>63.65</v>
      </c>
      <c r="R1803" s="10">
        <f t="shared" si="147"/>
        <v>42321.660509259258</v>
      </c>
      <c r="S1803" s="10">
        <f t="shared" si="148"/>
        <v>42353.506944444445</v>
      </c>
      <c r="T1803" s="20">
        <f t="shared" si="144"/>
        <v>31.846435185187147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8294</v>
      </c>
      <c r="O1804" t="s">
        <v>8295</v>
      </c>
      <c r="P1804">
        <f t="shared" si="145"/>
        <v>48</v>
      </c>
      <c r="Q1804">
        <f t="shared" si="146"/>
        <v>94.28</v>
      </c>
      <c r="R1804" s="10">
        <f t="shared" si="147"/>
        <v>42159.47256944445</v>
      </c>
      <c r="S1804" s="10">
        <f t="shared" si="148"/>
        <v>42182.915972222225</v>
      </c>
      <c r="T1804" s="20">
        <f t="shared" si="144"/>
        <v>23.443402777775191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8294</v>
      </c>
      <c r="O1805" t="s">
        <v>8295</v>
      </c>
      <c r="P1805">
        <f t="shared" si="145"/>
        <v>31</v>
      </c>
      <c r="Q1805">
        <f t="shared" si="146"/>
        <v>71.87</v>
      </c>
      <c r="R1805" s="10">
        <f t="shared" si="147"/>
        <v>42018.071550925932</v>
      </c>
      <c r="S1805" s="10">
        <f t="shared" si="148"/>
        <v>42049.071550925932</v>
      </c>
      <c r="T1805" s="20">
        <f t="shared" si="144"/>
        <v>31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8294</v>
      </c>
      <c r="O1806" t="s">
        <v>8295</v>
      </c>
      <c r="P1806">
        <f t="shared" si="145"/>
        <v>35</v>
      </c>
      <c r="Q1806">
        <f t="shared" si="146"/>
        <v>104.85</v>
      </c>
      <c r="R1806" s="10">
        <f t="shared" si="147"/>
        <v>42282.678287037037</v>
      </c>
      <c r="S1806" s="10">
        <f t="shared" si="148"/>
        <v>42322.719953703709</v>
      </c>
      <c r="T1806" s="20">
        <f t="shared" si="144"/>
        <v>40.041666666671517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8294</v>
      </c>
      <c r="O1807" t="s">
        <v>8295</v>
      </c>
      <c r="P1807">
        <f t="shared" si="145"/>
        <v>36</v>
      </c>
      <c r="Q1807">
        <f t="shared" si="146"/>
        <v>67.14</v>
      </c>
      <c r="R1807" s="10">
        <f t="shared" si="147"/>
        <v>42247.803912037038</v>
      </c>
      <c r="S1807" s="10">
        <f t="shared" si="148"/>
        <v>42279.75</v>
      </c>
      <c r="T1807" s="20">
        <f t="shared" si="144"/>
        <v>31.946087962962338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8294</v>
      </c>
      <c r="O1808" t="s">
        <v>8295</v>
      </c>
      <c r="P1808">
        <f t="shared" si="145"/>
        <v>3</v>
      </c>
      <c r="Q1808">
        <f t="shared" si="146"/>
        <v>73.88</v>
      </c>
      <c r="R1808" s="10">
        <f t="shared" si="147"/>
        <v>41877.638298611113</v>
      </c>
      <c r="S1808" s="10">
        <f t="shared" si="148"/>
        <v>41912.638298611113</v>
      </c>
      <c r="T1808" s="20">
        <f t="shared" si="144"/>
        <v>35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8294</v>
      </c>
      <c r="O1809" t="s">
        <v>8295</v>
      </c>
      <c r="P1809">
        <f t="shared" si="145"/>
        <v>11</v>
      </c>
      <c r="Q1809">
        <f t="shared" si="146"/>
        <v>69.13</v>
      </c>
      <c r="R1809" s="10">
        <f t="shared" si="147"/>
        <v>41880.068437499998</v>
      </c>
      <c r="S1809" s="10">
        <f t="shared" si="148"/>
        <v>41910.068437499998</v>
      </c>
      <c r="T1809" s="20">
        <f t="shared" si="144"/>
        <v>30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8294</v>
      </c>
      <c r="O1810" t="s">
        <v>8295</v>
      </c>
      <c r="P1810">
        <f t="shared" si="145"/>
        <v>41</v>
      </c>
      <c r="Q1810">
        <f t="shared" si="146"/>
        <v>120.77</v>
      </c>
      <c r="R1810" s="10">
        <f t="shared" si="147"/>
        <v>42742.680902777778</v>
      </c>
      <c r="S1810" s="10">
        <f t="shared" si="148"/>
        <v>42777.680902777778</v>
      </c>
      <c r="T1810" s="20">
        <f t="shared" si="144"/>
        <v>35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8294</v>
      </c>
      <c r="O1811" t="s">
        <v>8295</v>
      </c>
      <c r="P1811">
        <f t="shared" si="145"/>
        <v>11</v>
      </c>
      <c r="Q1811">
        <f t="shared" si="146"/>
        <v>42.22</v>
      </c>
      <c r="R1811" s="10">
        <f t="shared" si="147"/>
        <v>42029.907858796301</v>
      </c>
      <c r="S1811" s="10">
        <f t="shared" si="148"/>
        <v>42064.907858796301</v>
      </c>
      <c r="T1811" s="20">
        <f t="shared" si="144"/>
        <v>35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8294</v>
      </c>
      <c r="O1812" t="s">
        <v>8295</v>
      </c>
      <c r="P1812">
        <f t="shared" si="145"/>
        <v>3</v>
      </c>
      <c r="Q1812">
        <f t="shared" si="146"/>
        <v>7.5</v>
      </c>
      <c r="R1812" s="10">
        <f t="shared" si="147"/>
        <v>41860.91002314815</v>
      </c>
      <c r="S1812" s="10">
        <f t="shared" si="148"/>
        <v>41872.91002314815</v>
      </c>
      <c r="T1812" s="20">
        <f t="shared" si="144"/>
        <v>12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8294</v>
      </c>
      <c r="O1813" t="s">
        <v>8295</v>
      </c>
      <c r="P1813">
        <f t="shared" si="145"/>
        <v>0</v>
      </c>
      <c r="Q1813">
        <f t="shared" si="146"/>
        <v>1.54</v>
      </c>
      <c r="R1813" s="10">
        <f t="shared" si="147"/>
        <v>41876.433680555558</v>
      </c>
      <c r="S1813" s="10">
        <f t="shared" si="148"/>
        <v>41936.166666666664</v>
      </c>
      <c r="T1813" s="20">
        <f t="shared" si="144"/>
        <v>59.732986111106584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8294</v>
      </c>
      <c r="O1814" t="s">
        <v>8295</v>
      </c>
      <c r="P1814">
        <f t="shared" si="145"/>
        <v>13</v>
      </c>
      <c r="Q1814">
        <f t="shared" si="146"/>
        <v>37.61</v>
      </c>
      <c r="R1814" s="10">
        <f t="shared" si="147"/>
        <v>42524.318703703699</v>
      </c>
      <c r="S1814" s="10">
        <f t="shared" si="148"/>
        <v>42554.318703703699</v>
      </c>
      <c r="T1814" s="20">
        <f t="shared" si="144"/>
        <v>30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8294</v>
      </c>
      <c r="O1815" t="s">
        <v>8295</v>
      </c>
      <c r="P1815">
        <f t="shared" si="145"/>
        <v>0</v>
      </c>
      <c r="Q1815">
        <f t="shared" si="146"/>
        <v>0</v>
      </c>
      <c r="R1815" s="10">
        <f t="shared" si="147"/>
        <v>41829.889027777775</v>
      </c>
      <c r="S1815" s="10">
        <f t="shared" si="148"/>
        <v>41859.889027777775</v>
      </c>
      <c r="T1815" s="20">
        <f t="shared" si="144"/>
        <v>30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8294</v>
      </c>
      <c r="O1816" t="s">
        <v>8295</v>
      </c>
      <c r="P1816">
        <f t="shared" si="145"/>
        <v>49</v>
      </c>
      <c r="Q1816">
        <f t="shared" si="146"/>
        <v>42.16</v>
      </c>
      <c r="R1816" s="10">
        <f t="shared" si="147"/>
        <v>42033.314074074078</v>
      </c>
      <c r="S1816" s="10">
        <f t="shared" si="148"/>
        <v>42063.314074074078</v>
      </c>
      <c r="T1816" s="20">
        <f t="shared" si="144"/>
        <v>30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8294</v>
      </c>
      <c r="O1817" t="s">
        <v>8295</v>
      </c>
      <c r="P1817">
        <f t="shared" si="145"/>
        <v>0</v>
      </c>
      <c r="Q1817">
        <f t="shared" si="146"/>
        <v>0</v>
      </c>
      <c r="R1817" s="10">
        <f t="shared" si="147"/>
        <v>42172.906678240746</v>
      </c>
      <c r="S1817" s="10">
        <f t="shared" si="148"/>
        <v>42186.906678240746</v>
      </c>
      <c r="T1817" s="20">
        <f t="shared" si="144"/>
        <v>14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8294</v>
      </c>
      <c r="O1818" t="s">
        <v>8295</v>
      </c>
      <c r="P1818">
        <f t="shared" si="145"/>
        <v>2</v>
      </c>
      <c r="Q1818">
        <f t="shared" si="146"/>
        <v>84.83</v>
      </c>
      <c r="R1818" s="10">
        <f t="shared" si="147"/>
        <v>42548.876192129625</v>
      </c>
      <c r="S1818" s="10">
        <f t="shared" si="148"/>
        <v>42576.791666666672</v>
      </c>
      <c r="T1818" s="20">
        <f t="shared" si="144"/>
        <v>27.915474537046975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8294</v>
      </c>
      <c r="O1819" t="s">
        <v>8295</v>
      </c>
      <c r="P1819">
        <f t="shared" si="145"/>
        <v>52</v>
      </c>
      <c r="Q1819">
        <f t="shared" si="146"/>
        <v>94.19</v>
      </c>
      <c r="R1819" s="10">
        <f t="shared" si="147"/>
        <v>42705.662118055552</v>
      </c>
      <c r="S1819" s="10">
        <f t="shared" si="148"/>
        <v>42765.290972222225</v>
      </c>
      <c r="T1819" s="20">
        <f t="shared" si="144"/>
        <v>59.628854166672681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8294</v>
      </c>
      <c r="O1820" t="s">
        <v>8295</v>
      </c>
      <c r="P1820">
        <f t="shared" si="145"/>
        <v>0</v>
      </c>
      <c r="Q1820">
        <f t="shared" si="146"/>
        <v>0</v>
      </c>
      <c r="R1820" s="10">
        <f t="shared" si="147"/>
        <v>42067.234375</v>
      </c>
      <c r="S1820" s="10">
        <f t="shared" si="148"/>
        <v>42097.192708333328</v>
      </c>
      <c r="T1820" s="20">
        <f t="shared" si="144"/>
        <v>29.958333333328483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8294</v>
      </c>
      <c r="O1821" t="s">
        <v>8295</v>
      </c>
      <c r="P1821">
        <f t="shared" si="145"/>
        <v>2</v>
      </c>
      <c r="Q1821">
        <f t="shared" si="146"/>
        <v>6.25</v>
      </c>
      <c r="R1821" s="10">
        <f t="shared" si="147"/>
        <v>41820.752268518518</v>
      </c>
      <c r="S1821" s="10">
        <f t="shared" si="148"/>
        <v>41850.752268518518</v>
      </c>
      <c r="T1821" s="20">
        <f t="shared" si="144"/>
        <v>30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8294</v>
      </c>
      <c r="O1822" t="s">
        <v>8295</v>
      </c>
      <c r="P1822">
        <f t="shared" si="145"/>
        <v>7</v>
      </c>
      <c r="Q1822">
        <f t="shared" si="146"/>
        <v>213.38</v>
      </c>
      <c r="R1822" s="10">
        <f t="shared" si="147"/>
        <v>42065.084375000006</v>
      </c>
      <c r="S1822" s="10">
        <f t="shared" si="148"/>
        <v>42095.042708333334</v>
      </c>
      <c r="T1822" s="20">
        <f t="shared" si="144"/>
        <v>29.958333333328483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8281</v>
      </c>
      <c r="O1823" t="s">
        <v>8282</v>
      </c>
      <c r="P1823">
        <f t="shared" si="145"/>
        <v>135</v>
      </c>
      <c r="Q1823">
        <f t="shared" si="146"/>
        <v>59.16</v>
      </c>
      <c r="R1823" s="10">
        <f t="shared" si="147"/>
        <v>40926.319062499999</v>
      </c>
      <c r="S1823" s="10">
        <f t="shared" si="148"/>
        <v>40971.319062499999</v>
      </c>
      <c r="T1823" s="20">
        <f t="shared" si="144"/>
        <v>45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8281</v>
      </c>
      <c r="O1824" t="s">
        <v>8282</v>
      </c>
      <c r="P1824">
        <f t="shared" si="145"/>
        <v>100</v>
      </c>
      <c r="Q1824">
        <f t="shared" si="146"/>
        <v>27.27</v>
      </c>
      <c r="R1824" s="10">
        <f t="shared" si="147"/>
        <v>41634.797013888885</v>
      </c>
      <c r="S1824" s="10">
        <f t="shared" si="148"/>
        <v>41670.792361111111</v>
      </c>
      <c r="T1824" s="20">
        <f t="shared" si="144"/>
        <v>35.995347222225973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8281</v>
      </c>
      <c r="O1825" t="s">
        <v>8282</v>
      </c>
      <c r="P1825">
        <f t="shared" si="145"/>
        <v>116</v>
      </c>
      <c r="Q1825">
        <f t="shared" si="146"/>
        <v>24.58</v>
      </c>
      <c r="R1825" s="10">
        <f t="shared" si="147"/>
        <v>41176.684907407405</v>
      </c>
      <c r="S1825" s="10">
        <f t="shared" si="148"/>
        <v>41206.684907407405</v>
      </c>
      <c r="T1825" s="20">
        <f t="shared" si="144"/>
        <v>30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8281</v>
      </c>
      <c r="O1826" t="s">
        <v>8282</v>
      </c>
      <c r="P1826">
        <f t="shared" si="145"/>
        <v>100</v>
      </c>
      <c r="Q1826">
        <f t="shared" si="146"/>
        <v>75.05</v>
      </c>
      <c r="R1826" s="10">
        <f t="shared" si="147"/>
        <v>41626.916284722225</v>
      </c>
      <c r="S1826" s="10">
        <f t="shared" si="148"/>
        <v>41647.088888888888</v>
      </c>
      <c r="T1826" s="20">
        <f t="shared" si="144"/>
        <v>20.172604166662495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8281</v>
      </c>
      <c r="O1827" t="s">
        <v>8282</v>
      </c>
      <c r="P1827">
        <f t="shared" si="145"/>
        <v>105</v>
      </c>
      <c r="Q1827">
        <f t="shared" si="146"/>
        <v>42.02</v>
      </c>
      <c r="R1827" s="10">
        <f t="shared" si="147"/>
        <v>41443.83452546296</v>
      </c>
      <c r="S1827" s="10">
        <f t="shared" si="148"/>
        <v>41466.83452546296</v>
      </c>
      <c r="T1827" s="20">
        <f t="shared" si="144"/>
        <v>23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8281</v>
      </c>
      <c r="O1828" t="s">
        <v>8282</v>
      </c>
      <c r="P1828">
        <f t="shared" si="145"/>
        <v>101</v>
      </c>
      <c r="Q1828">
        <f t="shared" si="146"/>
        <v>53.16</v>
      </c>
      <c r="R1828" s="10">
        <f t="shared" si="147"/>
        <v>41657.923807870371</v>
      </c>
      <c r="S1828" s="10">
        <f t="shared" si="148"/>
        <v>41687.923807870371</v>
      </c>
      <c r="T1828" s="20">
        <f t="shared" si="144"/>
        <v>30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8281</v>
      </c>
      <c r="O1829" t="s">
        <v>8282</v>
      </c>
      <c r="P1829">
        <f t="shared" si="145"/>
        <v>101</v>
      </c>
      <c r="Q1829">
        <f t="shared" si="146"/>
        <v>83.89</v>
      </c>
      <c r="R1829" s="10">
        <f t="shared" si="147"/>
        <v>40555.325937499998</v>
      </c>
      <c r="S1829" s="10">
        <f t="shared" si="148"/>
        <v>40605.325937499998</v>
      </c>
      <c r="T1829" s="20">
        <f t="shared" si="144"/>
        <v>50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8281</v>
      </c>
      <c r="O1830" t="s">
        <v>8282</v>
      </c>
      <c r="P1830">
        <f t="shared" si="145"/>
        <v>100</v>
      </c>
      <c r="Q1830">
        <f t="shared" si="146"/>
        <v>417.33</v>
      </c>
      <c r="R1830" s="10">
        <f t="shared" si="147"/>
        <v>41736.899652777778</v>
      </c>
      <c r="S1830" s="10">
        <f t="shared" si="148"/>
        <v>41768.916666666664</v>
      </c>
      <c r="T1830" s="20">
        <f t="shared" si="144"/>
        <v>32.01701388888614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8281</v>
      </c>
      <c r="O1831" t="s">
        <v>8282</v>
      </c>
      <c r="P1831">
        <f t="shared" si="145"/>
        <v>167</v>
      </c>
      <c r="Q1831">
        <f t="shared" si="146"/>
        <v>75.77</v>
      </c>
      <c r="R1831" s="10">
        <f t="shared" si="147"/>
        <v>40516.087627314817</v>
      </c>
      <c r="S1831" s="10">
        <f t="shared" si="148"/>
        <v>40564.916666666664</v>
      </c>
      <c r="T1831" s="20">
        <f t="shared" si="144"/>
        <v>48.829039351847314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8281</v>
      </c>
      <c r="O1832" t="s">
        <v>8282</v>
      </c>
      <c r="P1832">
        <f t="shared" si="145"/>
        <v>102</v>
      </c>
      <c r="Q1832">
        <f t="shared" si="146"/>
        <v>67.39</v>
      </c>
      <c r="R1832" s="10">
        <f t="shared" si="147"/>
        <v>41664.684108796297</v>
      </c>
      <c r="S1832" s="10">
        <f t="shared" si="148"/>
        <v>41694.684108796297</v>
      </c>
      <c r="T1832" s="20">
        <f t="shared" si="144"/>
        <v>30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8281</v>
      </c>
      <c r="O1833" t="s">
        <v>8282</v>
      </c>
      <c r="P1833">
        <f t="shared" si="145"/>
        <v>103</v>
      </c>
      <c r="Q1833">
        <f t="shared" si="146"/>
        <v>73.569999999999993</v>
      </c>
      <c r="R1833" s="10">
        <f t="shared" si="147"/>
        <v>41026.996099537035</v>
      </c>
      <c r="S1833" s="10">
        <f t="shared" si="148"/>
        <v>41041.996099537035</v>
      </c>
      <c r="T1833" s="20">
        <f t="shared" si="144"/>
        <v>15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8281</v>
      </c>
      <c r="O1834" t="s">
        <v>8282</v>
      </c>
      <c r="P1834">
        <f t="shared" si="145"/>
        <v>143</v>
      </c>
      <c r="Q1834">
        <f t="shared" si="146"/>
        <v>25</v>
      </c>
      <c r="R1834" s="10">
        <f t="shared" si="147"/>
        <v>40576.539664351854</v>
      </c>
      <c r="S1834" s="10">
        <f t="shared" si="148"/>
        <v>40606.539664351854</v>
      </c>
      <c r="T1834" s="20">
        <f t="shared" si="144"/>
        <v>30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8281</v>
      </c>
      <c r="O1835" t="s">
        <v>8282</v>
      </c>
      <c r="P1835">
        <f t="shared" si="145"/>
        <v>263</v>
      </c>
      <c r="Q1835">
        <f t="shared" si="146"/>
        <v>42</v>
      </c>
      <c r="R1835" s="10">
        <f t="shared" si="147"/>
        <v>41303.044016203705</v>
      </c>
      <c r="S1835" s="10">
        <f t="shared" si="148"/>
        <v>41335.332638888889</v>
      </c>
      <c r="T1835" s="20">
        <f t="shared" si="144"/>
        <v>32.288622685184237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8281</v>
      </c>
      <c r="O1836" t="s">
        <v>8282</v>
      </c>
      <c r="P1836">
        <f t="shared" si="145"/>
        <v>118</v>
      </c>
      <c r="Q1836">
        <f t="shared" si="146"/>
        <v>131.16999999999999</v>
      </c>
      <c r="R1836" s="10">
        <f t="shared" si="147"/>
        <v>41988.964062500003</v>
      </c>
      <c r="S1836" s="10">
        <f t="shared" si="148"/>
        <v>42028.964062500003</v>
      </c>
      <c r="T1836" s="20">
        <f t="shared" si="144"/>
        <v>40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8281</v>
      </c>
      <c r="O1837" t="s">
        <v>8282</v>
      </c>
      <c r="P1837">
        <f t="shared" si="145"/>
        <v>104</v>
      </c>
      <c r="Q1837">
        <f t="shared" si="146"/>
        <v>47.27</v>
      </c>
      <c r="R1837" s="10">
        <f t="shared" si="147"/>
        <v>42430.702210648145</v>
      </c>
      <c r="S1837" s="10">
        <f t="shared" si="148"/>
        <v>42460.660543981481</v>
      </c>
      <c r="T1837" s="20">
        <f t="shared" si="144"/>
        <v>29.958333333335759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8281</v>
      </c>
      <c r="O1838" t="s">
        <v>8282</v>
      </c>
      <c r="P1838">
        <f t="shared" si="145"/>
        <v>200</v>
      </c>
      <c r="Q1838">
        <f t="shared" si="146"/>
        <v>182.13</v>
      </c>
      <c r="R1838" s="10">
        <f t="shared" si="147"/>
        <v>41305.809363425928</v>
      </c>
      <c r="S1838" s="10">
        <f t="shared" si="148"/>
        <v>41322.809363425928</v>
      </c>
      <c r="T1838" s="20">
        <f t="shared" si="144"/>
        <v>17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8281</v>
      </c>
      <c r="O1839" t="s">
        <v>8282</v>
      </c>
      <c r="P1839">
        <f t="shared" si="145"/>
        <v>307</v>
      </c>
      <c r="Q1839">
        <f t="shared" si="146"/>
        <v>61.37</v>
      </c>
      <c r="R1839" s="10">
        <f t="shared" si="147"/>
        <v>40926.047858796301</v>
      </c>
      <c r="S1839" s="10">
        <f t="shared" si="148"/>
        <v>40986.006192129629</v>
      </c>
      <c r="T1839" s="20">
        <f t="shared" si="144"/>
        <v>59.958333333328483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8281</v>
      </c>
      <c r="O1840" t="s">
        <v>8282</v>
      </c>
      <c r="P1840">
        <f t="shared" si="145"/>
        <v>100</v>
      </c>
      <c r="Q1840">
        <f t="shared" si="146"/>
        <v>35.770000000000003</v>
      </c>
      <c r="R1840" s="10">
        <f t="shared" si="147"/>
        <v>40788.786539351851</v>
      </c>
      <c r="S1840" s="10">
        <f t="shared" si="148"/>
        <v>40817.125</v>
      </c>
      <c r="T1840" s="20">
        <f t="shared" si="144"/>
        <v>28.338460648148612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8281</v>
      </c>
      <c r="O1841" t="s">
        <v>8282</v>
      </c>
      <c r="P1841">
        <f t="shared" si="145"/>
        <v>205</v>
      </c>
      <c r="Q1841">
        <f t="shared" si="146"/>
        <v>45.62</v>
      </c>
      <c r="R1841" s="10">
        <f t="shared" si="147"/>
        <v>42614.722013888888</v>
      </c>
      <c r="S1841" s="10">
        <f t="shared" si="148"/>
        <v>42644.722013888888</v>
      </c>
      <c r="T1841" s="20">
        <f t="shared" si="144"/>
        <v>30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8281</v>
      </c>
      <c r="O1842" t="s">
        <v>8282</v>
      </c>
      <c r="P1842">
        <f t="shared" si="145"/>
        <v>109</v>
      </c>
      <c r="Q1842">
        <f t="shared" si="146"/>
        <v>75.38</v>
      </c>
      <c r="R1842" s="10">
        <f t="shared" si="147"/>
        <v>41382.096180555556</v>
      </c>
      <c r="S1842" s="10">
        <f t="shared" si="148"/>
        <v>41401.207638888889</v>
      </c>
      <c r="T1842" s="20">
        <f t="shared" si="144"/>
        <v>19.111458333332848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8281</v>
      </c>
      <c r="O1843" t="s">
        <v>8282</v>
      </c>
      <c r="P1843">
        <f t="shared" si="145"/>
        <v>102</v>
      </c>
      <c r="Q1843">
        <f t="shared" si="146"/>
        <v>50.88</v>
      </c>
      <c r="R1843" s="10">
        <f t="shared" si="147"/>
        <v>41745.84542824074</v>
      </c>
      <c r="S1843" s="10">
        <f t="shared" si="148"/>
        <v>41779.207638888889</v>
      </c>
      <c r="T1843" s="20">
        <f t="shared" si="144"/>
        <v>33.362210648148903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8281</v>
      </c>
      <c r="O1844" t="s">
        <v>8282</v>
      </c>
      <c r="P1844">
        <f t="shared" si="145"/>
        <v>125</v>
      </c>
      <c r="Q1844">
        <f t="shared" si="146"/>
        <v>119.29</v>
      </c>
      <c r="R1844" s="10">
        <f t="shared" si="147"/>
        <v>42031.631724537037</v>
      </c>
      <c r="S1844" s="10">
        <f t="shared" si="148"/>
        <v>42065.249305555553</v>
      </c>
      <c r="T1844" s="20">
        <f t="shared" si="144"/>
        <v>33.617581018515921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8281</v>
      </c>
      <c r="O1845" t="s">
        <v>8282</v>
      </c>
      <c r="P1845">
        <f t="shared" si="145"/>
        <v>124</v>
      </c>
      <c r="Q1845">
        <f t="shared" si="146"/>
        <v>92.54</v>
      </c>
      <c r="R1845" s="10">
        <f t="shared" si="147"/>
        <v>40564.994837962964</v>
      </c>
      <c r="S1845" s="10">
        <f t="shared" si="148"/>
        <v>40594.994837962964</v>
      </c>
      <c r="T1845" s="20">
        <f t="shared" si="144"/>
        <v>30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8281</v>
      </c>
      <c r="O1846" t="s">
        <v>8282</v>
      </c>
      <c r="P1846">
        <f t="shared" si="145"/>
        <v>101</v>
      </c>
      <c r="Q1846">
        <f t="shared" si="146"/>
        <v>76.05</v>
      </c>
      <c r="R1846" s="10">
        <f t="shared" si="147"/>
        <v>40666.973541666666</v>
      </c>
      <c r="S1846" s="10">
        <f t="shared" si="148"/>
        <v>40705.125</v>
      </c>
      <c r="T1846" s="20">
        <f t="shared" si="144"/>
        <v>38.151458333333721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8281</v>
      </c>
      <c r="O1847" t="s">
        <v>8282</v>
      </c>
      <c r="P1847">
        <f t="shared" si="145"/>
        <v>100</v>
      </c>
      <c r="Q1847">
        <f t="shared" si="146"/>
        <v>52.63</v>
      </c>
      <c r="R1847" s="10">
        <f t="shared" si="147"/>
        <v>42523.333310185189</v>
      </c>
      <c r="S1847" s="10">
        <f t="shared" si="148"/>
        <v>42538.204861111109</v>
      </c>
      <c r="T1847" s="20">
        <f t="shared" si="144"/>
        <v>14.871550925920019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8281</v>
      </c>
      <c r="O1848" t="s">
        <v>8282</v>
      </c>
      <c r="P1848">
        <f t="shared" si="145"/>
        <v>138</v>
      </c>
      <c r="Q1848">
        <f t="shared" si="146"/>
        <v>98.99</v>
      </c>
      <c r="R1848" s="10">
        <f t="shared" si="147"/>
        <v>41228.650196759263</v>
      </c>
      <c r="S1848" s="10">
        <f t="shared" si="148"/>
        <v>41258.650196759263</v>
      </c>
      <c r="T1848" s="20">
        <f t="shared" si="144"/>
        <v>30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8281</v>
      </c>
      <c r="O1849" t="s">
        <v>8282</v>
      </c>
      <c r="P1849">
        <f t="shared" si="145"/>
        <v>121</v>
      </c>
      <c r="Q1849">
        <f t="shared" si="146"/>
        <v>79.53</v>
      </c>
      <c r="R1849" s="10">
        <f t="shared" si="147"/>
        <v>42094.236481481479</v>
      </c>
      <c r="S1849" s="10">
        <f t="shared" si="148"/>
        <v>42115.236481481479</v>
      </c>
      <c r="T1849" s="20">
        <f t="shared" si="144"/>
        <v>21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8281</v>
      </c>
      <c r="O1850" t="s">
        <v>8282</v>
      </c>
      <c r="P1850">
        <f t="shared" si="145"/>
        <v>107</v>
      </c>
      <c r="Q1850">
        <f t="shared" si="146"/>
        <v>134.21</v>
      </c>
      <c r="R1850" s="10">
        <f t="shared" si="147"/>
        <v>40691.788055555553</v>
      </c>
      <c r="S1850" s="10">
        <f t="shared" si="148"/>
        <v>40755.290972222225</v>
      </c>
      <c r="T1850" s="20">
        <f t="shared" si="144"/>
        <v>63.502916666671808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8281</v>
      </c>
      <c r="O1851" t="s">
        <v>8282</v>
      </c>
      <c r="P1851">
        <f t="shared" si="145"/>
        <v>100</v>
      </c>
      <c r="Q1851">
        <f t="shared" si="146"/>
        <v>37.630000000000003</v>
      </c>
      <c r="R1851" s="10">
        <f t="shared" si="147"/>
        <v>41169.845590277779</v>
      </c>
      <c r="S1851" s="10">
        <f t="shared" si="148"/>
        <v>41199.845590277779</v>
      </c>
      <c r="T1851" s="20">
        <f t="shared" si="144"/>
        <v>30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8281</v>
      </c>
      <c r="O1852" t="s">
        <v>8282</v>
      </c>
      <c r="P1852">
        <f t="shared" si="145"/>
        <v>102</v>
      </c>
      <c r="Q1852">
        <f t="shared" si="146"/>
        <v>51.04</v>
      </c>
      <c r="R1852" s="10">
        <f t="shared" si="147"/>
        <v>41800.959490740745</v>
      </c>
      <c r="S1852" s="10">
        <f t="shared" si="148"/>
        <v>41830.959490740745</v>
      </c>
      <c r="T1852" s="20">
        <f t="shared" si="144"/>
        <v>30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8281</v>
      </c>
      <c r="O1853" t="s">
        <v>8282</v>
      </c>
      <c r="P1853">
        <f t="shared" si="145"/>
        <v>100</v>
      </c>
      <c r="Q1853">
        <f t="shared" si="146"/>
        <v>50.04</v>
      </c>
      <c r="R1853" s="10">
        <f t="shared" si="147"/>
        <v>41827.906689814816</v>
      </c>
      <c r="S1853" s="10">
        <f t="shared" si="148"/>
        <v>41848.041666666664</v>
      </c>
      <c r="T1853" s="20">
        <f t="shared" si="144"/>
        <v>20.134976851848478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8281</v>
      </c>
      <c r="O1854" t="s">
        <v>8282</v>
      </c>
      <c r="P1854">
        <f t="shared" si="145"/>
        <v>117</v>
      </c>
      <c r="Q1854">
        <f t="shared" si="146"/>
        <v>133.93</v>
      </c>
      <c r="R1854" s="10">
        <f t="shared" si="147"/>
        <v>42081.77143518519</v>
      </c>
      <c r="S1854" s="10">
        <f t="shared" si="148"/>
        <v>42119</v>
      </c>
      <c r="T1854" s="20">
        <f t="shared" si="144"/>
        <v>37.228564814809943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8281</v>
      </c>
      <c r="O1855" t="s">
        <v>8282</v>
      </c>
      <c r="P1855">
        <f t="shared" si="145"/>
        <v>102</v>
      </c>
      <c r="Q1855">
        <f t="shared" si="146"/>
        <v>58.21</v>
      </c>
      <c r="R1855" s="10">
        <f t="shared" si="147"/>
        <v>41177.060381944444</v>
      </c>
      <c r="S1855" s="10">
        <f t="shared" si="148"/>
        <v>41227.102048611108</v>
      </c>
      <c r="T1855" s="20">
        <f t="shared" si="144"/>
        <v>50.041666666664241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8281</v>
      </c>
      <c r="O1856" t="s">
        <v>8282</v>
      </c>
      <c r="P1856">
        <f t="shared" si="145"/>
        <v>102</v>
      </c>
      <c r="Q1856">
        <f t="shared" si="146"/>
        <v>88.04</v>
      </c>
      <c r="R1856" s="10">
        <f t="shared" si="147"/>
        <v>41388.021261574075</v>
      </c>
      <c r="S1856" s="10">
        <f t="shared" si="148"/>
        <v>41418.021261574075</v>
      </c>
      <c r="T1856" s="20">
        <f t="shared" si="144"/>
        <v>30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8281</v>
      </c>
      <c r="O1857" t="s">
        <v>8282</v>
      </c>
      <c r="P1857">
        <f t="shared" si="145"/>
        <v>154</v>
      </c>
      <c r="Q1857">
        <f t="shared" si="146"/>
        <v>70.58</v>
      </c>
      <c r="R1857" s="10">
        <f t="shared" si="147"/>
        <v>41600.538657407407</v>
      </c>
      <c r="S1857" s="10">
        <f t="shared" si="148"/>
        <v>41645.538657407407</v>
      </c>
      <c r="T1857" s="20">
        <f t="shared" si="144"/>
        <v>45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8281</v>
      </c>
      <c r="O1858" t="s">
        <v>8282</v>
      </c>
      <c r="P1858">
        <f t="shared" si="145"/>
        <v>101</v>
      </c>
      <c r="Q1858">
        <f t="shared" si="146"/>
        <v>53.29</v>
      </c>
      <c r="R1858" s="10">
        <f t="shared" si="147"/>
        <v>41817.854999999996</v>
      </c>
      <c r="S1858" s="10">
        <f t="shared" si="148"/>
        <v>41838.854999999996</v>
      </c>
      <c r="T1858" s="20">
        <f t="shared" si="144"/>
        <v>21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8281</v>
      </c>
      <c r="O1859" t="s">
        <v>8282</v>
      </c>
      <c r="P1859">
        <f t="shared" si="145"/>
        <v>100</v>
      </c>
      <c r="Q1859">
        <f t="shared" si="146"/>
        <v>136.36000000000001</v>
      </c>
      <c r="R1859" s="10">
        <f t="shared" si="147"/>
        <v>41864.76866898148</v>
      </c>
      <c r="S1859" s="10">
        <f t="shared" si="148"/>
        <v>41894.76866898148</v>
      </c>
      <c r="T1859" s="20">
        <f t="shared" ref="T1859:T1922" si="149">S1859-R1859</f>
        <v>30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8281</v>
      </c>
      <c r="O1860" t="s">
        <v>8282</v>
      </c>
      <c r="P1860">
        <f t="shared" si="145"/>
        <v>109</v>
      </c>
      <c r="Q1860">
        <f t="shared" si="146"/>
        <v>40.549999999999997</v>
      </c>
      <c r="R1860" s="10">
        <f t="shared" si="147"/>
        <v>40833.200474537036</v>
      </c>
      <c r="S1860" s="10">
        <f t="shared" si="148"/>
        <v>40893.242141203707</v>
      </c>
      <c r="T1860" s="20">
        <f t="shared" si="149"/>
        <v>60.041666666671517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8281</v>
      </c>
      <c r="O1861" t="s">
        <v>8282</v>
      </c>
      <c r="P1861">
        <f t="shared" si="145"/>
        <v>132</v>
      </c>
      <c r="Q1861">
        <f t="shared" si="146"/>
        <v>70.63</v>
      </c>
      <c r="R1861" s="10">
        <f t="shared" si="147"/>
        <v>40778.770011574074</v>
      </c>
      <c r="S1861" s="10">
        <f t="shared" si="148"/>
        <v>40808.770011574074</v>
      </c>
      <c r="T1861" s="20">
        <f t="shared" si="149"/>
        <v>30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8281</v>
      </c>
      <c r="O1862" t="s">
        <v>8282</v>
      </c>
      <c r="P1862">
        <f t="shared" si="145"/>
        <v>133</v>
      </c>
      <c r="Q1862">
        <f t="shared" si="146"/>
        <v>52.68</v>
      </c>
      <c r="R1862" s="10">
        <f t="shared" si="147"/>
        <v>41655.709305555552</v>
      </c>
      <c r="S1862" s="10">
        <f t="shared" si="148"/>
        <v>41676.709305555552</v>
      </c>
      <c r="T1862" s="20">
        <f t="shared" si="149"/>
        <v>21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8289</v>
      </c>
      <c r="O1863" t="s">
        <v>8291</v>
      </c>
      <c r="P1863">
        <f t="shared" si="145"/>
        <v>0</v>
      </c>
      <c r="Q1863">
        <f t="shared" si="146"/>
        <v>0</v>
      </c>
      <c r="R1863" s="10">
        <f t="shared" si="147"/>
        <v>42000.300243055557</v>
      </c>
      <c r="S1863" s="10">
        <f t="shared" si="148"/>
        <v>42030.300243055557</v>
      </c>
      <c r="T1863" s="20">
        <f t="shared" si="149"/>
        <v>30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8289</v>
      </c>
      <c r="O1864" t="s">
        <v>8291</v>
      </c>
      <c r="P1864">
        <f t="shared" si="145"/>
        <v>8</v>
      </c>
      <c r="Q1864">
        <f t="shared" si="146"/>
        <v>90.94</v>
      </c>
      <c r="R1864" s="10">
        <f t="shared" si="147"/>
        <v>42755.492754629624</v>
      </c>
      <c r="S1864" s="10">
        <f t="shared" si="148"/>
        <v>42802.3125</v>
      </c>
      <c r="T1864" s="20">
        <f t="shared" si="149"/>
        <v>46.81974537037604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8289</v>
      </c>
      <c r="O1865" t="s">
        <v>8291</v>
      </c>
      <c r="P1865">
        <f t="shared" si="145"/>
        <v>0</v>
      </c>
      <c r="Q1865">
        <f t="shared" si="146"/>
        <v>5</v>
      </c>
      <c r="R1865" s="10">
        <f t="shared" si="147"/>
        <v>41772.797280092593</v>
      </c>
      <c r="S1865" s="10">
        <f t="shared" si="148"/>
        <v>41802.797280092593</v>
      </c>
      <c r="T1865" s="20">
        <f t="shared" si="149"/>
        <v>30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8289</v>
      </c>
      <c r="O1866" t="s">
        <v>8291</v>
      </c>
      <c r="P1866">
        <f t="shared" ref="P1866:P1929" si="150">ROUND(E1866/D1866*100,0)</f>
        <v>43</v>
      </c>
      <c r="Q1866">
        <f t="shared" ref="Q1866:Q1929" si="151">IFERROR(ROUND(E1866/L1866,2),0)</f>
        <v>58.08</v>
      </c>
      <c r="R1866" s="10">
        <f t="shared" ref="R1866:R1929" si="152">(((J1866/60)/60)/24)+DATE(1970,1,1)</f>
        <v>41733.716435185182</v>
      </c>
      <c r="S1866" s="10">
        <f t="shared" ref="S1866:S1929" si="153">(((I1866/60)/60)/24)+DATE(1970,1,1)</f>
        <v>41763.716435185182</v>
      </c>
      <c r="T1866" s="20">
        <f t="shared" si="149"/>
        <v>30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8289</v>
      </c>
      <c r="O1867" t="s">
        <v>8291</v>
      </c>
      <c r="P1867">
        <f t="shared" si="150"/>
        <v>0</v>
      </c>
      <c r="Q1867">
        <f t="shared" si="151"/>
        <v>2</v>
      </c>
      <c r="R1867" s="10">
        <f t="shared" si="152"/>
        <v>42645.367442129631</v>
      </c>
      <c r="S1867" s="10">
        <f t="shared" si="153"/>
        <v>42680.409108796302</v>
      </c>
      <c r="T1867" s="20">
        <f t="shared" si="149"/>
        <v>35.041666666671517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8289</v>
      </c>
      <c r="O1868" t="s">
        <v>8291</v>
      </c>
      <c r="P1868">
        <f t="shared" si="150"/>
        <v>1</v>
      </c>
      <c r="Q1868">
        <f t="shared" si="151"/>
        <v>62.5</v>
      </c>
      <c r="R1868" s="10">
        <f t="shared" si="152"/>
        <v>42742.246493055558</v>
      </c>
      <c r="S1868" s="10">
        <f t="shared" si="153"/>
        <v>42795.166666666672</v>
      </c>
      <c r="T1868" s="20">
        <f t="shared" si="149"/>
        <v>52.920173611113569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8289</v>
      </c>
      <c r="O1869" t="s">
        <v>8291</v>
      </c>
      <c r="P1869">
        <f t="shared" si="150"/>
        <v>0</v>
      </c>
      <c r="Q1869">
        <f t="shared" si="151"/>
        <v>10</v>
      </c>
      <c r="R1869" s="10">
        <f t="shared" si="152"/>
        <v>42649.924907407403</v>
      </c>
      <c r="S1869" s="10">
        <f t="shared" si="153"/>
        <v>42679.924907407403</v>
      </c>
      <c r="T1869" s="20">
        <f t="shared" si="149"/>
        <v>30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8289</v>
      </c>
      <c r="O1870" t="s">
        <v>8291</v>
      </c>
      <c r="P1870">
        <f t="shared" si="150"/>
        <v>5</v>
      </c>
      <c r="Q1870">
        <f t="shared" si="151"/>
        <v>71.59</v>
      </c>
      <c r="R1870" s="10">
        <f t="shared" si="152"/>
        <v>42328.779224537036</v>
      </c>
      <c r="S1870" s="10">
        <f t="shared" si="153"/>
        <v>42353.332638888889</v>
      </c>
      <c r="T1870" s="20">
        <f t="shared" si="149"/>
        <v>24.553414351852552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8289</v>
      </c>
      <c r="O1871" t="s">
        <v>8291</v>
      </c>
      <c r="P1871">
        <f t="shared" si="150"/>
        <v>0</v>
      </c>
      <c r="Q1871">
        <f t="shared" si="151"/>
        <v>0</v>
      </c>
      <c r="R1871" s="10">
        <f t="shared" si="152"/>
        <v>42709.002881944441</v>
      </c>
      <c r="S1871" s="10">
        <f t="shared" si="153"/>
        <v>42739.002881944441</v>
      </c>
      <c r="T1871" s="20">
        <f t="shared" si="149"/>
        <v>30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8289</v>
      </c>
      <c r="O1872" t="s">
        <v>8291</v>
      </c>
      <c r="P1872">
        <f t="shared" si="150"/>
        <v>10</v>
      </c>
      <c r="Q1872">
        <f t="shared" si="151"/>
        <v>32.82</v>
      </c>
      <c r="R1872" s="10">
        <f t="shared" si="152"/>
        <v>42371.355729166666</v>
      </c>
      <c r="S1872" s="10">
        <f t="shared" si="153"/>
        <v>42400.178472222222</v>
      </c>
      <c r="T1872" s="20">
        <f t="shared" si="149"/>
        <v>28.822743055556202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8289</v>
      </c>
      <c r="O1873" t="s">
        <v>8291</v>
      </c>
      <c r="P1873">
        <f t="shared" si="150"/>
        <v>72</v>
      </c>
      <c r="Q1873">
        <f t="shared" si="151"/>
        <v>49.12</v>
      </c>
      <c r="R1873" s="10">
        <f t="shared" si="152"/>
        <v>41923.783576388887</v>
      </c>
      <c r="S1873" s="10">
        <f t="shared" si="153"/>
        <v>41963.825243055559</v>
      </c>
      <c r="T1873" s="20">
        <f t="shared" si="149"/>
        <v>40.041666666671517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8289</v>
      </c>
      <c r="O1874" t="s">
        <v>8291</v>
      </c>
      <c r="P1874">
        <f t="shared" si="150"/>
        <v>1</v>
      </c>
      <c r="Q1874">
        <f t="shared" si="151"/>
        <v>16.309999999999999</v>
      </c>
      <c r="R1874" s="10">
        <f t="shared" si="152"/>
        <v>42155.129652777774</v>
      </c>
      <c r="S1874" s="10">
        <f t="shared" si="153"/>
        <v>42185.129652777774</v>
      </c>
      <c r="T1874" s="20">
        <f t="shared" si="149"/>
        <v>30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8289</v>
      </c>
      <c r="O1875" t="s">
        <v>8291</v>
      </c>
      <c r="P1875">
        <f t="shared" si="150"/>
        <v>0</v>
      </c>
      <c r="Q1875">
        <f t="shared" si="151"/>
        <v>18</v>
      </c>
      <c r="R1875" s="10">
        <f t="shared" si="152"/>
        <v>42164.615856481483</v>
      </c>
      <c r="S1875" s="10">
        <f t="shared" si="153"/>
        <v>42193.697916666672</v>
      </c>
      <c r="T1875" s="20">
        <f t="shared" si="149"/>
        <v>29.082060185188311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8289</v>
      </c>
      <c r="O1876" t="s">
        <v>8291</v>
      </c>
      <c r="P1876">
        <f t="shared" si="150"/>
        <v>0</v>
      </c>
      <c r="Q1876">
        <f t="shared" si="151"/>
        <v>13</v>
      </c>
      <c r="R1876" s="10">
        <f t="shared" si="152"/>
        <v>42529.969131944439</v>
      </c>
      <c r="S1876" s="10">
        <f t="shared" si="153"/>
        <v>42549.969131944439</v>
      </c>
      <c r="T1876" s="20">
        <f t="shared" si="149"/>
        <v>20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8289</v>
      </c>
      <c r="O1877" t="s">
        <v>8291</v>
      </c>
      <c r="P1877">
        <f t="shared" si="150"/>
        <v>1</v>
      </c>
      <c r="Q1877">
        <f t="shared" si="151"/>
        <v>17</v>
      </c>
      <c r="R1877" s="10">
        <f t="shared" si="152"/>
        <v>42528.899398148147</v>
      </c>
      <c r="S1877" s="10">
        <f t="shared" si="153"/>
        <v>42588.899398148147</v>
      </c>
      <c r="T1877" s="20">
        <f t="shared" si="149"/>
        <v>60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8289</v>
      </c>
      <c r="O1878" t="s">
        <v>8291</v>
      </c>
      <c r="P1878">
        <f t="shared" si="150"/>
        <v>0</v>
      </c>
      <c r="Q1878">
        <f t="shared" si="151"/>
        <v>0</v>
      </c>
      <c r="R1878" s="10">
        <f t="shared" si="152"/>
        <v>41776.284780092588</v>
      </c>
      <c r="S1878" s="10">
        <f t="shared" si="153"/>
        <v>41806.284780092588</v>
      </c>
      <c r="T1878" s="20">
        <f t="shared" si="149"/>
        <v>30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8289</v>
      </c>
      <c r="O1879" t="s">
        <v>8291</v>
      </c>
      <c r="P1879">
        <f t="shared" si="150"/>
        <v>0</v>
      </c>
      <c r="Q1879">
        <f t="shared" si="151"/>
        <v>0</v>
      </c>
      <c r="R1879" s="10">
        <f t="shared" si="152"/>
        <v>42035.029224537036</v>
      </c>
      <c r="S1879" s="10">
        <f t="shared" si="153"/>
        <v>42064.029224537036</v>
      </c>
      <c r="T1879" s="20">
        <f t="shared" si="149"/>
        <v>29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8289</v>
      </c>
      <c r="O1880" t="s">
        <v>8291</v>
      </c>
      <c r="P1880">
        <f t="shared" si="150"/>
        <v>0</v>
      </c>
      <c r="Q1880">
        <f t="shared" si="151"/>
        <v>0</v>
      </c>
      <c r="R1880" s="10">
        <f t="shared" si="152"/>
        <v>41773.008738425924</v>
      </c>
      <c r="S1880" s="10">
        <f t="shared" si="153"/>
        <v>41803.008738425924</v>
      </c>
      <c r="T1880" s="20">
        <f t="shared" si="149"/>
        <v>30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8289</v>
      </c>
      <c r="O1881" t="s">
        <v>8291</v>
      </c>
      <c r="P1881">
        <f t="shared" si="150"/>
        <v>0</v>
      </c>
      <c r="Q1881">
        <f t="shared" si="151"/>
        <v>3</v>
      </c>
      <c r="R1881" s="10">
        <f t="shared" si="152"/>
        <v>42413.649641203709</v>
      </c>
      <c r="S1881" s="10">
        <f t="shared" si="153"/>
        <v>42443.607974537037</v>
      </c>
      <c r="T1881" s="20">
        <f t="shared" si="149"/>
        <v>29.958333333328483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8289</v>
      </c>
      <c r="O1882" t="s">
        <v>8291</v>
      </c>
      <c r="P1882">
        <f t="shared" si="150"/>
        <v>20</v>
      </c>
      <c r="Q1882">
        <f t="shared" si="151"/>
        <v>41.83</v>
      </c>
      <c r="R1882" s="10">
        <f t="shared" si="152"/>
        <v>42430.566898148143</v>
      </c>
      <c r="S1882" s="10">
        <f t="shared" si="153"/>
        <v>42459.525231481486</v>
      </c>
      <c r="T1882" s="20">
        <f t="shared" si="149"/>
        <v>28.958333333343035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8281</v>
      </c>
      <c r="O1883" t="s">
        <v>8285</v>
      </c>
      <c r="P1883">
        <f t="shared" si="150"/>
        <v>173</v>
      </c>
      <c r="Q1883">
        <f t="shared" si="151"/>
        <v>49.34</v>
      </c>
      <c r="R1883" s="10">
        <f t="shared" si="152"/>
        <v>42043.152650462958</v>
      </c>
      <c r="S1883" s="10">
        <f t="shared" si="153"/>
        <v>42073.110983796301</v>
      </c>
      <c r="T1883" s="20">
        <f t="shared" si="149"/>
        <v>29.958333333343035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8281</v>
      </c>
      <c r="O1884" t="s">
        <v>8285</v>
      </c>
      <c r="P1884">
        <f t="shared" si="150"/>
        <v>101</v>
      </c>
      <c r="Q1884">
        <f t="shared" si="151"/>
        <v>41.73</v>
      </c>
      <c r="R1884" s="10">
        <f t="shared" si="152"/>
        <v>41067.949212962965</v>
      </c>
      <c r="S1884" s="10">
        <f t="shared" si="153"/>
        <v>41100.991666666669</v>
      </c>
      <c r="T1884" s="20">
        <f t="shared" si="149"/>
        <v>33.042453703703359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8281</v>
      </c>
      <c r="O1885" t="s">
        <v>8285</v>
      </c>
      <c r="P1885">
        <f t="shared" si="150"/>
        <v>105</v>
      </c>
      <c r="Q1885">
        <f t="shared" si="151"/>
        <v>32.72</v>
      </c>
      <c r="R1885" s="10">
        <f t="shared" si="152"/>
        <v>40977.948009259257</v>
      </c>
      <c r="S1885" s="10">
        <f t="shared" si="153"/>
        <v>41007.906342592592</v>
      </c>
      <c r="T1885" s="20">
        <f t="shared" si="149"/>
        <v>29.958333333335759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8281</v>
      </c>
      <c r="O1886" t="s">
        <v>8285</v>
      </c>
      <c r="P1886">
        <f t="shared" si="150"/>
        <v>135</v>
      </c>
      <c r="Q1886">
        <f t="shared" si="151"/>
        <v>51.96</v>
      </c>
      <c r="R1886" s="10">
        <f t="shared" si="152"/>
        <v>41205.198321759257</v>
      </c>
      <c r="S1886" s="10">
        <f t="shared" si="153"/>
        <v>41240.5</v>
      </c>
      <c r="T1886" s="20">
        <f t="shared" si="149"/>
        <v>35.301678240743058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8281</v>
      </c>
      <c r="O1887" t="s">
        <v>8285</v>
      </c>
      <c r="P1887">
        <f t="shared" si="150"/>
        <v>116</v>
      </c>
      <c r="Q1887">
        <f t="shared" si="151"/>
        <v>50.69</v>
      </c>
      <c r="R1887" s="10">
        <f t="shared" si="152"/>
        <v>41099.093865740739</v>
      </c>
      <c r="S1887" s="10">
        <f t="shared" si="153"/>
        <v>41131.916666666664</v>
      </c>
      <c r="T1887" s="20">
        <f t="shared" si="149"/>
        <v>32.822800925925549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8281</v>
      </c>
      <c r="O1888" t="s">
        <v>8285</v>
      </c>
      <c r="P1888">
        <f t="shared" si="150"/>
        <v>102</v>
      </c>
      <c r="Q1888">
        <f t="shared" si="151"/>
        <v>42.24</v>
      </c>
      <c r="R1888" s="10">
        <f t="shared" si="152"/>
        <v>41925.906689814816</v>
      </c>
      <c r="S1888" s="10">
        <f t="shared" si="153"/>
        <v>41955.94835648148</v>
      </c>
      <c r="T1888" s="20">
        <f t="shared" si="149"/>
        <v>30.041666666664241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8281</v>
      </c>
      <c r="O1889" t="s">
        <v>8285</v>
      </c>
      <c r="P1889">
        <f t="shared" si="150"/>
        <v>111</v>
      </c>
      <c r="Q1889">
        <f t="shared" si="151"/>
        <v>416.88</v>
      </c>
      <c r="R1889" s="10">
        <f t="shared" si="152"/>
        <v>42323.800138888888</v>
      </c>
      <c r="S1889" s="10">
        <f t="shared" si="153"/>
        <v>42341.895833333328</v>
      </c>
      <c r="T1889" s="20">
        <f t="shared" si="149"/>
        <v>18.095694444440596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8281</v>
      </c>
      <c r="O1890" t="s">
        <v>8285</v>
      </c>
      <c r="P1890">
        <f t="shared" si="150"/>
        <v>166</v>
      </c>
      <c r="Q1890">
        <f t="shared" si="151"/>
        <v>46.65</v>
      </c>
      <c r="R1890" s="10">
        <f t="shared" si="152"/>
        <v>40299.239953703705</v>
      </c>
      <c r="S1890" s="10">
        <f t="shared" si="153"/>
        <v>40330.207638888889</v>
      </c>
      <c r="T1890" s="20">
        <f t="shared" si="149"/>
        <v>30.967685185183655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8281</v>
      </c>
      <c r="O1891" t="s">
        <v>8285</v>
      </c>
      <c r="P1891">
        <f t="shared" si="150"/>
        <v>107</v>
      </c>
      <c r="Q1891">
        <f t="shared" si="151"/>
        <v>48.45</v>
      </c>
      <c r="R1891" s="10">
        <f t="shared" si="152"/>
        <v>41299.793356481481</v>
      </c>
      <c r="S1891" s="10">
        <f t="shared" si="153"/>
        <v>41344.751689814817</v>
      </c>
      <c r="T1891" s="20">
        <f t="shared" si="149"/>
        <v>44.958333333335759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8281</v>
      </c>
      <c r="O1892" t="s">
        <v>8285</v>
      </c>
      <c r="P1892">
        <f t="shared" si="150"/>
        <v>145</v>
      </c>
      <c r="Q1892">
        <f t="shared" si="151"/>
        <v>70.53</v>
      </c>
      <c r="R1892" s="10">
        <f t="shared" si="152"/>
        <v>41228.786203703705</v>
      </c>
      <c r="S1892" s="10">
        <f t="shared" si="153"/>
        <v>41258.786203703705</v>
      </c>
      <c r="T1892" s="20">
        <f t="shared" si="149"/>
        <v>30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8281</v>
      </c>
      <c r="O1893" t="s">
        <v>8285</v>
      </c>
      <c r="P1893">
        <f t="shared" si="150"/>
        <v>106</v>
      </c>
      <c r="Q1893">
        <f t="shared" si="151"/>
        <v>87.96</v>
      </c>
      <c r="R1893" s="10">
        <f t="shared" si="152"/>
        <v>40335.798078703701</v>
      </c>
      <c r="S1893" s="10">
        <f t="shared" si="153"/>
        <v>40381.25</v>
      </c>
      <c r="T1893" s="20">
        <f t="shared" si="149"/>
        <v>45.451921296298678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8281</v>
      </c>
      <c r="O1894" t="s">
        <v>8285</v>
      </c>
      <c r="P1894">
        <f t="shared" si="150"/>
        <v>137</v>
      </c>
      <c r="Q1894">
        <f t="shared" si="151"/>
        <v>26.27</v>
      </c>
      <c r="R1894" s="10">
        <f t="shared" si="152"/>
        <v>40671.637511574074</v>
      </c>
      <c r="S1894" s="10">
        <f t="shared" si="153"/>
        <v>40701.637511574074</v>
      </c>
      <c r="T1894" s="20">
        <f t="shared" si="149"/>
        <v>30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8281</v>
      </c>
      <c r="O1895" t="s">
        <v>8285</v>
      </c>
      <c r="P1895">
        <f t="shared" si="150"/>
        <v>104</v>
      </c>
      <c r="Q1895">
        <f t="shared" si="151"/>
        <v>57.78</v>
      </c>
      <c r="R1895" s="10">
        <f t="shared" si="152"/>
        <v>40632.94195601852</v>
      </c>
      <c r="S1895" s="10">
        <f t="shared" si="153"/>
        <v>40649.165972222225</v>
      </c>
      <c r="T1895" s="20">
        <f t="shared" si="149"/>
        <v>16.224016203705105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8281</v>
      </c>
      <c r="O1896" t="s">
        <v>8285</v>
      </c>
      <c r="P1896">
        <f t="shared" si="150"/>
        <v>115</v>
      </c>
      <c r="Q1896">
        <f t="shared" si="151"/>
        <v>57.25</v>
      </c>
      <c r="R1896" s="10">
        <f t="shared" si="152"/>
        <v>40920.904895833337</v>
      </c>
      <c r="S1896" s="10">
        <f t="shared" si="153"/>
        <v>40951.904895833337</v>
      </c>
      <c r="T1896" s="20">
        <f t="shared" si="149"/>
        <v>31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8281</v>
      </c>
      <c r="O1897" t="s">
        <v>8285</v>
      </c>
      <c r="P1897">
        <f t="shared" si="150"/>
        <v>102</v>
      </c>
      <c r="Q1897">
        <f t="shared" si="151"/>
        <v>196.34</v>
      </c>
      <c r="R1897" s="10">
        <f t="shared" si="152"/>
        <v>42267.746782407412</v>
      </c>
      <c r="S1897" s="10">
        <f t="shared" si="153"/>
        <v>42297.746782407412</v>
      </c>
      <c r="T1897" s="20">
        <f t="shared" si="149"/>
        <v>30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8281</v>
      </c>
      <c r="O1898" t="s">
        <v>8285</v>
      </c>
      <c r="P1898">
        <f t="shared" si="150"/>
        <v>124</v>
      </c>
      <c r="Q1898">
        <f t="shared" si="151"/>
        <v>43</v>
      </c>
      <c r="R1898" s="10">
        <f t="shared" si="152"/>
        <v>40981.710243055553</v>
      </c>
      <c r="S1898" s="10">
        <f t="shared" si="153"/>
        <v>41011.710243055553</v>
      </c>
      <c r="T1898" s="20">
        <f t="shared" si="149"/>
        <v>30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8281</v>
      </c>
      <c r="O1899" t="s">
        <v>8285</v>
      </c>
      <c r="P1899">
        <f t="shared" si="150"/>
        <v>102</v>
      </c>
      <c r="Q1899">
        <f t="shared" si="151"/>
        <v>35.549999999999997</v>
      </c>
      <c r="R1899" s="10">
        <f t="shared" si="152"/>
        <v>41680.583402777782</v>
      </c>
      <c r="S1899" s="10">
        <f t="shared" si="153"/>
        <v>41702.875</v>
      </c>
      <c r="T1899" s="20">
        <f t="shared" si="149"/>
        <v>22.291597222218115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8281</v>
      </c>
      <c r="O1900" t="s">
        <v>8285</v>
      </c>
      <c r="P1900">
        <f t="shared" si="150"/>
        <v>145</v>
      </c>
      <c r="Q1900">
        <f t="shared" si="151"/>
        <v>68.81</v>
      </c>
      <c r="R1900" s="10">
        <f t="shared" si="152"/>
        <v>42366.192974537036</v>
      </c>
      <c r="S1900" s="10">
        <f t="shared" si="153"/>
        <v>42401.75</v>
      </c>
      <c r="T1900" s="20">
        <f t="shared" si="149"/>
        <v>35.557025462963793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8281</v>
      </c>
      <c r="O1901" t="s">
        <v>8285</v>
      </c>
      <c r="P1901">
        <f t="shared" si="150"/>
        <v>133</v>
      </c>
      <c r="Q1901">
        <f t="shared" si="151"/>
        <v>28.57</v>
      </c>
      <c r="R1901" s="10">
        <f t="shared" si="152"/>
        <v>42058.941736111112</v>
      </c>
      <c r="S1901" s="10">
        <f t="shared" si="153"/>
        <v>42088.90006944444</v>
      </c>
      <c r="T1901" s="20">
        <f t="shared" si="149"/>
        <v>29.958333333328483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8281</v>
      </c>
      <c r="O1902" t="s">
        <v>8285</v>
      </c>
      <c r="P1902">
        <f t="shared" si="150"/>
        <v>109</v>
      </c>
      <c r="Q1902">
        <f t="shared" si="151"/>
        <v>50.63</v>
      </c>
      <c r="R1902" s="10">
        <f t="shared" si="152"/>
        <v>41160.871886574074</v>
      </c>
      <c r="S1902" s="10">
        <f t="shared" si="153"/>
        <v>41188.415972222225</v>
      </c>
      <c r="T1902" s="20">
        <f t="shared" si="149"/>
        <v>27.54408564815094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8275</v>
      </c>
      <c r="O1903" t="s">
        <v>8304</v>
      </c>
      <c r="P1903">
        <f t="shared" si="150"/>
        <v>3</v>
      </c>
      <c r="Q1903">
        <f t="shared" si="151"/>
        <v>106.8</v>
      </c>
      <c r="R1903" s="10">
        <f t="shared" si="152"/>
        <v>42116.54315972222</v>
      </c>
      <c r="S1903" s="10">
        <f t="shared" si="153"/>
        <v>42146.541666666672</v>
      </c>
      <c r="T1903" s="20">
        <f t="shared" si="149"/>
        <v>29.998506944451947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8275</v>
      </c>
      <c r="O1904" t="s">
        <v>8304</v>
      </c>
      <c r="P1904">
        <f t="shared" si="150"/>
        <v>1</v>
      </c>
      <c r="Q1904">
        <f t="shared" si="151"/>
        <v>4</v>
      </c>
      <c r="R1904" s="10">
        <f t="shared" si="152"/>
        <v>42037.789895833332</v>
      </c>
      <c r="S1904" s="10">
        <f t="shared" si="153"/>
        <v>42067.789895833332</v>
      </c>
      <c r="T1904" s="20">
        <f t="shared" si="149"/>
        <v>30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8275</v>
      </c>
      <c r="O1905" t="s">
        <v>8304</v>
      </c>
      <c r="P1905">
        <f t="shared" si="150"/>
        <v>47</v>
      </c>
      <c r="Q1905">
        <f t="shared" si="151"/>
        <v>34.1</v>
      </c>
      <c r="R1905" s="10">
        <f t="shared" si="152"/>
        <v>42702.770729166667</v>
      </c>
      <c r="S1905" s="10">
        <f t="shared" si="153"/>
        <v>42762.770729166667</v>
      </c>
      <c r="T1905" s="20">
        <f t="shared" si="149"/>
        <v>60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8275</v>
      </c>
      <c r="O1906" t="s">
        <v>8304</v>
      </c>
      <c r="P1906">
        <f t="shared" si="150"/>
        <v>0</v>
      </c>
      <c r="Q1906">
        <f t="shared" si="151"/>
        <v>25</v>
      </c>
      <c r="R1906" s="10">
        <f t="shared" si="152"/>
        <v>42326.685428240744</v>
      </c>
      <c r="S1906" s="10">
        <f t="shared" si="153"/>
        <v>42371.685428240744</v>
      </c>
      <c r="T1906" s="20">
        <f t="shared" si="149"/>
        <v>45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8275</v>
      </c>
      <c r="O1907" t="s">
        <v>8304</v>
      </c>
      <c r="P1907">
        <f t="shared" si="150"/>
        <v>0</v>
      </c>
      <c r="Q1907">
        <f t="shared" si="151"/>
        <v>10.5</v>
      </c>
      <c r="R1907" s="10">
        <f t="shared" si="152"/>
        <v>41859.925856481481</v>
      </c>
      <c r="S1907" s="10">
        <f t="shared" si="153"/>
        <v>41889.925856481481</v>
      </c>
      <c r="T1907" s="20">
        <f t="shared" si="149"/>
        <v>30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8275</v>
      </c>
      <c r="O1908" t="s">
        <v>8304</v>
      </c>
      <c r="P1908">
        <f t="shared" si="150"/>
        <v>43</v>
      </c>
      <c r="Q1908">
        <f t="shared" si="151"/>
        <v>215.96</v>
      </c>
      <c r="R1908" s="10">
        <f t="shared" si="152"/>
        <v>42514.671099537038</v>
      </c>
      <c r="S1908" s="10">
        <f t="shared" si="153"/>
        <v>42544.671099537038</v>
      </c>
      <c r="T1908" s="20">
        <f t="shared" si="149"/>
        <v>30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8275</v>
      </c>
      <c r="O1909" t="s">
        <v>8304</v>
      </c>
      <c r="P1909">
        <f t="shared" si="150"/>
        <v>0</v>
      </c>
      <c r="Q1909">
        <f t="shared" si="151"/>
        <v>21.25</v>
      </c>
      <c r="R1909" s="10">
        <f t="shared" si="152"/>
        <v>41767.587094907409</v>
      </c>
      <c r="S1909" s="10">
        <f t="shared" si="153"/>
        <v>41782.587094907409</v>
      </c>
      <c r="T1909" s="20">
        <f t="shared" si="149"/>
        <v>15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8275</v>
      </c>
      <c r="O1910" t="s">
        <v>8304</v>
      </c>
      <c r="P1910">
        <f t="shared" si="150"/>
        <v>2</v>
      </c>
      <c r="Q1910">
        <f t="shared" si="151"/>
        <v>108.25</v>
      </c>
      <c r="R1910" s="10">
        <f t="shared" si="152"/>
        <v>42703.917824074073</v>
      </c>
      <c r="S1910" s="10">
        <f t="shared" si="153"/>
        <v>42733.917824074073</v>
      </c>
      <c r="T1910" s="20">
        <f t="shared" si="149"/>
        <v>30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8275</v>
      </c>
      <c r="O1911" t="s">
        <v>8304</v>
      </c>
      <c r="P1911">
        <f t="shared" si="150"/>
        <v>14</v>
      </c>
      <c r="Q1911">
        <f t="shared" si="151"/>
        <v>129.97</v>
      </c>
      <c r="R1911" s="10">
        <f t="shared" si="152"/>
        <v>41905.429155092592</v>
      </c>
      <c r="S1911" s="10">
        <f t="shared" si="153"/>
        <v>41935.429155092592</v>
      </c>
      <c r="T1911" s="20">
        <f t="shared" si="149"/>
        <v>30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8275</v>
      </c>
      <c r="O1912" t="s">
        <v>8304</v>
      </c>
      <c r="P1912">
        <f t="shared" si="150"/>
        <v>39</v>
      </c>
      <c r="Q1912">
        <f t="shared" si="151"/>
        <v>117.49</v>
      </c>
      <c r="R1912" s="10">
        <f t="shared" si="152"/>
        <v>42264.963159722218</v>
      </c>
      <c r="S1912" s="10">
        <f t="shared" si="153"/>
        <v>42308.947916666672</v>
      </c>
      <c r="T1912" s="20">
        <f t="shared" si="149"/>
        <v>43.984756944453693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8275</v>
      </c>
      <c r="O1913" t="s">
        <v>8304</v>
      </c>
      <c r="P1913">
        <f t="shared" si="150"/>
        <v>0</v>
      </c>
      <c r="Q1913">
        <f t="shared" si="151"/>
        <v>10</v>
      </c>
      <c r="R1913" s="10">
        <f t="shared" si="152"/>
        <v>41830.033958333333</v>
      </c>
      <c r="S1913" s="10">
        <f t="shared" si="153"/>
        <v>41860.033958333333</v>
      </c>
      <c r="T1913" s="20">
        <f t="shared" si="149"/>
        <v>30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8275</v>
      </c>
      <c r="O1914" t="s">
        <v>8304</v>
      </c>
      <c r="P1914">
        <f t="shared" si="150"/>
        <v>59</v>
      </c>
      <c r="Q1914">
        <f t="shared" si="151"/>
        <v>70.599999999999994</v>
      </c>
      <c r="R1914" s="10">
        <f t="shared" si="152"/>
        <v>42129.226388888885</v>
      </c>
      <c r="S1914" s="10">
        <f t="shared" si="153"/>
        <v>42159.226388888885</v>
      </c>
      <c r="T1914" s="20">
        <f t="shared" si="149"/>
        <v>30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8275</v>
      </c>
      <c r="O1915" t="s">
        <v>8304</v>
      </c>
      <c r="P1915">
        <f t="shared" si="150"/>
        <v>1</v>
      </c>
      <c r="Q1915">
        <f t="shared" si="151"/>
        <v>24.5</v>
      </c>
      <c r="R1915" s="10">
        <f t="shared" si="152"/>
        <v>41890.511319444442</v>
      </c>
      <c r="S1915" s="10">
        <f t="shared" si="153"/>
        <v>41920.511319444442</v>
      </c>
      <c r="T1915" s="20">
        <f t="shared" si="149"/>
        <v>30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8275</v>
      </c>
      <c r="O1916" t="s">
        <v>8304</v>
      </c>
      <c r="P1916">
        <f t="shared" si="150"/>
        <v>9</v>
      </c>
      <c r="Q1916">
        <f t="shared" si="151"/>
        <v>30</v>
      </c>
      <c r="R1916" s="10">
        <f t="shared" si="152"/>
        <v>41929.174456018518</v>
      </c>
      <c r="S1916" s="10">
        <f t="shared" si="153"/>
        <v>41944.165972222225</v>
      </c>
      <c r="T1916" s="20">
        <f t="shared" si="149"/>
        <v>14.991516203706851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8275</v>
      </c>
      <c r="O1917" t="s">
        <v>8304</v>
      </c>
      <c r="P1917">
        <f t="shared" si="150"/>
        <v>2</v>
      </c>
      <c r="Q1917">
        <f t="shared" si="151"/>
        <v>2</v>
      </c>
      <c r="R1917" s="10">
        <f t="shared" si="152"/>
        <v>41864.04886574074</v>
      </c>
      <c r="S1917" s="10">
        <f t="shared" si="153"/>
        <v>41884.04886574074</v>
      </c>
      <c r="T1917" s="20">
        <f t="shared" si="149"/>
        <v>20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8275</v>
      </c>
      <c r="O1918" t="s">
        <v>8304</v>
      </c>
      <c r="P1918">
        <f t="shared" si="150"/>
        <v>1</v>
      </c>
      <c r="Q1918">
        <f t="shared" si="151"/>
        <v>17</v>
      </c>
      <c r="R1918" s="10">
        <f t="shared" si="152"/>
        <v>42656.717303240745</v>
      </c>
      <c r="S1918" s="10">
        <f t="shared" si="153"/>
        <v>42681.758969907409</v>
      </c>
      <c r="T1918" s="20">
        <f t="shared" si="149"/>
        <v>25.041666666664241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8275</v>
      </c>
      <c r="O1919" t="s">
        <v>8304</v>
      </c>
      <c r="P1919">
        <f t="shared" si="150"/>
        <v>53</v>
      </c>
      <c r="Q1919">
        <f t="shared" si="151"/>
        <v>2928.93</v>
      </c>
      <c r="R1919" s="10">
        <f t="shared" si="152"/>
        <v>42746.270057870366</v>
      </c>
      <c r="S1919" s="10">
        <f t="shared" si="153"/>
        <v>42776.270057870366</v>
      </c>
      <c r="T1919" s="20">
        <f t="shared" si="149"/>
        <v>30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8275</v>
      </c>
      <c r="O1920" t="s">
        <v>8304</v>
      </c>
      <c r="P1920">
        <f t="shared" si="150"/>
        <v>1</v>
      </c>
      <c r="Q1920">
        <f t="shared" si="151"/>
        <v>28.89</v>
      </c>
      <c r="R1920" s="10">
        <f t="shared" si="152"/>
        <v>41828.789942129632</v>
      </c>
      <c r="S1920" s="10">
        <f t="shared" si="153"/>
        <v>41863.789942129632</v>
      </c>
      <c r="T1920" s="20">
        <f t="shared" si="149"/>
        <v>35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8275</v>
      </c>
      <c r="O1921" t="s">
        <v>8304</v>
      </c>
      <c r="P1921">
        <f t="shared" si="150"/>
        <v>47</v>
      </c>
      <c r="Q1921">
        <f t="shared" si="151"/>
        <v>29.63</v>
      </c>
      <c r="R1921" s="10">
        <f t="shared" si="152"/>
        <v>42113.875567129624</v>
      </c>
      <c r="S1921" s="10">
        <f t="shared" si="153"/>
        <v>42143.875567129624</v>
      </c>
      <c r="T1921" s="20">
        <f t="shared" si="149"/>
        <v>30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8275</v>
      </c>
      <c r="O1922" t="s">
        <v>8304</v>
      </c>
      <c r="P1922">
        <f t="shared" si="150"/>
        <v>43</v>
      </c>
      <c r="Q1922">
        <f t="shared" si="151"/>
        <v>40.98</v>
      </c>
      <c r="R1922" s="10">
        <f t="shared" si="152"/>
        <v>42270.875706018516</v>
      </c>
      <c r="S1922" s="10">
        <f t="shared" si="153"/>
        <v>42298.958333333328</v>
      </c>
      <c r="T1922" s="20">
        <f t="shared" si="149"/>
        <v>28.082627314812271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8281</v>
      </c>
      <c r="O1923" t="s">
        <v>8285</v>
      </c>
      <c r="P1923">
        <f t="shared" si="150"/>
        <v>137</v>
      </c>
      <c r="Q1923">
        <f t="shared" si="151"/>
        <v>54</v>
      </c>
      <c r="R1923" s="10">
        <f t="shared" si="152"/>
        <v>41074.221562500003</v>
      </c>
      <c r="S1923" s="10">
        <f t="shared" si="153"/>
        <v>41104.221562500003</v>
      </c>
      <c r="T1923" s="20">
        <f t="shared" ref="T1923:T1986" si="154">S1923-R1923</f>
        <v>30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8281</v>
      </c>
      <c r="O1924" t="s">
        <v>8285</v>
      </c>
      <c r="P1924">
        <f t="shared" si="150"/>
        <v>116</v>
      </c>
      <c r="Q1924">
        <f t="shared" si="151"/>
        <v>36.11</v>
      </c>
      <c r="R1924" s="10">
        <f t="shared" si="152"/>
        <v>41590.255868055552</v>
      </c>
      <c r="S1924" s="10">
        <f t="shared" si="153"/>
        <v>41620.255868055552</v>
      </c>
      <c r="T1924" s="20">
        <f t="shared" si="154"/>
        <v>30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8281</v>
      </c>
      <c r="O1925" t="s">
        <v>8285</v>
      </c>
      <c r="P1925">
        <f t="shared" si="150"/>
        <v>241</v>
      </c>
      <c r="Q1925">
        <f t="shared" si="151"/>
        <v>23.15</v>
      </c>
      <c r="R1925" s="10">
        <f t="shared" si="152"/>
        <v>40772.848749999997</v>
      </c>
      <c r="S1925" s="10">
        <f t="shared" si="153"/>
        <v>40813.207638888889</v>
      </c>
      <c r="T1925" s="20">
        <f t="shared" si="154"/>
        <v>40.35888888889167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8281</v>
      </c>
      <c r="O1926" t="s">
        <v>8285</v>
      </c>
      <c r="P1926">
        <f t="shared" si="150"/>
        <v>114</v>
      </c>
      <c r="Q1926">
        <f t="shared" si="151"/>
        <v>104</v>
      </c>
      <c r="R1926" s="10">
        <f t="shared" si="152"/>
        <v>41626.761053240742</v>
      </c>
      <c r="S1926" s="10">
        <f t="shared" si="153"/>
        <v>41654.814583333333</v>
      </c>
      <c r="T1926" s="20">
        <f t="shared" si="154"/>
        <v>28.053530092591245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8281</v>
      </c>
      <c r="O1927" t="s">
        <v>8285</v>
      </c>
      <c r="P1927">
        <f t="shared" si="150"/>
        <v>110</v>
      </c>
      <c r="Q1927">
        <f t="shared" si="151"/>
        <v>31.83</v>
      </c>
      <c r="R1927" s="10">
        <f t="shared" si="152"/>
        <v>41535.90148148148</v>
      </c>
      <c r="S1927" s="10">
        <f t="shared" si="153"/>
        <v>41558</v>
      </c>
      <c r="T1927" s="20">
        <f t="shared" si="154"/>
        <v>22.098518518519995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8281</v>
      </c>
      <c r="O1928" t="s">
        <v>8285</v>
      </c>
      <c r="P1928">
        <f t="shared" si="150"/>
        <v>195</v>
      </c>
      <c r="Q1928">
        <f t="shared" si="151"/>
        <v>27.39</v>
      </c>
      <c r="R1928" s="10">
        <f t="shared" si="152"/>
        <v>40456.954351851848</v>
      </c>
      <c r="S1928" s="10">
        <f t="shared" si="153"/>
        <v>40484.018055555556</v>
      </c>
      <c r="T1928" s="20">
        <f t="shared" si="154"/>
        <v>27.063703703708597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8281</v>
      </c>
      <c r="O1929" t="s">
        <v>8285</v>
      </c>
      <c r="P1929">
        <f t="shared" si="150"/>
        <v>103</v>
      </c>
      <c r="Q1929">
        <f t="shared" si="151"/>
        <v>56.36</v>
      </c>
      <c r="R1929" s="10">
        <f t="shared" si="152"/>
        <v>40960.861562500002</v>
      </c>
      <c r="S1929" s="10">
        <f t="shared" si="153"/>
        <v>40976.207638888889</v>
      </c>
      <c r="T1929" s="20">
        <f t="shared" si="154"/>
        <v>15.346076388887013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8281</v>
      </c>
      <c r="O1930" t="s">
        <v>8285</v>
      </c>
      <c r="P1930">
        <f t="shared" ref="P1930:P1993" si="155">ROUND(E1930/D1930*100,0)</f>
        <v>103</v>
      </c>
      <c r="Q1930">
        <f t="shared" ref="Q1930:Q1993" si="156">IFERROR(ROUND(E1930/L1930,2),0)</f>
        <v>77.349999999999994</v>
      </c>
      <c r="R1930" s="10">
        <f t="shared" ref="R1930:R1993" si="157">(((J1930/60)/60)/24)+DATE(1970,1,1)</f>
        <v>41371.648078703707</v>
      </c>
      <c r="S1930" s="10">
        <f t="shared" ref="S1930:S1993" si="158">(((I1930/60)/60)/24)+DATE(1970,1,1)</f>
        <v>41401.648078703707</v>
      </c>
      <c r="T1930" s="20">
        <f t="shared" si="154"/>
        <v>30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8281</v>
      </c>
      <c r="O1931" t="s">
        <v>8285</v>
      </c>
      <c r="P1931">
        <f t="shared" si="155"/>
        <v>100</v>
      </c>
      <c r="Q1931">
        <f t="shared" si="156"/>
        <v>42.8</v>
      </c>
      <c r="R1931" s="10">
        <f t="shared" si="157"/>
        <v>40687.021597222221</v>
      </c>
      <c r="S1931" s="10">
        <f t="shared" si="158"/>
        <v>40729.021597222221</v>
      </c>
      <c r="T1931" s="20">
        <f t="shared" si="154"/>
        <v>42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8281</v>
      </c>
      <c r="O1932" t="s">
        <v>8285</v>
      </c>
      <c r="P1932">
        <f t="shared" si="155"/>
        <v>127</v>
      </c>
      <c r="Q1932">
        <f t="shared" si="156"/>
        <v>48.85</v>
      </c>
      <c r="R1932" s="10">
        <f t="shared" si="157"/>
        <v>41402.558819444443</v>
      </c>
      <c r="S1932" s="10">
        <f t="shared" si="158"/>
        <v>41462.558819444443</v>
      </c>
      <c r="T1932" s="20">
        <f t="shared" si="154"/>
        <v>60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8281</v>
      </c>
      <c r="O1933" t="s">
        <v>8285</v>
      </c>
      <c r="P1933">
        <f t="shared" si="155"/>
        <v>121</v>
      </c>
      <c r="Q1933">
        <f t="shared" si="156"/>
        <v>48.24</v>
      </c>
      <c r="R1933" s="10">
        <f t="shared" si="157"/>
        <v>41037.892465277779</v>
      </c>
      <c r="S1933" s="10">
        <f t="shared" si="158"/>
        <v>41051.145833333336</v>
      </c>
      <c r="T1933" s="20">
        <f t="shared" si="154"/>
        <v>13.253368055557075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8281</v>
      </c>
      <c r="O1934" t="s">
        <v>8285</v>
      </c>
      <c r="P1934">
        <f t="shared" si="155"/>
        <v>107</v>
      </c>
      <c r="Q1934">
        <f t="shared" si="156"/>
        <v>70.209999999999994</v>
      </c>
      <c r="R1934" s="10">
        <f t="shared" si="157"/>
        <v>40911.809872685182</v>
      </c>
      <c r="S1934" s="10">
        <f t="shared" si="158"/>
        <v>40932.809872685182</v>
      </c>
      <c r="T1934" s="20">
        <f t="shared" si="154"/>
        <v>21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8281</v>
      </c>
      <c r="O1935" t="s">
        <v>8285</v>
      </c>
      <c r="P1935">
        <f t="shared" si="155"/>
        <v>172</v>
      </c>
      <c r="Q1935">
        <f t="shared" si="156"/>
        <v>94.05</v>
      </c>
      <c r="R1935" s="10">
        <f t="shared" si="157"/>
        <v>41879.130868055552</v>
      </c>
      <c r="S1935" s="10">
        <f t="shared" si="158"/>
        <v>41909.130868055552</v>
      </c>
      <c r="T1935" s="20">
        <f t="shared" si="154"/>
        <v>30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8281</v>
      </c>
      <c r="O1936" t="s">
        <v>8285</v>
      </c>
      <c r="P1936">
        <f t="shared" si="155"/>
        <v>124</v>
      </c>
      <c r="Q1936">
        <f t="shared" si="156"/>
        <v>80.27</v>
      </c>
      <c r="R1936" s="10">
        <f t="shared" si="157"/>
        <v>40865.867141203707</v>
      </c>
      <c r="S1936" s="10">
        <f t="shared" si="158"/>
        <v>40902.208333333336</v>
      </c>
      <c r="T1936" s="20">
        <f t="shared" si="154"/>
        <v>36.341192129628325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8281</v>
      </c>
      <c r="O1937" t="s">
        <v>8285</v>
      </c>
      <c r="P1937">
        <f t="shared" si="155"/>
        <v>108</v>
      </c>
      <c r="Q1937">
        <f t="shared" si="156"/>
        <v>54.2</v>
      </c>
      <c r="R1937" s="10">
        <f t="shared" si="157"/>
        <v>41773.932534722226</v>
      </c>
      <c r="S1937" s="10">
        <f t="shared" si="158"/>
        <v>41811.207638888889</v>
      </c>
      <c r="T1937" s="20">
        <f t="shared" si="154"/>
        <v>37.275104166663368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8281</v>
      </c>
      <c r="O1938" t="s">
        <v>8285</v>
      </c>
      <c r="P1938">
        <f t="shared" si="155"/>
        <v>117</v>
      </c>
      <c r="Q1938">
        <f t="shared" si="156"/>
        <v>60.27</v>
      </c>
      <c r="R1938" s="10">
        <f t="shared" si="157"/>
        <v>40852.889699074076</v>
      </c>
      <c r="S1938" s="10">
        <f t="shared" si="158"/>
        <v>40883.249305555553</v>
      </c>
      <c r="T1938" s="20">
        <f t="shared" si="154"/>
        <v>30.359606481477385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8281</v>
      </c>
      <c r="O1939" t="s">
        <v>8285</v>
      </c>
      <c r="P1939">
        <f t="shared" si="155"/>
        <v>187</v>
      </c>
      <c r="Q1939">
        <f t="shared" si="156"/>
        <v>38.74</v>
      </c>
      <c r="R1939" s="10">
        <f t="shared" si="157"/>
        <v>41059.118993055556</v>
      </c>
      <c r="S1939" s="10">
        <f t="shared" si="158"/>
        <v>41075.165972222225</v>
      </c>
      <c r="T1939" s="20">
        <f t="shared" si="154"/>
        <v>16.046979166669189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8281</v>
      </c>
      <c r="O1940" t="s">
        <v>8285</v>
      </c>
      <c r="P1940">
        <f t="shared" si="155"/>
        <v>116</v>
      </c>
      <c r="Q1940">
        <f t="shared" si="156"/>
        <v>152.54</v>
      </c>
      <c r="R1940" s="10">
        <f t="shared" si="157"/>
        <v>41426.259618055556</v>
      </c>
      <c r="S1940" s="10">
        <f t="shared" si="158"/>
        <v>41457.208333333336</v>
      </c>
      <c r="T1940" s="20">
        <f t="shared" si="154"/>
        <v>30.948715277780138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8281</v>
      </c>
      <c r="O1941" t="s">
        <v>8285</v>
      </c>
      <c r="P1941">
        <f t="shared" si="155"/>
        <v>111</v>
      </c>
      <c r="Q1941">
        <f t="shared" si="156"/>
        <v>115.31</v>
      </c>
      <c r="R1941" s="10">
        <f t="shared" si="157"/>
        <v>41313.985046296293</v>
      </c>
      <c r="S1941" s="10">
        <f t="shared" si="158"/>
        <v>41343.943379629629</v>
      </c>
      <c r="T1941" s="20">
        <f t="shared" si="154"/>
        <v>29.958333333335759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8281</v>
      </c>
      <c r="O1942" t="s">
        <v>8285</v>
      </c>
      <c r="P1942">
        <f t="shared" si="155"/>
        <v>171</v>
      </c>
      <c r="Q1942">
        <f t="shared" si="156"/>
        <v>35.840000000000003</v>
      </c>
      <c r="R1942" s="10">
        <f t="shared" si="157"/>
        <v>40670.507326388892</v>
      </c>
      <c r="S1942" s="10">
        <f t="shared" si="158"/>
        <v>40709.165972222225</v>
      </c>
      <c r="T1942" s="20">
        <f t="shared" si="154"/>
        <v>38.658645833333139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8275</v>
      </c>
      <c r="O1943" t="s">
        <v>8305</v>
      </c>
      <c r="P1943">
        <f t="shared" si="155"/>
        <v>126</v>
      </c>
      <c r="Q1943">
        <f t="shared" si="156"/>
        <v>64.569999999999993</v>
      </c>
      <c r="R1943" s="10">
        <f t="shared" si="157"/>
        <v>41744.290868055556</v>
      </c>
      <c r="S1943" s="10">
        <f t="shared" si="158"/>
        <v>41774.290868055556</v>
      </c>
      <c r="T1943" s="20">
        <f t="shared" si="154"/>
        <v>30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8275</v>
      </c>
      <c r="O1944" t="s">
        <v>8305</v>
      </c>
      <c r="P1944">
        <f t="shared" si="155"/>
        <v>138</v>
      </c>
      <c r="Q1944">
        <f t="shared" si="156"/>
        <v>87.44</v>
      </c>
      <c r="R1944" s="10">
        <f t="shared" si="157"/>
        <v>40638.828009259261</v>
      </c>
      <c r="S1944" s="10">
        <f t="shared" si="158"/>
        <v>40728.828009259261</v>
      </c>
      <c r="T1944" s="20">
        <f t="shared" si="154"/>
        <v>90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8275</v>
      </c>
      <c r="O1945" t="s">
        <v>8305</v>
      </c>
      <c r="P1945">
        <f t="shared" si="155"/>
        <v>1705</v>
      </c>
      <c r="Q1945">
        <f t="shared" si="156"/>
        <v>68.819999999999993</v>
      </c>
      <c r="R1945" s="10">
        <f t="shared" si="157"/>
        <v>42548.269861111112</v>
      </c>
      <c r="S1945" s="10">
        <f t="shared" si="158"/>
        <v>42593.269861111112</v>
      </c>
      <c r="T1945" s="20">
        <f t="shared" si="154"/>
        <v>45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8275</v>
      </c>
      <c r="O1946" t="s">
        <v>8305</v>
      </c>
      <c r="P1946">
        <f t="shared" si="155"/>
        <v>788</v>
      </c>
      <c r="Q1946">
        <f t="shared" si="156"/>
        <v>176.2</v>
      </c>
      <c r="R1946" s="10">
        <f t="shared" si="157"/>
        <v>41730.584374999999</v>
      </c>
      <c r="S1946" s="10">
        <f t="shared" si="158"/>
        <v>41760.584374999999</v>
      </c>
      <c r="T1946" s="20">
        <f t="shared" si="154"/>
        <v>30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8275</v>
      </c>
      <c r="O1947" t="s">
        <v>8305</v>
      </c>
      <c r="P1947">
        <f t="shared" si="155"/>
        <v>348</v>
      </c>
      <c r="Q1947">
        <f t="shared" si="156"/>
        <v>511.79</v>
      </c>
      <c r="R1947" s="10">
        <f t="shared" si="157"/>
        <v>42157.251828703709</v>
      </c>
      <c r="S1947" s="10">
        <f t="shared" si="158"/>
        <v>42197.251828703709</v>
      </c>
      <c r="T1947" s="20">
        <f t="shared" si="154"/>
        <v>40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8275</v>
      </c>
      <c r="O1948" t="s">
        <v>8305</v>
      </c>
      <c r="P1948">
        <f t="shared" si="155"/>
        <v>150</v>
      </c>
      <c r="Q1948">
        <f t="shared" si="156"/>
        <v>160.44</v>
      </c>
      <c r="R1948" s="10">
        <f t="shared" si="157"/>
        <v>41689.150011574071</v>
      </c>
      <c r="S1948" s="10">
        <f t="shared" si="158"/>
        <v>41749.108344907407</v>
      </c>
      <c r="T1948" s="20">
        <f t="shared" si="154"/>
        <v>59.958333333335759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8275</v>
      </c>
      <c r="O1949" t="s">
        <v>8305</v>
      </c>
      <c r="P1949">
        <f t="shared" si="155"/>
        <v>101</v>
      </c>
      <c r="Q1949">
        <f t="shared" si="156"/>
        <v>35</v>
      </c>
      <c r="R1949" s="10">
        <f t="shared" si="157"/>
        <v>40102.918055555558</v>
      </c>
      <c r="S1949" s="10">
        <f t="shared" si="158"/>
        <v>40140.249305555553</v>
      </c>
      <c r="T1949" s="20">
        <f t="shared" si="154"/>
        <v>37.331249999995634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8275</v>
      </c>
      <c r="O1950" t="s">
        <v>8305</v>
      </c>
      <c r="P1950">
        <f t="shared" si="155"/>
        <v>800</v>
      </c>
      <c r="Q1950">
        <f t="shared" si="156"/>
        <v>188.51</v>
      </c>
      <c r="R1950" s="10">
        <f t="shared" si="157"/>
        <v>42473.604270833333</v>
      </c>
      <c r="S1950" s="10">
        <f t="shared" si="158"/>
        <v>42527.709722222222</v>
      </c>
      <c r="T1950" s="20">
        <f t="shared" si="154"/>
        <v>54.105451388888469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8275</v>
      </c>
      <c r="O1951" t="s">
        <v>8305</v>
      </c>
      <c r="P1951">
        <f t="shared" si="155"/>
        <v>106</v>
      </c>
      <c r="Q1951">
        <f t="shared" si="156"/>
        <v>56.2</v>
      </c>
      <c r="R1951" s="10">
        <f t="shared" si="157"/>
        <v>41800.423043981478</v>
      </c>
      <c r="S1951" s="10">
        <f t="shared" si="158"/>
        <v>41830.423043981478</v>
      </c>
      <c r="T1951" s="20">
        <f t="shared" si="154"/>
        <v>30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8275</v>
      </c>
      <c r="O1952" t="s">
        <v>8305</v>
      </c>
      <c r="P1952">
        <f t="shared" si="155"/>
        <v>201</v>
      </c>
      <c r="Q1952">
        <f t="shared" si="156"/>
        <v>51.31</v>
      </c>
      <c r="R1952" s="10">
        <f t="shared" si="157"/>
        <v>40624.181400462963</v>
      </c>
      <c r="S1952" s="10">
        <f t="shared" si="158"/>
        <v>40655.181400462963</v>
      </c>
      <c r="T1952" s="20">
        <f t="shared" si="154"/>
        <v>31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8275</v>
      </c>
      <c r="O1953" t="s">
        <v>8305</v>
      </c>
      <c r="P1953">
        <f t="shared" si="155"/>
        <v>212</v>
      </c>
      <c r="Q1953">
        <f t="shared" si="156"/>
        <v>127.36</v>
      </c>
      <c r="R1953" s="10">
        <f t="shared" si="157"/>
        <v>42651.420567129629</v>
      </c>
      <c r="S1953" s="10">
        <f t="shared" si="158"/>
        <v>42681.462233796294</v>
      </c>
      <c r="T1953" s="20">
        <f t="shared" si="154"/>
        <v>30.041666666664241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8275</v>
      </c>
      <c r="O1954" t="s">
        <v>8305</v>
      </c>
      <c r="P1954">
        <f t="shared" si="155"/>
        <v>198</v>
      </c>
      <c r="Q1954">
        <f t="shared" si="156"/>
        <v>101.86</v>
      </c>
      <c r="R1954" s="10">
        <f t="shared" si="157"/>
        <v>41526.60665509259</v>
      </c>
      <c r="S1954" s="10">
        <f t="shared" si="158"/>
        <v>41563.60665509259</v>
      </c>
      <c r="T1954" s="20">
        <f t="shared" si="154"/>
        <v>37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8275</v>
      </c>
      <c r="O1955" t="s">
        <v>8305</v>
      </c>
      <c r="P1955">
        <f t="shared" si="155"/>
        <v>226</v>
      </c>
      <c r="Q1955">
        <f t="shared" si="156"/>
        <v>230.56</v>
      </c>
      <c r="R1955" s="10">
        <f t="shared" si="157"/>
        <v>40941.199826388889</v>
      </c>
      <c r="S1955" s="10">
        <f t="shared" si="158"/>
        <v>40970.125</v>
      </c>
      <c r="T1955" s="20">
        <f t="shared" si="154"/>
        <v>28.925173611110949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8275</v>
      </c>
      <c r="O1956" t="s">
        <v>8305</v>
      </c>
      <c r="P1956">
        <f t="shared" si="155"/>
        <v>699</v>
      </c>
      <c r="Q1956">
        <f t="shared" si="156"/>
        <v>842.11</v>
      </c>
      <c r="R1956" s="10">
        <f t="shared" si="157"/>
        <v>42394.580740740741</v>
      </c>
      <c r="S1956" s="10">
        <f t="shared" si="158"/>
        <v>42441.208333333328</v>
      </c>
      <c r="T1956" s="20">
        <f t="shared" si="154"/>
        <v>46.627592592587462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8275</v>
      </c>
      <c r="O1957" t="s">
        <v>8305</v>
      </c>
      <c r="P1957">
        <f t="shared" si="155"/>
        <v>399</v>
      </c>
      <c r="Q1957">
        <f t="shared" si="156"/>
        <v>577.28</v>
      </c>
      <c r="R1957" s="10">
        <f t="shared" si="157"/>
        <v>41020.271770833337</v>
      </c>
      <c r="S1957" s="10">
        <f t="shared" si="158"/>
        <v>41052.791666666664</v>
      </c>
      <c r="T1957" s="20">
        <f t="shared" si="154"/>
        <v>32.51989583332761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8275</v>
      </c>
      <c r="O1958" t="s">
        <v>8305</v>
      </c>
      <c r="P1958">
        <f t="shared" si="155"/>
        <v>294</v>
      </c>
      <c r="Q1958">
        <f t="shared" si="156"/>
        <v>483.34</v>
      </c>
      <c r="R1958" s="10">
        <f t="shared" si="157"/>
        <v>42067.923668981486</v>
      </c>
      <c r="S1958" s="10">
        <f t="shared" si="158"/>
        <v>42112.882002314815</v>
      </c>
      <c r="T1958" s="20">
        <f t="shared" si="154"/>
        <v>44.958333333328483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8275</v>
      </c>
      <c r="O1959" t="s">
        <v>8305</v>
      </c>
      <c r="P1959">
        <f t="shared" si="155"/>
        <v>168</v>
      </c>
      <c r="Q1959">
        <f t="shared" si="156"/>
        <v>76.14</v>
      </c>
      <c r="R1959" s="10">
        <f t="shared" si="157"/>
        <v>41179.098530092589</v>
      </c>
      <c r="S1959" s="10">
        <f t="shared" si="158"/>
        <v>41209.098530092589</v>
      </c>
      <c r="T1959" s="20">
        <f t="shared" si="154"/>
        <v>30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8275</v>
      </c>
      <c r="O1960" t="s">
        <v>8305</v>
      </c>
      <c r="P1960">
        <f t="shared" si="155"/>
        <v>1436</v>
      </c>
      <c r="Q1960">
        <f t="shared" si="156"/>
        <v>74.11</v>
      </c>
      <c r="R1960" s="10">
        <f t="shared" si="157"/>
        <v>41326.987974537034</v>
      </c>
      <c r="S1960" s="10">
        <f t="shared" si="158"/>
        <v>41356.94630787037</v>
      </c>
      <c r="T1960" s="20">
        <f t="shared" si="154"/>
        <v>29.958333333335759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8275</v>
      </c>
      <c r="O1961" t="s">
        <v>8305</v>
      </c>
      <c r="P1961">
        <f t="shared" si="155"/>
        <v>157</v>
      </c>
      <c r="Q1961">
        <f t="shared" si="156"/>
        <v>36.97</v>
      </c>
      <c r="R1961" s="10">
        <f t="shared" si="157"/>
        <v>41871.845601851855</v>
      </c>
      <c r="S1961" s="10">
        <f t="shared" si="158"/>
        <v>41913</v>
      </c>
      <c r="T1961" s="20">
        <f t="shared" si="154"/>
        <v>41.154398148144537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8275</v>
      </c>
      <c r="O1962" t="s">
        <v>8305</v>
      </c>
      <c r="P1962">
        <f t="shared" si="155"/>
        <v>118</v>
      </c>
      <c r="Q1962">
        <f t="shared" si="156"/>
        <v>2500.9699999999998</v>
      </c>
      <c r="R1962" s="10">
        <f t="shared" si="157"/>
        <v>41964.362743055557</v>
      </c>
      <c r="S1962" s="10">
        <f t="shared" si="158"/>
        <v>41994.362743055557</v>
      </c>
      <c r="T1962" s="20">
        <f t="shared" si="154"/>
        <v>30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8275</v>
      </c>
      <c r="O1963" t="s">
        <v>8305</v>
      </c>
      <c r="P1963">
        <f t="shared" si="155"/>
        <v>1105</v>
      </c>
      <c r="Q1963">
        <f t="shared" si="156"/>
        <v>67.69</v>
      </c>
      <c r="R1963" s="10">
        <f t="shared" si="157"/>
        <v>41148.194641203707</v>
      </c>
      <c r="S1963" s="10">
        <f t="shared" si="158"/>
        <v>41188.165972222225</v>
      </c>
      <c r="T1963" s="20">
        <f t="shared" si="154"/>
        <v>39.971331018517958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8275</v>
      </c>
      <c r="O1964" t="s">
        <v>8305</v>
      </c>
      <c r="P1964">
        <f t="shared" si="155"/>
        <v>193</v>
      </c>
      <c r="Q1964">
        <f t="shared" si="156"/>
        <v>63.05</v>
      </c>
      <c r="R1964" s="10">
        <f t="shared" si="157"/>
        <v>41742.780509259261</v>
      </c>
      <c r="S1964" s="10">
        <f t="shared" si="158"/>
        <v>41772.780509259261</v>
      </c>
      <c r="T1964" s="20">
        <f t="shared" si="154"/>
        <v>30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8275</v>
      </c>
      <c r="O1965" t="s">
        <v>8305</v>
      </c>
      <c r="P1965">
        <f t="shared" si="155"/>
        <v>127</v>
      </c>
      <c r="Q1965">
        <f t="shared" si="156"/>
        <v>117.6</v>
      </c>
      <c r="R1965" s="10">
        <f t="shared" si="157"/>
        <v>41863.429791666669</v>
      </c>
      <c r="S1965" s="10">
        <f t="shared" si="158"/>
        <v>41898.429791666669</v>
      </c>
      <c r="T1965" s="20">
        <f t="shared" si="154"/>
        <v>35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8275</v>
      </c>
      <c r="O1966" t="s">
        <v>8305</v>
      </c>
      <c r="P1966">
        <f t="shared" si="155"/>
        <v>260</v>
      </c>
      <c r="Q1966">
        <f t="shared" si="156"/>
        <v>180.75</v>
      </c>
      <c r="R1966" s="10">
        <f t="shared" si="157"/>
        <v>42452.272824074069</v>
      </c>
      <c r="S1966" s="10">
        <f t="shared" si="158"/>
        <v>42482.272824074069</v>
      </c>
      <c r="T1966" s="20">
        <f t="shared" si="154"/>
        <v>30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8275</v>
      </c>
      <c r="O1967" t="s">
        <v>8305</v>
      </c>
      <c r="P1967">
        <f t="shared" si="155"/>
        <v>262</v>
      </c>
      <c r="Q1967">
        <f t="shared" si="156"/>
        <v>127.32</v>
      </c>
      <c r="R1967" s="10">
        <f t="shared" si="157"/>
        <v>40898.089236111111</v>
      </c>
      <c r="S1967" s="10">
        <f t="shared" si="158"/>
        <v>40920.041666666664</v>
      </c>
      <c r="T1967" s="20">
        <f t="shared" si="154"/>
        <v>21.952430555553292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8275</v>
      </c>
      <c r="O1968" t="s">
        <v>8305</v>
      </c>
      <c r="P1968">
        <f t="shared" si="155"/>
        <v>207</v>
      </c>
      <c r="Q1968">
        <f t="shared" si="156"/>
        <v>136.63999999999999</v>
      </c>
      <c r="R1968" s="10">
        <f t="shared" si="157"/>
        <v>41835.540486111109</v>
      </c>
      <c r="S1968" s="10">
        <f t="shared" si="158"/>
        <v>41865.540486111109</v>
      </c>
      <c r="T1968" s="20">
        <f t="shared" si="154"/>
        <v>30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8275</v>
      </c>
      <c r="O1969" t="s">
        <v>8305</v>
      </c>
      <c r="P1969">
        <f t="shared" si="155"/>
        <v>370</v>
      </c>
      <c r="Q1969">
        <f t="shared" si="156"/>
        <v>182.78</v>
      </c>
      <c r="R1969" s="10">
        <f t="shared" si="157"/>
        <v>41730.663530092592</v>
      </c>
      <c r="S1969" s="10">
        <f t="shared" si="158"/>
        <v>41760.663530092592</v>
      </c>
      <c r="T1969" s="20">
        <f t="shared" si="154"/>
        <v>30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8275</v>
      </c>
      <c r="O1970" t="s">
        <v>8305</v>
      </c>
      <c r="P1970">
        <f t="shared" si="155"/>
        <v>285</v>
      </c>
      <c r="Q1970">
        <f t="shared" si="156"/>
        <v>279.38</v>
      </c>
      <c r="R1970" s="10">
        <f t="shared" si="157"/>
        <v>42676.586979166663</v>
      </c>
      <c r="S1970" s="10">
        <f t="shared" si="158"/>
        <v>42707.628645833334</v>
      </c>
      <c r="T1970" s="20">
        <f t="shared" si="154"/>
        <v>31.041666666671517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8275</v>
      </c>
      <c r="O1971" t="s">
        <v>8305</v>
      </c>
      <c r="P1971">
        <f t="shared" si="155"/>
        <v>579</v>
      </c>
      <c r="Q1971">
        <f t="shared" si="156"/>
        <v>61.38</v>
      </c>
      <c r="R1971" s="10">
        <f t="shared" si="157"/>
        <v>42557.792453703703</v>
      </c>
      <c r="S1971" s="10">
        <f t="shared" si="158"/>
        <v>42587.792453703703</v>
      </c>
      <c r="T1971" s="20">
        <f t="shared" si="154"/>
        <v>30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8275</v>
      </c>
      <c r="O1972" t="s">
        <v>8305</v>
      </c>
      <c r="P1972">
        <f t="shared" si="155"/>
        <v>1132</v>
      </c>
      <c r="Q1972">
        <f t="shared" si="156"/>
        <v>80.73</v>
      </c>
      <c r="R1972" s="10">
        <f t="shared" si="157"/>
        <v>41324.193298611113</v>
      </c>
      <c r="S1972" s="10">
        <f t="shared" si="158"/>
        <v>41384.151631944449</v>
      </c>
      <c r="T1972" s="20">
        <f t="shared" si="154"/>
        <v>59.958333333335759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8275</v>
      </c>
      <c r="O1973" t="s">
        <v>8305</v>
      </c>
      <c r="P1973">
        <f t="shared" si="155"/>
        <v>263</v>
      </c>
      <c r="Q1973">
        <f t="shared" si="156"/>
        <v>272.36</v>
      </c>
      <c r="R1973" s="10">
        <f t="shared" si="157"/>
        <v>41561.500706018516</v>
      </c>
      <c r="S1973" s="10">
        <f t="shared" si="158"/>
        <v>41593.166666666664</v>
      </c>
      <c r="T1973" s="20">
        <f t="shared" si="154"/>
        <v>31.66596064814803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8275</v>
      </c>
      <c r="O1974" t="s">
        <v>8305</v>
      </c>
      <c r="P1974">
        <f t="shared" si="155"/>
        <v>674</v>
      </c>
      <c r="Q1974">
        <f t="shared" si="156"/>
        <v>70.849999999999994</v>
      </c>
      <c r="R1974" s="10">
        <f t="shared" si="157"/>
        <v>41201.012083333335</v>
      </c>
      <c r="S1974" s="10">
        <f t="shared" si="158"/>
        <v>41231.053749999999</v>
      </c>
      <c r="T1974" s="20">
        <f t="shared" si="154"/>
        <v>30.041666666664241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8275</v>
      </c>
      <c r="O1975" t="s">
        <v>8305</v>
      </c>
      <c r="P1975">
        <f t="shared" si="155"/>
        <v>257</v>
      </c>
      <c r="Q1975">
        <f t="shared" si="156"/>
        <v>247.94</v>
      </c>
      <c r="R1975" s="10">
        <f t="shared" si="157"/>
        <v>42549.722962962958</v>
      </c>
      <c r="S1975" s="10">
        <f t="shared" si="158"/>
        <v>42588.291666666672</v>
      </c>
      <c r="T1975" s="20">
        <f t="shared" si="154"/>
        <v>38.568703703713254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8275</v>
      </c>
      <c r="O1976" t="s">
        <v>8305</v>
      </c>
      <c r="P1976">
        <f t="shared" si="155"/>
        <v>375</v>
      </c>
      <c r="Q1976">
        <f t="shared" si="156"/>
        <v>186.81</v>
      </c>
      <c r="R1976" s="10">
        <f t="shared" si="157"/>
        <v>41445.334131944444</v>
      </c>
      <c r="S1976" s="10">
        <f t="shared" si="158"/>
        <v>41505.334131944444</v>
      </c>
      <c r="T1976" s="20">
        <f t="shared" si="154"/>
        <v>60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8275</v>
      </c>
      <c r="O1977" t="s">
        <v>8305</v>
      </c>
      <c r="P1977">
        <f t="shared" si="155"/>
        <v>209</v>
      </c>
      <c r="Q1977">
        <f t="shared" si="156"/>
        <v>131.99</v>
      </c>
      <c r="R1977" s="10">
        <f t="shared" si="157"/>
        <v>41313.755219907405</v>
      </c>
      <c r="S1977" s="10">
        <f t="shared" si="158"/>
        <v>41343.755219907405</v>
      </c>
      <c r="T1977" s="20">
        <f t="shared" si="154"/>
        <v>30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8275</v>
      </c>
      <c r="O1978" t="s">
        <v>8305</v>
      </c>
      <c r="P1978">
        <f t="shared" si="155"/>
        <v>347</v>
      </c>
      <c r="Q1978">
        <f t="shared" si="156"/>
        <v>29.31</v>
      </c>
      <c r="R1978" s="10">
        <f t="shared" si="157"/>
        <v>41438.899594907409</v>
      </c>
      <c r="S1978" s="10">
        <f t="shared" si="158"/>
        <v>41468.899594907409</v>
      </c>
      <c r="T1978" s="20">
        <f t="shared" si="154"/>
        <v>30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8275</v>
      </c>
      <c r="O1979" t="s">
        <v>8305</v>
      </c>
      <c r="P1979">
        <f t="shared" si="155"/>
        <v>402</v>
      </c>
      <c r="Q1979">
        <f t="shared" si="156"/>
        <v>245.02</v>
      </c>
      <c r="R1979" s="10">
        <f t="shared" si="157"/>
        <v>42311.216898148152</v>
      </c>
      <c r="S1979" s="10">
        <f t="shared" si="158"/>
        <v>42357.332638888889</v>
      </c>
      <c r="T1979" s="20">
        <f t="shared" si="154"/>
        <v>46.115740740737238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8275</v>
      </c>
      <c r="O1980" t="s">
        <v>8305</v>
      </c>
      <c r="P1980">
        <f t="shared" si="155"/>
        <v>1027</v>
      </c>
      <c r="Q1980">
        <f t="shared" si="156"/>
        <v>1323.25</v>
      </c>
      <c r="R1980" s="10">
        <f t="shared" si="157"/>
        <v>41039.225601851853</v>
      </c>
      <c r="S1980" s="10">
        <f t="shared" si="158"/>
        <v>41072.291666666664</v>
      </c>
      <c r="T1980" s="20">
        <f t="shared" si="154"/>
        <v>33.066064814811398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8275</v>
      </c>
      <c r="O1981" t="s">
        <v>8305</v>
      </c>
      <c r="P1981">
        <f t="shared" si="155"/>
        <v>115</v>
      </c>
      <c r="Q1981">
        <f t="shared" si="156"/>
        <v>282.66000000000003</v>
      </c>
      <c r="R1981" s="10">
        <f t="shared" si="157"/>
        <v>42290.460023148145</v>
      </c>
      <c r="S1981" s="10">
        <f t="shared" si="158"/>
        <v>42327.207638888889</v>
      </c>
      <c r="T1981" s="20">
        <f t="shared" si="154"/>
        <v>36.74761574074364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8275</v>
      </c>
      <c r="O1982" t="s">
        <v>8305</v>
      </c>
      <c r="P1982">
        <f t="shared" si="155"/>
        <v>355</v>
      </c>
      <c r="Q1982">
        <f t="shared" si="156"/>
        <v>91.21</v>
      </c>
      <c r="R1982" s="10">
        <f t="shared" si="157"/>
        <v>42423.542384259257</v>
      </c>
      <c r="S1982" s="10">
        <f t="shared" si="158"/>
        <v>42463.500717592593</v>
      </c>
      <c r="T1982" s="20">
        <f t="shared" si="154"/>
        <v>39.958333333335759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8294</v>
      </c>
      <c r="O1983" t="s">
        <v>8306</v>
      </c>
      <c r="P1983">
        <f t="shared" si="155"/>
        <v>5</v>
      </c>
      <c r="Q1983">
        <f t="shared" si="156"/>
        <v>31.75</v>
      </c>
      <c r="R1983" s="10">
        <f t="shared" si="157"/>
        <v>41799.725289351853</v>
      </c>
      <c r="S1983" s="10">
        <f t="shared" si="158"/>
        <v>41829.725289351853</v>
      </c>
      <c r="T1983" s="20">
        <f t="shared" si="154"/>
        <v>30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8294</v>
      </c>
      <c r="O1984" t="s">
        <v>8306</v>
      </c>
      <c r="P1984">
        <f t="shared" si="155"/>
        <v>0</v>
      </c>
      <c r="Q1984">
        <f t="shared" si="156"/>
        <v>0</v>
      </c>
      <c r="R1984" s="10">
        <f t="shared" si="157"/>
        <v>42678.586655092593</v>
      </c>
      <c r="S1984" s="10">
        <f t="shared" si="158"/>
        <v>42708.628321759257</v>
      </c>
      <c r="T1984" s="20">
        <f t="shared" si="154"/>
        <v>30.041666666664241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8294</v>
      </c>
      <c r="O1985" t="s">
        <v>8306</v>
      </c>
      <c r="P1985">
        <f t="shared" si="155"/>
        <v>4</v>
      </c>
      <c r="Q1985">
        <f t="shared" si="156"/>
        <v>88.69</v>
      </c>
      <c r="R1985" s="10">
        <f t="shared" si="157"/>
        <v>42593.011782407411</v>
      </c>
      <c r="S1985" s="10">
        <f t="shared" si="158"/>
        <v>42615.291666666672</v>
      </c>
      <c r="T1985" s="20">
        <f t="shared" si="154"/>
        <v>22.279884259260143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8294</v>
      </c>
      <c r="O1986" t="s">
        <v>8306</v>
      </c>
      <c r="P1986">
        <f t="shared" si="155"/>
        <v>21</v>
      </c>
      <c r="Q1986">
        <f t="shared" si="156"/>
        <v>453.14</v>
      </c>
      <c r="R1986" s="10">
        <f t="shared" si="157"/>
        <v>41913.790289351848</v>
      </c>
      <c r="S1986" s="10">
        <f t="shared" si="158"/>
        <v>41973.831956018519</v>
      </c>
      <c r="T1986" s="20">
        <f t="shared" si="154"/>
        <v>60.041666666671517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8294</v>
      </c>
      <c r="O1987" t="s">
        <v>8306</v>
      </c>
      <c r="P1987">
        <f t="shared" si="155"/>
        <v>3</v>
      </c>
      <c r="Q1987">
        <f t="shared" si="156"/>
        <v>12.75</v>
      </c>
      <c r="R1987" s="10">
        <f t="shared" si="157"/>
        <v>42555.698738425926</v>
      </c>
      <c r="S1987" s="10">
        <f t="shared" si="158"/>
        <v>42584.958333333328</v>
      </c>
      <c r="T1987" s="20">
        <f t="shared" ref="T1987:T2050" si="159">S1987-R1987</f>
        <v>29.259594907402061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8294</v>
      </c>
      <c r="O1988" t="s">
        <v>8306</v>
      </c>
      <c r="P1988">
        <f t="shared" si="155"/>
        <v>0</v>
      </c>
      <c r="Q1988">
        <f t="shared" si="156"/>
        <v>1</v>
      </c>
      <c r="R1988" s="10">
        <f t="shared" si="157"/>
        <v>42413.433831018512</v>
      </c>
      <c r="S1988" s="10">
        <f t="shared" si="158"/>
        <v>42443.392164351855</v>
      </c>
      <c r="T1988" s="20">
        <f t="shared" si="159"/>
        <v>29.958333333343035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8294</v>
      </c>
      <c r="O1989" t="s">
        <v>8306</v>
      </c>
      <c r="P1989">
        <f t="shared" si="155"/>
        <v>42</v>
      </c>
      <c r="Q1989">
        <f t="shared" si="156"/>
        <v>83.43</v>
      </c>
      <c r="R1989" s="10">
        <f t="shared" si="157"/>
        <v>42034.639768518522</v>
      </c>
      <c r="S1989" s="10">
        <f t="shared" si="158"/>
        <v>42064.639768518522</v>
      </c>
      <c r="T1989" s="20">
        <f t="shared" si="159"/>
        <v>30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8294</v>
      </c>
      <c r="O1990" t="s">
        <v>8306</v>
      </c>
      <c r="P1990">
        <f t="shared" si="155"/>
        <v>0</v>
      </c>
      <c r="Q1990">
        <f t="shared" si="156"/>
        <v>25</v>
      </c>
      <c r="R1990" s="10">
        <f t="shared" si="157"/>
        <v>42206.763217592597</v>
      </c>
      <c r="S1990" s="10">
        <f t="shared" si="158"/>
        <v>42236.763217592597</v>
      </c>
      <c r="T1990" s="20">
        <f t="shared" si="159"/>
        <v>30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8294</v>
      </c>
      <c r="O1991" t="s">
        <v>8306</v>
      </c>
      <c r="P1991">
        <f t="shared" si="155"/>
        <v>1</v>
      </c>
      <c r="Q1991">
        <f t="shared" si="156"/>
        <v>50</v>
      </c>
      <c r="R1991" s="10">
        <f t="shared" si="157"/>
        <v>42685.680648148147</v>
      </c>
      <c r="S1991" s="10">
        <f t="shared" si="158"/>
        <v>42715.680648148147</v>
      </c>
      <c r="T1991" s="20">
        <f t="shared" si="159"/>
        <v>30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8294</v>
      </c>
      <c r="O1992" t="s">
        <v>8306</v>
      </c>
      <c r="P1992">
        <f t="shared" si="155"/>
        <v>17</v>
      </c>
      <c r="Q1992">
        <f t="shared" si="156"/>
        <v>101.8</v>
      </c>
      <c r="R1992" s="10">
        <f t="shared" si="157"/>
        <v>42398.195972222224</v>
      </c>
      <c r="S1992" s="10">
        <f t="shared" si="158"/>
        <v>42413.195972222224</v>
      </c>
      <c r="T1992" s="20">
        <f t="shared" si="159"/>
        <v>15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8294</v>
      </c>
      <c r="O1993" t="s">
        <v>8306</v>
      </c>
      <c r="P1993">
        <f t="shared" si="155"/>
        <v>7</v>
      </c>
      <c r="Q1993">
        <f t="shared" si="156"/>
        <v>46.67</v>
      </c>
      <c r="R1993" s="10">
        <f t="shared" si="157"/>
        <v>42167.89335648148</v>
      </c>
      <c r="S1993" s="10">
        <f t="shared" si="158"/>
        <v>42188.89335648148</v>
      </c>
      <c r="T1993" s="20">
        <f t="shared" si="159"/>
        <v>21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8294</v>
      </c>
      <c r="O1994" t="s">
        <v>8306</v>
      </c>
      <c r="P1994">
        <f t="shared" ref="P1994:P2057" si="160">ROUND(E1994/D1994*100,0)</f>
        <v>0</v>
      </c>
      <c r="Q1994">
        <f t="shared" ref="Q1994:Q2057" si="161">IFERROR(ROUND(E1994/L1994,2),0)</f>
        <v>1</v>
      </c>
      <c r="R1994" s="10">
        <f t="shared" ref="R1994:R2057" si="162">(((J1994/60)/60)/24)+DATE(1970,1,1)</f>
        <v>42023.143414351856</v>
      </c>
      <c r="S1994" s="10">
        <f t="shared" ref="S1994:S2057" si="163">(((I1994/60)/60)/24)+DATE(1970,1,1)</f>
        <v>42053.143414351856</v>
      </c>
      <c r="T1994" s="20">
        <f t="shared" si="159"/>
        <v>30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8294</v>
      </c>
      <c r="O1995" t="s">
        <v>8306</v>
      </c>
      <c r="P1995">
        <f t="shared" si="160"/>
        <v>0</v>
      </c>
      <c r="Q1995">
        <f t="shared" si="161"/>
        <v>0</v>
      </c>
      <c r="R1995" s="10">
        <f t="shared" si="162"/>
        <v>42329.58839120371</v>
      </c>
      <c r="S1995" s="10">
        <f t="shared" si="163"/>
        <v>42359.58839120371</v>
      </c>
      <c r="T1995" s="20">
        <f t="shared" si="159"/>
        <v>30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8294</v>
      </c>
      <c r="O1996" t="s">
        <v>8306</v>
      </c>
      <c r="P1996">
        <f t="shared" si="160"/>
        <v>0</v>
      </c>
      <c r="Q1996">
        <f t="shared" si="161"/>
        <v>0</v>
      </c>
      <c r="R1996" s="10">
        <f t="shared" si="162"/>
        <v>42651.006273148145</v>
      </c>
      <c r="S1996" s="10">
        <f t="shared" si="163"/>
        <v>42711.047939814816</v>
      </c>
      <c r="T1996" s="20">
        <f t="shared" si="159"/>
        <v>60.041666666671517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8294</v>
      </c>
      <c r="O1997" t="s">
        <v>8306</v>
      </c>
      <c r="P1997">
        <f t="shared" si="160"/>
        <v>8</v>
      </c>
      <c r="Q1997">
        <f t="shared" si="161"/>
        <v>26</v>
      </c>
      <c r="R1997" s="10">
        <f t="shared" si="162"/>
        <v>42181.902037037042</v>
      </c>
      <c r="S1997" s="10">
        <f t="shared" si="163"/>
        <v>42201.902037037042</v>
      </c>
      <c r="T1997" s="20">
        <f t="shared" si="159"/>
        <v>20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8294</v>
      </c>
      <c r="O1998" t="s">
        <v>8306</v>
      </c>
      <c r="P1998">
        <f t="shared" si="160"/>
        <v>0</v>
      </c>
      <c r="Q1998">
        <f t="shared" si="161"/>
        <v>0</v>
      </c>
      <c r="R1998" s="10">
        <f t="shared" si="162"/>
        <v>41800.819571759261</v>
      </c>
      <c r="S1998" s="10">
        <f t="shared" si="163"/>
        <v>41830.819571759261</v>
      </c>
      <c r="T1998" s="20">
        <f t="shared" si="159"/>
        <v>30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8294</v>
      </c>
      <c r="O1999" t="s">
        <v>8306</v>
      </c>
      <c r="P1999">
        <f t="shared" si="160"/>
        <v>0</v>
      </c>
      <c r="Q1999">
        <f t="shared" si="161"/>
        <v>0</v>
      </c>
      <c r="R1999" s="10">
        <f t="shared" si="162"/>
        <v>41847.930694444447</v>
      </c>
      <c r="S1999" s="10">
        <f t="shared" si="163"/>
        <v>41877.930694444447</v>
      </c>
      <c r="T1999" s="20">
        <f t="shared" si="159"/>
        <v>30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8294</v>
      </c>
      <c r="O2000" t="s">
        <v>8306</v>
      </c>
      <c r="P2000">
        <f t="shared" si="160"/>
        <v>26</v>
      </c>
      <c r="Q2000">
        <f t="shared" si="161"/>
        <v>218.33</v>
      </c>
      <c r="R2000" s="10">
        <f t="shared" si="162"/>
        <v>41807.118495370371</v>
      </c>
      <c r="S2000" s="10">
        <f t="shared" si="163"/>
        <v>41852.118495370371</v>
      </c>
      <c r="T2000" s="20">
        <f t="shared" si="159"/>
        <v>45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8294</v>
      </c>
      <c r="O2001" t="s">
        <v>8306</v>
      </c>
      <c r="P2001">
        <f t="shared" si="160"/>
        <v>1</v>
      </c>
      <c r="Q2001">
        <f t="shared" si="161"/>
        <v>33.71</v>
      </c>
      <c r="R2001" s="10">
        <f t="shared" si="162"/>
        <v>41926.482731481483</v>
      </c>
      <c r="S2001" s="10">
        <f t="shared" si="163"/>
        <v>41956.524398148147</v>
      </c>
      <c r="T2001" s="20">
        <f t="shared" si="159"/>
        <v>30.041666666664241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8294</v>
      </c>
      <c r="O2002" t="s">
        <v>8306</v>
      </c>
      <c r="P2002">
        <f t="shared" si="160"/>
        <v>13</v>
      </c>
      <c r="Q2002">
        <f t="shared" si="161"/>
        <v>25</v>
      </c>
      <c r="R2002" s="10">
        <f t="shared" si="162"/>
        <v>42345.951539351852</v>
      </c>
      <c r="S2002" s="10">
        <f t="shared" si="163"/>
        <v>42375.951539351852</v>
      </c>
      <c r="T2002" s="20">
        <f t="shared" si="159"/>
        <v>30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8275</v>
      </c>
      <c r="O2003" t="s">
        <v>8305</v>
      </c>
      <c r="P2003">
        <f t="shared" si="160"/>
        <v>382</v>
      </c>
      <c r="Q2003">
        <f t="shared" si="161"/>
        <v>128.38999999999999</v>
      </c>
      <c r="R2003" s="10">
        <f t="shared" si="162"/>
        <v>42136.209675925929</v>
      </c>
      <c r="S2003" s="10">
        <f t="shared" si="163"/>
        <v>42167.833333333328</v>
      </c>
      <c r="T2003" s="20">
        <f t="shared" si="159"/>
        <v>31.623657407399151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8275</v>
      </c>
      <c r="O2004" t="s">
        <v>8305</v>
      </c>
      <c r="P2004">
        <f t="shared" si="160"/>
        <v>217</v>
      </c>
      <c r="Q2004">
        <f t="shared" si="161"/>
        <v>78.83</v>
      </c>
      <c r="R2004" s="10">
        <f t="shared" si="162"/>
        <v>42728.71230324074</v>
      </c>
      <c r="S2004" s="10">
        <f t="shared" si="163"/>
        <v>42758.71230324074</v>
      </c>
      <c r="T2004" s="20">
        <f t="shared" si="159"/>
        <v>30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8275</v>
      </c>
      <c r="O2005" t="s">
        <v>8305</v>
      </c>
      <c r="P2005">
        <f t="shared" si="160"/>
        <v>312</v>
      </c>
      <c r="Q2005">
        <f t="shared" si="161"/>
        <v>91.76</v>
      </c>
      <c r="R2005" s="10">
        <f t="shared" si="162"/>
        <v>40347.125601851854</v>
      </c>
      <c r="S2005" s="10">
        <f t="shared" si="163"/>
        <v>40361.958333333336</v>
      </c>
      <c r="T2005" s="20">
        <f t="shared" si="159"/>
        <v>14.83273148148146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8275</v>
      </c>
      <c r="O2006" t="s">
        <v>8305</v>
      </c>
      <c r="P2006">
        <f t="shared" si="160"/>
        <v>234</v>
      </c>
      <c r="Q2006">
        <f t="shared" si="161"/>
        <v>331.1</v>
      </c>
      <c r="R2006" s="10">
        <f t="shared" si="162"/>
        <v>41800.604895833334</v>
      </c>
      <c r="S2006" s="10">
        <f t="shared" si="163"/>
        <v>41830.604895833334</v>
      </c>
      <c r="T2006" s="20">
        <f t="shared" si="159"/>
        <v>30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8275</v>
      </c>
      <c r="O2007" t="s">
        <v>8305</v>
      </c>
      <c r="P2007">
        <f t="shared" si="160"/>
        <v>124</v>
      </c>
      <c r="Q2007">
        <f t="shared" si="161"/>
        <v>194.26</v>
      </c>
      <c r="R2007" s="10">
        <f t="shared" si="162"/>
        <v>41535.812708333331</v>
      </c>
      <c r="S2007" s="10">
        <f t="shared" si="163"/>
        <v>41563.165972222225</v>
      </c>
      <c r="T2007" s="20">
        <f t="shared" si="159"/>
        <v>27.353263888893707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8275</v>
      </c>
      <c r="O2008" t="s">
        <v>8305</v>
      </c>
      <c r="P2008">
        <f t="shared" si="160"/>
        <v>248</v>
      </c>
      <c r="Q2008">
        <f t="shared" si="161"/>
        <v>408.98</v>
      </c>
      <c r="R2008" s="10">
        <f t="shared" si="162"/>
        <v>41941.500520833331</v>
      </c>
      <c r="S2008" s="10">
        <f t="shared" si="163"/>
        <v>41976.542187500003</v>
      </c>
      <c r="T2008" s="20">
        <f t="shared" si="159"/>
        <v>35.041666666671517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8275</v>
      </c>
      <c r="O2009" t="s">
        <v>8305</v>
      </c>
      <c r="P2009">
        <f t="shared" si="160"/>
        <v>116</v>
      </c>
      <c r="Q2009">
        <f t="shared" si="161"/>
        <v>84.46</v>
      </c>
      <c r="R2009" s="10">
        <f t="shared" si="162"/>
        <v>40347.837800925925</v>
      </c>
      <c r="S2009" s="10">
        <f t="shared" si="163"/>
        <v>40414.166666666664</v>
      </c>
      <c r="T2009" s="20">
        <f t="shared" si="159"/>
        <v>66.328865740739275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8275</v>
      </c>
      <c r="O2010" t="s">
        <v>8305</v>
      </c>
      <c r="P2010">
        <f t="shared" si="160"/>
        <v>117</v>
      </c>
      <c r="Q2010">
        <f t="shared" si="161"/>
        <v>44.85</v>
      </c>
      <c r="R2010" s="10">
        <f t="shared" si="162"/>
        <v>40761.604421296295</v>
      </c>
      <c r="S2010" s="10">
        <f t="shared" si="163"/>
        <v>40805.604421296295</v>
      </c>
      <c r="T2010" s="20">
        <f t="shared" si="159"/>
        <v>44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8275</v>
      </c>
      <c r="O2011" t="s">
        <v>8305</v>
      </c>
      <c r="P2011">
        <f t="shared" si="160"/>
        <v>305</v>
      </c>
      <c r="Q2011">
        <f t="shared" si="161"/>
        <v>383.36</v>
      </c>
      <c r="R2011" s="10">
        <f t="shared" si="162"/>
        <v>42661.323414351849</v>
      </c>
      <c r="S2011" s="10">
        <f t="shared" si="163"/>
        <v>42697.365081018521</v>
      </c>
      <c r="T2011" s="20">
        <f t="shared" si="159"/>
        <v>36.041666666671517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8275</v>
      </c>
      <c r="O2012" t="s">
        <v>8305</v>
      </c>
      <c r="P2012">
        <f t="shared" si="160"/>
        <v>320</v>
      </c>
      <c r="Q2012">
        <f t="shared" si="161"/>
        <v>55.28</v>
      </c>
      <c r="R2012" s="10">
        <f t="shared" si="162"/>
        <v>42570.996423611112</v>
      </c>
      <c r="S2012" s="10">
        <f t="shared" si="163"/>
        <v>42600.996423611112</v>
      </c>
      <c r="T2012" s="20">
        <f t="shared" si="159"/>
        <v>30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8275</v>
      </c>
      <c r="O2013" t="s">
        <v>8305</v>
      </c>
      <c r="P2013">
        <f t="shared" si="160"/>
        <v>820</v>
      </c>
      <c r="Q2013">
        <f t="shared" si="161"/>
        <v>422.02</v>
      </c>
      <c r="R2013" s="10">
        <f t="shared" si="162"/>
        <v>42347.358483796299</v>
      </c>
      <c r="S2013" s="10">
        <f t="shared" si="163"/>
        <v>42380.958333333328</v>
      </c>
      <c r="T2013" s="20">
        <f t="shared" si="159"/>
        <v>33.599849537029513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8275</v>
      </c>
      <c r="O2014" t="s">
        <v>8305</v>
      </c>
      <c r="P2014">
        <f t="shared" si="160"/>
        <v>235</v>
      </c>
      <c r="Q2014">
        <f t="shared" si="161"/>
        <v>64.180000000000007</v>
      </c>
      <c r="R2014" s="10">
        <f t="shared" si="162"/>
        <v>42010.822233796294</v>
      </c>
      <c r="S2014" s="10">
        <f t="shared" si="163"/>
        <v>42040.822233796294</v>
      </c>
      <c r="T2014" s="20">
        <f t="shared" si="159"/>
        <v>30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8275</v>
      </c>
      <c r="O2015" t="s">
        <v>8305</v>
      </c>
      <c r="P2015">
        <f t="shared" si="160"/>
        <v>495</v>
      </c>
      <c r="Q2015">
        <f t="shared" si="161"/>
        <v>173.58</v>
      </c>
      <c r="R2015" s="10">
        <f t="shared" si="162"/>
        <v>42499.960810185185</v>
      </c>
      <c r="S2015" s="10">
        <f t="shared" si="163"/>
        <v>42559.960810185185</v>
      </c>
      <c r="T2015" s="20">
        <f t="shared" si="159"/>
        <v>60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8275</v>
      </c>
      <c r="O2016" t="s">
        <v>8305</v>
      </c>
      <c r="P2016">
        <f t="shared" si="160"/>
        <v>7814</v>
      </c>
      <c r="Q2016">
        <f t="shared" si="161"/>
        <v>88.6</v>
      </c>
      <c r="R2016" s="10">
        <f t="shared" si="162"/>
        <v>41324.214571759258</v>
      </c>
      <c r="S2016" s="10">
        <f t="shared" si="163"/>
        <v>41358.172905092593</v>
      </c>
      <c r="T2016" s="20">
        <f t="shared" si="159"/>
        <v>33.958333333335759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8275</v>
      </c>
      <c r="O2017" t="s">
        <v>8305</v>
      </c>
      <c r="P2017">
        <f t="shared" si="160"/>
        <v>113</v>
      </c>
      <c r="Q2017">
        <f t="shared" si="161"/>
        <v>50.22</v>
      </c>
      <c r="R2017" s="10">
        <f t="shared" si="162"/>
        <v>40765.876886574071</v>
      </c>
      <c r="S2017" s="10">
        <f t="shared" si="163"/>
        <v>40795.876886574071</v>
      </c>
      <c r="T2017" s="20">
        <f t="shared" si="159"/>
        <v>30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8275</v>
      </c>
      <c r="O2018" t="s">
        <v>8305</v>
      </c>
      <c r="P2018">
        <f t="shared" si="160"/>
        <v>922</v>
      </c>
      <c r="Q2018">
        <f t="shared" si="161"/>
        <v>192.39</v>
      </c>
      <c r="R2018" s="10">
        <f t="shared" si="162"/>
        <v>41312.88077546296</v>
      </c>
      <c r="S2018" s="10">
        <f t="shared" si="163"/>
        <v>41342.88077546296</v>
      </c>
      <c r="T2018" s="20">
        <f t="shared" si="159"/>
        <v>30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8275</v>
      </c>
      <c r="O2019" t="s">
        <v>8305</v>
      </c>
      <c r="P2019">
        <f t="shared" si="160"/>
        <v>125</v>
      </c>
      <c r="Q2019">
        <f t="shared" si="161"/>
        <v>73.42</v>
      </c>
      <c r="R2019" s="10">
        <f t="shared" si="162"/>
        <v>40961.057349537034</v>
      </c>
      <c r="S2019" s="10">
        <f t="shared" si="163"/>
        <v>40992.166666666664</v>
      </c>
      <c r="T2019" s="20">
        <f t="shared" si="159"/>
        <v>31.109317129630654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8275</v>
      </c>
      <c r="O2020" t="s">
        <v>8305</v>
      </c>
      <c r="P2020">
        <f t="shared" si="160"/>
        <v>102</v>
      </c>
      <c r="Q2020">
        <f t="shared" si="161"/>
        <v>147.68</v>
      </c>
      <c r="R2020" s="10">
        <f t="shared" si="162"/>
        <v>42199.365844907406</v>
      </c>
      <c r="S2020" s="10">
        <f t="shared" si="163"/>
        <v>42229.365844907406</v>
      </c>
      <c r="T2020" s="20">
        <f t="shared" si="159"/>
        <v>30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8275</v>
      </c>
      <c r="O2021" t="s">
        <v>8305</v>
      </c>
      <c r="P2021">
        <f t="shared" si="160"/>
        <v>485</v>
      </c>
      <c r="Q2021">
        <f t="shared" si="161"/>
        <v>108.97</v>
      </c>
      <c r="R2021" s="10">
        <f t="shared" si="162"/>
        <v>42605.70857638889</v>
      </c>
      <c r="S2021" s="10">
        <f t="shared" si="163"/>
        <v>42635.70857638889</v>
      </c>
      <c r="T2021" s="20">
        <f t="shared" si="159"/>
        <v>30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8275</v>
      </c>
      <c r="O2022" t="s">
        <v>8305</v>
      </c>
      <c r="P2022">
        <f t="shared" si="160"/>
        <v>192</v>
      </c>
      <c r="Q2022">
        <f t="shared" si="161"/>
        <v>23.65</v>
      </c>
      <c r="R2022" s="10">
        <f t="shared" si="162"/>
        <v>41737.097499999996</v>
      </c>
      <c r="S2022" s="10">
        <f t="shared" si="163"/>
        <v>41773.961111111108</v>
      </c>
      <c r="T2022" s="20">
        <f t="shared" si="159"/>
        <v>36.863611111111823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8275</v>
      </c>
      <c r="O2023" t="s">
        <v>8305</v>
      </c>
      <c r="P2023">
        <f t="shared" si="160"/>
        <v>281</v>
      </c>
      <c r="Q2023">
        <f t="shared" si="161"/>
        <v>147.94999999999999</v>
      </c>
      <c r="R2023" s="10">
        <f t="shared" si="162"/>
        <v>41861.070567129631</v>
      </c>
      <c r="S2023" s="10">
        <f t="shared" si="163"/>
        <v>41906.070567129631</v>
      </c>
      <c r="T2023" s="20">
        <f t="shared" si="159"/>
        <v>45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8275</v>
      </c>
      <c r="O2024" t="s">
        <v>8305</v>
      </c>
      <c r="P2024">
        <f t="shared" si="160"/>
        <v>125</v>
      </c>
      <c r="Q2024">
        <f t="shared" si="161"/>
        <v>385.04</v>
      </c>
      <c r="R2024" s="10">
        <f t="shared" si="162"/>
        <v>42502.569120370375</v>
      </c>
      <c r="S2024" s="10">
        <f t="shared" si="163"/>
        <v>42532.569120370375</v>
      </c>
      <c r="T2024" s="20">
        <f t="shared" si="159"/>
        <v>30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8275</v>
      </c>
      <c r="O2025" t="s">
        <v>8305</v>
      </c>
      <c r="P2025">
        <f t="shared" si="160"/>
        <v>161</v>
      </c>
      <c r="Q2025">
        <f t="shared" si="161"/>
        <v>457.39</v>
      </c>
      <c r="R2025" s="10">
        <f t="shared" si="162"/>
        <v>42136.420752314814</v>
      </c>
      <c r="S2025" s="10">
        <f t="shared" si="163"/>
        <v>42166.420752314814</v>
      </c>
      <c r="T2025" s="20">
        <f t="shared" si="159"/>
        <v>30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8275</v>
      </c>
      <c r="O2026" t="s">
        <v>8305</v>
      </c>
      <c r="P2026">
        <f t="shared" si="160"/>
        <v>585</v>
      </c>
      <c r="Q2026">
        <f t="shared" si="161"/>
        <v>222.99</v>
      </c>
      <c r="R2026" s="10">
        <f t="shared" si="162"/>
        <v>41099.966944444444</v>
      </c>
      <c r="S2026" s="10">
        <f t="shared" si="163"/>
        <v>41134.125</v>
      </c>
      <c r="T2026" s="20">
        <f t="shared" si="159"/>
        <v>34.15805555555562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8275</v>
      </c>
      <c r="O2027" t="s">
        <v>8305</v>
      </c>
      <c r="P2027">
        <f t="shared" si="160"/>
        <v>201</v>
      </c>
      <c r="Q2027">
        <f t="shared" si="161"/>
        <v>220.74</v>
      </c>
      <c r="R2027" s="10">
        <f t="shared" si="162"/>
        <v>42136.184560185182</v>
      </c>
      <c r="S2027" s="10">
        <f t="shared" si="163"/>
        <v>42166.184560185182</v>
      </c>
      <c r="T2027" s="20">
        <f t="shared" si="159"/>
        <v>30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8275</v>
      </c>
      <c r="O2028" t="s">
        <v>8305</v>
      </c>
      <c r="P2028">
        <f t="shared" si="160"/>
        <v>133</v>
      </c>
      <c r="Q2028">
        <f t="shared" si="161"/>
        <v>73.5</v>
      </c>
      <c r="R2028" s="10">
        <f t="shared" si="162"/>
        <v>41704.735937500001</v>
      </c>
      <c r="S2028" s="10">
        <f t="shared" si="163"/>
        <v>41750.165972222225</v>
      </c>
      <c r="T2028" s="20">
        <f t="shared" si="159"/>
        <v>45.430034722223354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8275</v>
      </c>
      <c r="O2029" t="s">
        <v>8305</v>
      </c>
      <c r="P2029">
        <f t="shared" si="160"/>
        <v>120</v>
      </c>
      <c r="Q2029">
        <f t="shared" si="161"/>
        <v>223.1</v>
      </c>
      <c r="R2029" s="10">
        <f t="shared" si="162"/>
        <v>42048.813877314817</v>
      </c>
      <c r="S2029" s="10">
        <f t="shared" si="163"/>
        <v>42093.772210648152</v>
      </c>
      <c r="T2029" s="20">
        <f t="shared" si="159"/>
        <v>44.958333333335759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8275</v>
      </c>
      <c r="O2030" t="s">
        <v>8305</v>
      </c>
      <c r="P2030">
        <f t="shared" si="160"/>
        <v>126</v>
      </c>
      <c r="Q2030">
        <f t="shared" si="161"/>
        <v>47.91</v>
      </c>
      <c r="R2030" s="10">
        <f t="shared" si="162"/>
        <v>40215.919050925928</v>
      </c>
      <c r="S2030" s="10">
        <f t="shared" si="163"/>
        <v>40252.913194444445</v>
      </c>
      <c r="T2030" s="20">
        <f t="shared" si="159"/>
        <v>36.994143518517376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8275</v>
      </c>
      <c r="O2031" t="s">
        <v>8305</v>
      </c>
      <c r="P2031">
        <f t="shared" si="160"/>
        <v>361</v>
      </c>
      <c r="Q2031">
        <f t="shared" si="161"/>
        <v>96.06</v>
      </c>
      <c r="R2031" s="10">
        <f t="shared" si="162"/>
        <v>41848.021770833337</v>
      </c>
      <c r="S2031" s="10">
        <f t="shared" si="163"/>
        <v>41878.021770833337</v>
      </c>
      <c r="T2031" s="20">
        <f t="shared" si="159"/>
        <v>30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8275</v>
      </c>
      <c r="O2032" t="s">
        <v>8305</v>
      </c>
      <c r="P2032">
        <f t="shared" si="160"/>
        <v>226</v>
      </c>
      <c r="Q2032">
        <f t="shared" si="161"/>
        <v>118.61</v>
      </c>
      <c r="R2032" s="10">
        <f t="shared" si="162"/>
        <v>41212.996481481481</v>
      </c>
      <c r="S2032" s="10">
        <f t="shared" si="163"/>
        <v>41242.996481481481</v>
      </c>
      <c r="T2032" s="20">
        <f t="shared" si="159"/>
        <v>30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8275</v>
      </c>
      <c r="O2033" t="s">
        <v>8305</v>
      </c>
      <c r="P2033">
        <f t="shared" si="160"/>
        <v>120</v>
      </c>
      <c r="Q2033">
        <f t="shared" si="161"/>
        <v>118.45</v>
      </c>
      <c r="R2033" s="10">
        <f t="shared" si="162"/>
        <v>41975.329317129625</v>
      </c>
      <c r="S2033" s="10">
        <f t="shared" si="163"/>
        <v>42013.041666666672</v>
      </c>
      <c r="T2033" s="20">
        <f t="shared" si="159"/>
        <v>37.712349537046975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8275</v>
      </c>
      <c r="O2034" t="s">
        <v>8305</v>
      </c>
      <c r="P2034">
        <f t="shared" si="160"/>
        <v>304</v>
      </c>
      <c r="Q2034">
        <f t="shared" si="161"/>
        <v>143.21</v>
      </c>
      <c r="R2034" s="10">
        <f t="shared" si="162"/>
        <v>42689.565671296295</v>
      </c>
      <c r="S2034" s="10">
        <f t="shared" si="163"/>
        <v>42719.208333333328</v>
      </c>
      <c r="T2034" s="20">
        <f t="shared" si="159"/>
        <v>29.642662037033006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8275</v>
      </c>
      <c r="O2035" t="s">
        <v>8305</v>
      </c>
      <c r="P2035">
        <f t="shared" si="160"/>
        <v>179</v>
      </c>
      <c r="Q2035">
        <f t="shared" si="161"/>
        <v>282.72000000000003</v>
      </c>
      <c r="R2035" s="10">
        <f t="shared" si="162"/>
        <v>41725.082384259258</v>
      </c>
      <c r="S2035" s="10">
        <f t="shared" si="163"/>
        <v>41755.082384259258</v>
      </c>
      <c r="T2035" s="20">
        <f t="shared" si="159"/>
        <v>30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8275</v>
      </c>
      <c r="O2036" t="s">
        <v>8305</v>
      </c>
      <c r="P2036">
        <f t="shared" si="160"/>
        <v>387</v>
      </c>
      <c r="Q2036">
        <f t="shared" si="161"/>
        <v>593.94000000000005</v>
      </c>
      <c r="R2036" s="10">
        <f t="shared" si="162"/>
        <v>42076.130011574074</v>
      </c>
      <c r="S2036" s="10">
        <f t="shared" si="163"/>
        <v>42131.290277777778</v>
      </c>
      <c r="T2036" s="20">
        <f t="shared" si="159"/>
        <v>55.160266203703941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8275</v>
      </c>
      <c r="O2037" t="s">
        <v>8305</v>
      </c>
      <c r="P2037">
        <f t="shared" si="160"/>
        <v>211</v>
      </c>
      <c r="Q2037">
        <f t="shared" si="161"/>
        <v>262.16000000000003</v>
      </c>
      <c r="R2037" s="10">
        <f t="shared" si="162"/>
        <v>42311.625081018516</v>
      </c>
      <c r="S2037" s="10">
        <f t="shared" si="163"/>
        <v>42357.041666666672</v>
      </c>
      <c r="T2037" s="20">
        <f t="shared" si="159"/>
        <v>45.416585648155888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8275</v>
      </c>
      <c r="O2038" t="s">
        <v>8305</v>
      </c>
      <c r="P2038">
        <f t="shared" si="160"/>
        <v>132</v>
      </c>
      <c r="Q2038">
        <f t="shared" si="161"/>
        <v>46.58</v>
      </c>
      <c r="R2038" s="10">
        <f t="shared" si="162"/>
        <v>41738.864803240744</v>
      </c>
      <c r="S2038" s="10">
        <f t="shared" si="163"/>
        <v>41768.864803240744</v>
      </c>
      <c r="T2038" s="20">
        <f t="shared" si="159"/>
        <v>30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8275</v>
      </c>
      <c r="O2039" t="s">
        <v>8305</v>
      </c>
      <c r="P2039">
        <f t="shared" si="160"/>
        <v>300</v>
      </c>
      <c r="Q2039">
        <f t="shared" si="161"/>
        <v>70.040000000000006</v>
      </c>
      <c r="R2039" s="10">
        <f t="shared" si="162"/>
        <v>41578.210104166668</v>
      </c>
      <c r="S2039" s="10">
        <f t="shared" si="163"/>
        <v>41638.251770833333</v>
      </c>
      <c r="T2039" s="20">
        <f t="shared" si="159"/>
        <v>60.041666666664241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8275</v>
      </c>
      <c r="O2040" t="s">
        <v>8305</v>
      </c>
      <c r="P2040">
        <f t="shared" si="160"/>
        <v>421</v>
      </c>
      <c r="Q2040">
        <f t="shared" si="161"/>
        <v>164.91</v>
      </c>
      <c r="R2040" s="10">
        <f t="shared" si="162"/>
        <v>41424.27107638889</v>
      </c>
      <c r="S2040" s="10">
        <f t="shared" si="163"/>
        <v>41456.75</v>
      </c>
      <c r="T2040" s="20">
        <f t="shared" si="159"/>
        <v>32.478923611110076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8275</v>
      </c>
      <c r="O2041" t="s">
        <v>8305</v>
      </c>
      <c r="P2041">
        <f t="shared" si="160"/>
        <v>136</v>
      </c>
      <c r="Q2041">
        <f t="shared" si="161"/>
        <v>449.26</v>
      </c>
      <c r="R2041" s="10">
        <f t="shared" si="162"/>
        <v>42675.438946759255</v>
      </c>
      <c r="S2041" s="10">
        <f t="shared" si="163"/>
        <v>42705.207638888889</v>
      </c>
      <c r="T2041" s="20">
        <f t="shared" si="159"/>
        <v>29.768692129633564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8275</v>
      </c>
      <c r="O2042" t="s">
        <v>8305</v>
      </c>
      <c r="P2042">
        <f t="shared" si="160"/>
        <v>248</v>
      </c>
      <c r="Q2042">
        <f t="shared" si="161"/>
        <v>27.47</v>
      </c>
      <c r="R2042" s="10">
        <f t="shared" si="162"/>
        <v>41578.927118055559</v>
      </c>
      <c r="S2042" s="10">
        <f t="shared" si="163"/>
        <v>41593.968784722223</v>
      </c>
      <c r="T2042" s="20">
        <f t="shared" si="159"/>
        <v>15.041666666664241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8275</v>
      </c>
      <c r="O2043" t="s">
        <v>8305</v>
      </c>
      <c r="P2043">
        <f t="shared" si="160"/>
        <v>182</v>
      </c>
      <c r="Q2043">
        <f t="shared" si="161"/>
        <v>143.97999999999999</v>
      </c>
      <c r="R2043" s="10">
        <f t="shared" si="162"/>
        <v>42654.525775462964</v>
      </c>
      <c r="S2043" s="10">
        <f t="shared" si="163"/>
        <v>42684.567442129628</v>
      </c>
      <c r="T2043" s="20">
        <f t="shared" si="159"/>
        <v>30.041666666664241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8275</v>
      </c>
      <c r="O2044" t="s">
        <v>8305</v>
      </c>
      <c r="P2044">
        <f t="shared" si="160"/>
        <v>124</v>
      </c>
      <c r="Q2044">
        <f t="shared" si="161"/>
        <v>88.24</v>
      </c>
      <c r="R2044" s="10">
        <f t="shared" si="162"/>
        <v>42331.708032407405</v>
      </c>
      <c r="S2044" s="10">
        <f t="shared" si="163"/>
        <v>42391.708032407405</v>
      </c>
      <c r="T2044" s="20">
        <f t="shared" si="159"/>
        <v>60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8275</v>
      </c>
      <c r="O2045" t="s">
        <v>8305</v>
      </c>
      <c r="P2045">
        <f t="shared" si="160"/>
        <v>506</v>
      </c>
      <c r="Q2045">
        <f t="shared" si="161"/>
        <v>36.33</v>
      </c>
      <c r="R2045" s="10">
        <f t="shared" si="162"/>
        <v>42661.176817129628</v>
      </c>
      <c r="S2045" s="10">
        <f t="shared" si="163"/>
        <v>42715.207638888889</v>
      </c>
      <c r="T2045" s="20">
        <f t="shared" si="159"/>
        <v>54.030821759261016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8275</v>
      </c>
      <c r="O2046" t="s">
        <v>8305</v>
      </c>
      <c r="P2046">
        <f t="shared" si="160"/>
        <v>108</v>
      </c>
      <c r="Q2046">
        <f t="shared" si="161"/>
        <v>90.18</v>
      </c>
      <c r="R2046" s="10">
        <f t="shared" si="162"/>
        <v>42138.684189814812</v>
      </c>
      <c r="S2046" s="10">
        <f t="shared" si="163"/>
        <v>42168.684189814812</v>
      </c>
      <c r="T2046" s="20">
        <f t="shared" si="159"/>
        <v>30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8275</v>
      </c>
      <c r="O2047" t="s">
        <v>8305</v>
      </c>
      <c r="P2047">
        <f t="shared" si="160"/>
        <v>819</v>
      </c>
      <c r="Q2047">
        <f t="shared" si="161"/>
        <v>152.62</v>
      </c>
      <c r="R2047" s="10">
        <f t="shared" si="162"/>
        <v>41069.088506944441</v>
      </c>
      <c r="S2047" s="10">
        <f t="shared" si="163"/>
        <v>41099.088506944441</v>
      </c>
      <c r="T2047" s="20">
        <f t="shared" si="159"/>
        <v>30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8275</v>
      </c>
      <c r="O2048" t="s">
        <v>8305</v>
      </c>
      <c r="P2048">
        <f t="shared" si="160"/>
        <v>121</v>
      </c>
      <c r="Q2048">
        <f t="shared" si="161"/>
        <v>55.81</v>
      </c>
      <c r="R2048" s="10">
        <f t="shared" si="162"/>
        <v>41387.171805555554</v>
      </c>
      <c r="S2048" s="10">
        <f t="shared" si="163"/>
        <v>41417.171805555554</v>
      </c>
      <c r="T2048" s="20">
        <f t="shared" si="159"/>
        <v>30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8275</v>
      </c>
      <c r="O2049" t="s">
        <v>8305</v>
      </c>
      <c r="P2049">
        <f t="shared" si="160"/>
        <v>103</v>
      </c>
      <c r="Q2049">
        <f t="shared" si="161"/>
        <v>227.85</v>
      </c>
      <c r="R2049" s="10">
        <f t="shared" si="162"/>
        <v>42081.903587962966</v>
      </c>
      <c r="S2049" s="10">
        <f t="shared" si="163"/>
        <v>42111</v>
      </c>
      <c r="T2049" s="20">
        <f t="shared" si="159"/>
        <v>29.096412037033588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8275</v>
      </c>
      <c r="O2050" t="s">
        <v>8305</v>
      </c>
      <c r="P2050">
        <f t="shared" si="160"/>
        <v>148</v>
      </c>
      <c r="Q2050">
        <f t="shared" si="161"/>
        <v>91.83</v>
      </c>
      <c r="R2050" s="10">
        <f t="shared" si="162"/>
        <v>41387.651516203703</v>
      </c>
      <c r="S2050" s="10">
        <f t="shared" si="163"/>
        <v>41417.651516203703</v>
      </c>
      <c r="T2050" s="20">
        <f t="shared" si="159"/>
        <v>30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8275</v>
      </c>
      <c r="O2051" t="s">
        <v>8305</v>
      </c>
      <c r="P2051">
        <f t="shared" si="160"/>
        <v>120</v>
      </c>
      <c r="Q2051">
        <f t="shared" si="161"/>
        <v>80.989999999999995</v>
      </c>
      <c r="R2051" s="10">
        <f t="shared" si="162"/>
        <v>41575.527349537035</v>
      </c>
      <c r="S2051" s="10">
        <f t="shared" si="163"/>
        <v>41610.957638888889</v>
      </c>
      <c r="T2051" s="20">
        <f t="shared" ref="T2051:T2114" si="164">S2051-R2051</f>
        <v>35.430289351854299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8275</v>
      </c>
      <c r="O2052" t="s">
        <v>8305</v>
      </c>
      <c r="P2052">
        <f t="shared" si="160"/>
        <v>473</v>
      </c>
      <c r="Q2052">
        <f t="shared" si="161"/>
        <v>278.39</v>
      </c>
      <c r="R2052" s="10">
        <f t="shared" si="162"/>
        <v>42115.071504629625</v>
      </c>
      <c r="S2052" s="10">
        <f t="shared" si="163"/>
        <v>42155.071504629625</v>
      </c>
      <c r="T2052" s="20">
        <f t="shared" si="164"/>
        <v>40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8275</v>
      </c>
      <c r="O2053" t="s">
        <v>8305</v>
      </c>
      <c r="P2053">
        <f t="shared" si="160"/>
        <v>130</v>
      </c>
      <c r="Q2053">
        <f t="shared" si="161"/>
        <v>43.1</v>
      </c>
      <c r="R2053" s="10">
        <f t="shared" si="162"/>
        <v>41604.022418981483</v>
      </c>
      <c r="S2053" s="10">
        <f t="shared" si="163"/>
        <v>41634.022418981483</v>
      </c>
      <c r="T2053" s="20">
        <f t="shared" si="164"/>
        <v>30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8275</v>
      </c>
      <c r="O2054" t="s">
        <v>8305</v>
      </c>
      <c r="P2054">
        <f t="shared" si="160"/>
        <v>353</v>
      </c>
      <c r="Q2054">
        <f t="shared" si="161"/>
        <v>326.29000000000002</v>
      </c>
      <c r="R2054" s="10">
        <f t="shared" si="162"/>
        <v>42375.08394675926</v>
      </c>
      <c r="S2054" s="10">
        <f t="shared" si="163"/>
        <v>42420.08394675926</v>
      </c>
      <c r="T2054" s="20">
        <f t="shared" si="164"/>
        <v>45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8275</v>
      </c>
      <c r="O2055" t="s">
        <v>8305</v>
      </c>
      <c r="P2055">
        <f t="shared" si="160"/>
        <v>101</v>
      </c>
      <c r="Q2055">
        <f t="shared" si="161"/>
        <v>41.74</v>
      </c>
      <c r="R2055" s="10">
        <f t="shared" si="162"/>
        <v>42303.617488425924</v>
      </c>
      <c r="S2055" s="10">
        <f t="shared" si="163"/>
        <v>42333.659155092595</v>
      </c>
      <c r="T2055" s="20">
        <f t="shared" si="164"/>
        <v>30.041666666671517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8275</v>
      </c>
      <c r="O2056" t="s">
        <v>8305</v>
      </c>
      <c r="P2056">
        <f t="shared" si="160"/>
        <v>114</v>
      </c>
      <c r="Q2056">
        <f t="shared" si="161"/>
        <v>64.02</v>
      </c>
      <c r="R2056" s="10">
        <f t="shared" si="162"/>
        <v>41731.520949074074</v>
      </c>
      <c r="S2056" s="10">
        <f t="shared" si="163"/>
        <v>41761.520949074074</v>
      </c>
      <c r="T2056" s="20">
        <f t="shared" si="164"/>
        <v>30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8275</v>
      </c>
      <c r="O2057" t="s">
        <v>8305</v>
      </c>
      <c r="P2057">
        <f t="shared" si="160"/>
        <v>167</v>
      </c>
      <c r="Q2057">
        <f t="shared" si="161"/>
        <v>99.46</v>
      </c>
      <c r="R2057" s="10">
        <f t="shared" si="162"/>
        <v>41946.674108796295</v>
      </c>
      <c r="S2057" s="10">
        <f t="shared" si="163"/>
        <v>41976.166666666672</v>
      </c>
      <c r="T2057" s="20">
        <f t="shared" si="164"/>
        <v>29.492557870376913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8275</v>
      </c>
      <c r="O2058" t="s">
        <v>8305</v>
      </c>
      <c r="P2058">
        <f t="shared" ref="P2058:P2121" si="165">ROUND(E2058/D2058*100,0)</f>
        <v>153</v>
      </c>
      <c r="Q2058">
        <f t="shared" ref="Q2058:Q2121" si="166">IFERROR(ROUND(E2058/L2058,2),0)</f>
        <v>138.49</v>
      </c>
      <c r="R2058" s="10">
        <f t="shared" ref="R2058:R2121" si="167">(((J2058/60)/60)/24)+DATE(1970,1,1)</f>
        <v>41351.76090277778</v>
      </c>
      <c r="S2058" s="10">
        <f t="shared" ref="S2058:S2121" si="168">(((I2058/60)/60)/24)+DATE(1970,1,1)</f>
        <v>41381.76090277778</v>
      </c>
      <c r="T2058" s="20">
        <f t="shared" si="164"/>
        <v>30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8275</v>
      </c>
      <c r="O2059" t="s">
        <v>8305</v>
      </c>
      <c r="P2059">
        <f t="shared" si="165"/>
        <v>202</v>
      </c>
      <c r="Q2059">
        <f t="shared" si="166"/>
        <v>45.55</v>
      </c>
      <c r="R2059" s="10">
        <f t="shared" si="167"/>
        <v>42396.494583333333</v>
      </c>
      <c r="S2059" s="10">
        <f t="shared" si="168"/>
        <v>42426.494583333333</v>
      </c>
      <c r="T2059" s="20">
        <f t="shared" si="164"/>
        <v>30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8275</v>
      </c>
      <c r="O2060" t="s">
        <v>8305</v>
      </c>
      <c r="P2060">
        <f t="shared" si="165"/>
        <v>168</v>
      </c>
      <c r="Q2060">
        <f t="shared" si="166"/>
        <v>10.51</v>
      </c>
      <c r="R2060" s="10">
        <f t="shared" si="167"/>
        <v>42026.370717592596</v>
      </c>
      <c r="S2060" s="10">
        <f t="shared" si="168"/>
        <v>42065.833333333328</v>
      </c>
      <c r="T2060" s="20">
        <f t="shared" si="164"/>
        <v>39.462615740732872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8275</v>
      </c>
      <c r="O2061" t="s">
        <v>8305</v>
      </c>
      <c r="P2061">
        <f t="shared" si="165"/>
        <v>143</v>
      </c>
      <c r="Q2061">
        <f t="shared" si="166"/>
        <v>114.77</v>
      </c>
      <c r="R2061" s="10">
        <f t="shared" si="167"/>
        <v>42361.602476851855</v>
      </c>
      <c r="S2061" s="10">
        <f t="shared" si="168"/>
        <v>42400.915972222225</v>
      </c>
      <c r="T2061" s="20">
        <f t="shared" si="164"/>
        <v>39.313495370370219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8275</v>
      </c>
      <c r="O2062" t="s">
        <v>8305</v>
      </c>
      <c r="P2062">
        <f t="shared" si="165"/>
        <v>196</v>
      </c>
      <c r="Q2062">
        <f t="shared" si="166"/>
        <v>36</v>
      </c>
      <c r="R2062" s="10">
        <f t="shared" si="167"/>
        <v>41783.642939814818</v>
      </c>
      <c r="S2062" s="10">
        <f t="shared" si="168"/>
        <v>41843.642939814818</v>
      </c>
      <c r="T2062" s="20">
        <f t="shared" si="164"/>
        <v>60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8275</v>
      </c>
      <c r="O2063" t="s">
        <v>8305</v>
      </c>
      <c r="P2063">
        <f t="shared" si="165"/>
        <v>108</v>
      </c>
      <c r="Q2063">
        <f t="shared" si="166"/>
        <v>154.16999999999999</v>
      </c>
      <c r="R2063" s="10">
        <f t="shared" si="167"/>
        <v>42705.764513888891</v>
      </c>
      <c r="S2063" s="10">
        <f t="shared" si="168"/>
        <v>42735.764513888891</v>
      </c>
      <c r="T2063" s="20">
        <f t="shared" si="164"/>
        <v>30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8275</v>
      </c>
      <c r="O2064" t="s">
        <v>8305</v>
      </c>
      <c r="P2064">
        <f t="shared" si="165"/>
        <v>115</v>
      </c>
      <c r="Q2064">
        <f t="shared" si="166"/>
        <v>566.39</v>
      </c>
      <c r="R2064" s="10">
        <f t="shared" si="167"/>
        <v>42423.3830787037</v>
      </c>
      <c r="S2064" s="10">
        <f t="shared" si="168"/>
        <v>42453.341412037036</v>
      </c>
      <c r="T2064" s="20">
        <f t="shared" si="164"/>
        <v>29.958333333335759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8275</v>
      </c>
      <c r="O2065" t="s">
        <v>8305</v>
      </c>
      <c r="P2065">
        <f t="shared" si="165"/>
        <v>148</v>
      </c>
      <c r="Q2065">
        <f t="shared" si="166"/>
        <v>120.86</v>
      </c>
      <c r="R2065" s="10">
        <f t="shared" si="167"/>
        <v>42472.73265046296</v>
      </c>
      <c r="S2065" s="10">
        <f t="shared" si="168"/>
        <v>42505.73265046296</v>
      </c>
      <c r="T2065" s="20">
        <f t="shared" si="164"/>
        <v>33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8275</v>
      </c>
      <c r="O2066" t="s">
        <v>8305</v>
      </c>
      <c r="P2066">
        <f t="shared" si="165"/>
        <v>191</v>
      </c>
      <c r="Q2066">
        <f t="shared" si="166"/>
        <v>86.16</v>
      </c>
      <c r="R2066" s="10">
        <f t="shared" si="167"/>
        <v>41389.364849537036</v>
      </c>
      <c r="S2066" s="10">
        <f t="shared" si="168"/>
        <v>41425.5</v>
      </c>
      <c r="T2066" s="20">
        <f t="shared" si="164"/>
        <v>36.135150462963793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8275</v>
      </c>
      <c r="O2067" t="s">
        <v>8305</v>
      </c>
      <c r="P2067">
        <f t="shared" si="165"/>
        <v>199</v>
      </c>
      <c r="Q2067">
        <f t="shared" si="166"/>
        <v>51.21</v>
      </c>
      <c r="R2067" s="10">
        <f t="shared" si="167"/>
        <v>41603.333668981482</v>
      </c>
      <c r="S2067" s="10">
        <f t="shared" si="168"/>
        <v>41633.333668981482</v>
      </c>
      <c r="T2067" s="20">
        <f t="shared" si="164"/>
        <v>30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8275</v>
      </c>
      <c r="O2068" t="s">
        <v>8305</v>
      </c>
      <c r="P2068">
        <f t="shared" si="165"/>
        <v>219</v>
      </c>
      <c r="Q2068">
        <f t="shared" si="166"/>
        <v>67.260000000000005</v>
      </c>
      <c r="R2068" s="10">
        <f t="shared" si="167"/>
        <v>41844.771793981483</v>
      </c>
      <c r="S2068" s="10">
        <f t="shared" si="168"/>
        <v>41874.771793981483</v>
      </c>
      <c r="T2068" s="20">
        <f t="shared" si="164"/>
        <v>30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8275</v>
      </c>
      <c r="O2069" t="s">
        <v>8305</v>
      </c>
      <c r="P2069">
        <f t="shared" si="165"/>
        <v>127</v>
      </c>
      <c r="Q2069">
        <f t="shared" si="166"/>
        <v>62.8</v>
      </c>
      <c r="R2069" s="10">
        <f t="shared" si="167"/>
        <v>42115.853888888887</v>
      </c>
      <c r="S2069" s="10">
        <f t="shared" si="168"/>
        <v>42148.853888888887</v>
      </c>
      <c r="T2069" s="20">
        <f t="shared" si="164"/>
        <v>33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8275</v>
      </c>
      <c r="O2070" t="s">
        <v>8305</v>
      </c>
      <c r="P2070">
        <f t="shared" si="165"/>
        <v>105</v>
      </c>
      <c r="Q2070">
        <f t="shared" si="166"/>
        <v>346.13</v>
      </c>
      <c r="R2070" s="10">
        <f t="shared" si="167"/>
        <v>42633.841608796298</v>
      </c>
      <c r="S2070" s="10">
        <f t="shared" si="168"/>
        <v>42663.841608796298</v>
      </c>
      <c r="T2070" s="20">
        <f t="shared" si="164"/>
        <v>30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8275</v>
      </c>
      <c r="O2071" t="s">
        <v>8305</v>
      </c>
      <c r="P2071">
        <f t="shared" si="165"/>
        <v>128</v>
      </c>
      <c r="Q2071">
        <f t="shared" si="166"/>
        <v>244.12</v>
      </c>
      <c r="R2071" s="10">
        <f t="shared" si="167"/>
        <v>42340.972118055557</v>
      </c>
      <c r="S2071" s="10">
        <f t="shared" si="168"/>
        <v>42371.972118055557</v>
      </c>
      <c r="T2071" s="20">
        <f t="shared" si="164"/>
        <v>31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8275</v>
      </c>
      <c r="O2072" t="s">
        <v>8305</v>
      </c>
      <c r="P2072">
        <f t="shared" si="165"/>
        <v>317</v>
      </c>
      <c r="Q2072">
        <f t="shared" si="166"/>
        <v>259.25</v>
      </c>
      <c r="R2072" s="10">
        <f t="shared" si="167"/>
        <v>42519.6565162037</v>
      </c>
      <c r="S2072" s="10">
        <f t="shared" si="168"/>
        <v>42549.6565162037</v>
      </c>
      <c r="T2072" s="20">
        <f t="shared" si="164"/>
        <v>30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8275</v>
      </c>
      <c r="O2073" t="s">
        <v>8305</v>
      </c>
      <c r="P2073">
        <f t="shared" si="165"/>
        <v>281</v>
      </c>
      <c r="Q2073">
        <f t="shared" si="166"/>
        <v>201.96</v>
      </c>
      <c r="R2073" s="10">
        <f t="shared" si="167"/>
        <v>42600.278749999998</v>
      </c>
      <c r="S2073" s="10">
        <f t="shared" si="168"/>
        <v>42645.278749999998</v>
      </c>
      <c r="T2073" s="20">
        <f t="shared" si="164"/>
        <v>45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8275</v>
      </c>
      <c r="O2074" t="s">
        <v>8305</v>
      </c>
      <c r="P2074">
        <f t="shared" si="165"/>
        <v>111</v>
      </c>
      <c r="Q2074">
        <f t="shared" si="166"/>
        <v>226.21</v>
      </c>
      <c r="R2074" s="10">
        <f t="shared" si="167"/>
        <v>42467.581388888888</v>
      </c>
      <c r="S2074" s="10">
        <f t="shared" si="168"/>
        <v>42497.581388888888</v>
      </c>
      <c r="T2074" s="20">
        <f t="shared" si="164"/>
        <v>30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8275</v>
      </c>
      <c r="O2075" t="s">
        <v>8305</v>
      </c>
      <c r="P2075">
        <f t="shared" si="165"/>
        <v>153</v>
      </c>
      <c r="Q2075">
        <f t="shared" si="166"/>
        <v>324.69</v>
      </c>
      <c r="R2075" s="10">
        <f t="shared" si="167"/>
        <v>42087.668032407411</v>
      </c>
      <c r="S2075" s="10">
        <f t="shared" si="168"/>
        <v>42132.668032407411</v>
      </c>
      <c r="T2075" s="20">
        <f t="shared" si="164"/>
        <v>45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8275</v>
      </c>
      <c r="O2076" t="s">
        <v>8305</v>
      </c>
      <c r="P2076">
        <f t="shared" si="165"/>
        <v>103</v>
      </c>
      <c r="Q2076">
        <f t="shared" si="166"/>
        <v>205</v>
      </c>
      <c r="R2076" s="10">
        <f t="shared" si="167"/>
        <v>42466.826180555552</v>
      </c>
      <c r="S2076" s="10">
        <f t="shared" si="168"/>
        <v>42496.826180555552</v>
      </c>
      <c r="T2076" s="20">
        <f t="shared" si="164"/>
        <v>30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8275</v>
      </c>
      <c r="O2077" t="s">
        <v>8305</v>
      </c>
      <c r="P2077">
        <f t="shared" si="165"/>
        <v>1678</v>
      </c>
      <c r="Q2077">
        <f t="shared" si="166"/>
        <v>20.47</v>
      </c>
      <c r="R2077" s="10">
        <f t="shared" si="167"/>
        <v>41450.681574074071</v>
      </c>
      <c r="S2077" s="10">
        <f t="shared" si="168"/>
        <v>41480.681574074071</v>
      </c>
      <c r="T2077" s="20">
        <f t="shared" si="164"/>
        <v>30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8275</v>
      </c>
      <c r="O2078" t="s">
        <v>8305</v>
      </c>
      <c r="P2078">
        <f t="shared" si="165"/>
        <v>543</v>
      </c>
      <c r="Q2078">
        <f t="shared" si="166"/>
        <v>116.35</v>
      </c>
      <c r="R2078" s="10">
        <f t="shared" si="167"/>
        <v>41803.880659722221</v>
      </c>
      <c r="S2078" s="10">
        <f t="shared" si="168"/>
        <v>41843.880659722221</v>
      </c>
      <c r="T2078" s="20">
        <f t="shared" si="164"/>
        <v>40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8275</v>
      </c>
      <c r="O2079" t="s">
        <v>8305</v>
      </c>
      <c r="P2079">
        <f t="shared" si="165"/>
        <v>116</v>
      </c>
      <c r="Q2079">
        <f t="shared" si="166"/>
        <v>307.2</v>
      </c>
      <c r="R2079" s="10">
        <f t="shared" si="167"/>
        <v>42103.042546296296</v>
      </c>
      <c r="S2079" s="10">
        <f t="shared" si="168"/>
        <v>42160.875</v>
      </c>
      <c r="T2079" s="20">
        <f t="shared" si="164"/>
        <v>57.832453703704232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8275</v>
      </c>
      <c r="O2080" t="s">
        <v>8305</v>
      </c>
      <c r="P2080">
        <f t="shared" si="165"/>
        <v>131</v>
      </c>
      <c r="Q2080">
        <f t="shared" si="166"/>
        <v>546.69000000000005</v>
      </c>
      <c r="R2080" s="10">
        <f t="shared" si="167"/>
        <v>42692.771493055552</v>
      </c>
      <c r="S2080" s="10">
        <f t="shared" si="168"/>
        <v>42722.771493055552</v>
      </c>
      <c r="T2080" s="20">
        <f t="shared" si="164"/>
        <v>30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8275</v>
      </c>
      <c r="O2081" t="s">
        <v>8305</v>
      </c>
      <c r="P2081">
        <f t="shared" si="165"/>
        <v>288</v>
      </c>
      <c r="Q2081">
        <f t="shared" si="166"/>
        <v>47.47</v>
      </c>
      <c r="R2081" s="10">
        <f t="shared" si="167"/>
        <v>42150.71056712963</v>
      </c>
      <c r="S2081" s="10">
        <f t="shared" si="168"/>
        <v>42180.791666666672</v>
      </c>
      <c r="T2081" s="20">
        <f t="shared" si="164"/>
        <v>30.081099537041155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8275</v>
      </c>
      <c r="O2082" t="s">
        <v>8305</v>
      </c>
      <c r="P2082">
        <f t="shared" si="165"/>
        <v>508</v>
      </c>
      <c r="Q2082">
        <f t="shared" si="166"/>
        <v>101.56</v>
      </c>
      <c r="R2082" s="10">
        <f t="shared" si="167"/>
        <v>42289.957175925927</v>
      </c>
      <c r="S2082" s="10">
        <f t="shared" si="168"/>
        <v>42319.998842592591</v>
      </c>
      <c r="T2082" s="20">
        <f t="shared" si="164"/>
        <v>30.041666666664241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8281</v>
      </c>
      <c r="O2083" t="s">
        <v>8285</v>
      </c>
      <c r="P2083">
        <f t="shared" si="165"/>
        <v>115</v>
      </c>
      <c r="Q2083">
        <f t="shared" si="166"/>
        <v>72.91</v>
      </c>
      <c r="R2083" s="10">
        <f t="shared" si="167"/>
        <v>41004.156886574077</v>
      </c>
      <c r="S2083" s="10">
        <f t="shared" si="168"/>
        <v>41045.207638888889</v>
      </c>
      <c r="T2083" s="20">
        <f t="shared" si="164"/>
        <v>41.050752314811689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8281</v>
      </c>
      <c r="O2084" t="s">
        <v>8285</v>
      </c>
      <c r="P2084">
        <f t="shared" si="165"/>
        <v>111</v>
      </c>
      <c r="Q2084">
        <f t="shared" si="166"/>
        <v>43.71</v>
      </c>
      <c r="R2084" s="10">
        <f t="shared" si="167"/>
        <v>40811.120324074072</v>
      </c>
      <c r="S2084" s="10">
        <f t="shared" si="168"/>
        <v>40871.161990740737</v>
      </c>
      <c r="T2084" s="20">
        <f t="shared" si="164"/>
        <v>60.041666666664241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8281</v>
      </c>
      <c r="O2085" t="s">
        <v>8285</v>
      </c>
      <c r="P2085">
        <f t="shared" si="165"/>
        <v>113</v>
      </c>
      <c r="Q2085">
        <f t="shared" si="166"/>
        <v>34</v>
      </c>
      <c r="R2085" s="10">
        <f t="shared" si="167"/>
        <v>41034.72216435185</v>
      </c>
      <c r="S2085" s="10">
        <f t="shared" si="168"/>
        <v>41064.72216435185</v>
      </c>
      <c r="T2085" s="20">
        <f t="shared" si="164"/>
        <v>30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8281</v>
      </c>
      <c r="O2086" t="s">
        <v>8285</v>
      </c>
      <c r="P2086">
        <f t="shared" si="165"/>
        <v>108</v>
      </c>
      <c r="Q2086">
        <f t="shared" si="166"/>
        <v>70.650000000000006</v>
      </c>
      <c r="R2086" s="10">
        <f t="shared" si="167"/>
        <v>41731.833124999997</v>
      </c>
      <c r="S2086" s="10">
        <f t="shared" si="168"/>
        <v>41763.290972222225</v>
      </c>
      <c r="T2086" s="20">
        <f t="shared" si="164"/>
        <v>31.457847222227429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8281</v>
      </c>
      <c r="O2087" t="s">
        <v>8285</v>
      </c>
      <c r="P2087">
        <f t="shared" si="165"/>
        <v>124</v>
      </c>
      <c r="Q2087">
        <f t="shared" si="166"/>
        <v>89.3</v>
      </c>
      <c r="R2087" s="10">
        <f t="shared" si="167"/>
        <v>41075.835497685184</v>
      </c>
      <c r="S2087" s="10">
        <f t="shared" si="168"/>
        <v>41105.835497685184</v>
      </c>
      <c r="T2087" s="20">
        <f t="shared" si="164"/>
        <v>30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8281</v>
      </c>
      <c r="O2088" t="s">
        <v>8285</v>
      </c>
      <c r="P2088">
        <f t="shared" si="165"/>
        <v>101</v>
      </c>
      <c r="Q2088">
        <f t="shared" si="166"/>
        <v>115.09</v>
      </c>
      <c r="R2088" s="10">
        <f t="shared" si="167"/>
        <v>40860.67050925926</v>
      </c>
      <c r="S2088" s="10">
        <f t="shared" si="168"/>
        <v>40891.207638888889</v>
      </c>
      <c r="T2088" s="20">
        <f t="shared" si="164"/>
        <v>30.537129629628907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8281</v>
      </c>
      <c r="O2089" t="s">
        <v>8285</v>
      </c>
      <c r="P2089">
        <f t="shared" si="165"/>
        <v>104</v>
      </c>
      <c r="Q2089">
        <f t="shared" si="166"/>
        <v>62.12</v>
      </c>
      <c r="R2089" s="10">
        <f t="shared" si="167"/>
        <v>40764.204375000001</v>
      </c>
      <c r="S2089" s="10">
        <f t="shared" si="168"/>
        <v>40794.204375000001</v>
      </c>
      <c r="T2089" s="20">
        <f t="shared" si="164"/>
        <v>30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8281</v>
      </c>
      <c r="O2090" t="s">
        <v>8285</v>
      </c>
      <c r="P2090">
        <f t="shared" si="165"/>
        <v>116</v>
      </c>
      <c r="Q2090">
        <f t="shared" si="166"/>
        <v>46.2</v>
      </c>
      <c r="R2090" s="10">
        <f t="shared" si="167"/>
        <v>40395.714722222219</v>
      </c>
      <c r="S2090" s="10">
        <f t="shared" si="168"/>
        <v>40432.165972222225</v>
      </c>
      <c r="T2090" s="20">
        <f t="shared" si="164"/>
        <v>36.45125000000553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8281</v>
      </c>
      <c r="O2091" t="s">
        <v>8285</v>
      </c>
      <c r="P2091">
        <f t="shared" si="165"/>
        <v>120</v>
      </c>
      <c r="Q2091">
        <f t="shared" si="166"/>
        <v>48.55</v>
      </c>
      <c r="R2091" s="10">
        <f t="shared" si="167"/>
        <v>41453.076319444444</v>
      </c>
      <c r="S2091" s="10">
        <f t="shared" si="168"/>
        <v>41488.076319444444</v>
      </c>
      <c r="T2091" s="20">
        <f t="shared" si="164"/>
        <v>35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8281</v>
      </c>
      <c r="O2092" t="s">
        <v>8285</v>
      </c>
      <c r="P2092">
        <f t="shared" si="165"/>
        <v>115</v>
      </c>
      <c r="Q2092">
        <f t="shared" si="166"/>
        <v>57.52</v>
      </c>
      <c r="R2092" s="10">
        <f t="shared" si="167"/>
        <v>41299.381423611114</v>
      </c>
      <c r="S2092" s="10">
        <f t="shared" si="168"/>
        <v>41329.381423611114</v>
      </c>
      <c r="T2092" s="20">
        <f t="shared" si="164"/>
        <v>30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8281</v>
      </c>
      <c r="O2093" t="s">
        <v>8285</v>
      </c>
      <c r="P2093">
        <f t="shared" si="165"/>
        <v>120</v>
      </c>
      <c r="Q2093">
        <f t="shared" si="166"/>
        <v>88.15</v>
      </c>
      <c r="R2093" s="10">
        <f t="shared" si="167"/>
        <v>40555.322662037033</v>
      </c>
      <c r="S2093" s="10">
        <f t="shared" si="168"/>
        <v>40603.833333333336</v>
      </c>
      <c r="T2093" s="20">
        <f t="shared" si="164"/>
        <v>48.510671296302462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8281</v>
      </c>
      <c r="O2094" t="s">
        <v>8285</v>
      </c>
      <c r="P2094">
        <f t="shared" si="165"/>
        <v>101</v>
      </c>
      <c r="Q2094">
        <f t="shared" si="166"/>
        <v>110.49</v>
      </c>
      <c r="R2094" s="10">
        <f t="shared" si="167"/>
        <v>40763.707546296297</v>
      </c>
      <c r="S2094" s="10">
        <f t="shared" si="168"/>
        <v>40823.707546296297</v>
      </c>
      <c r="T2094" s="20">
        <f t="shared" si="164"/>
        <v>60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8281</v>
      </c>
      <c r="O2095" t="s">
        <v>8285</v>
      </c>
      <c r="P2095">
        <f t="shared" si="165"/>
        <v>102</v>
      </c>
      <c r="Q2095">
        <f t="shared" si="166"/>
        <v>66.83</v>
      </c>
      <c r="R2095" s="10">
        <f t="shared" si="167"/>
        <v>41205.854537037041</v>
      </c>
      <c r="S2095" s="10">
        <f t="shared" si="168"/>
        <v>41265.896203703705</v>
      </c>
      <c r="T2095" s="20">
        <f t="shared" si="164"/>
        <v>60.041666666664241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8281</v>
      </c>
      <c r="O2096" t="s">
        <v>8285</v>
      </c>
      <c r="P2096">
        <f t="shared" si="165"/>
        <v>121</v>
      </c>
      <c r="Q2096">
        <f t="shared" si="166"/>
        <v>58.6</v>
      </c>
      <c r="R2096" s="10">
        <f t="shared" si="167"/>
        <v>40939.02002314815</v>
      </c>
      <c r="S2096" s="10">
        <f t="shared" si="168"/>
        <v>40973.125</v>
      </c>
      <c r="T2096" s="20">
        <f t="shared" si="164"/>
        <v>34.104976851849642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8281</v>
      </c>
      <c r="O2097" t="s">
        <v>8285</v>
      </c>
      <c r="P2097">
        <f t="shared" si="165"/>
        <v>100</v>
      </c>
      <c r="Q2097">
        <f t="shared" si="166"/>
        <v>113.64</v>
      </c>
      <c r="R2097" s="10">
        <f t="shared" si="167"/>
        <v>40758.733483796292</v>
      </c>
      <c r="S2097" s="10">
        <f t="shared" si="168"/>
        <v>40818.733483796292</v>
      </c>
      <c r="T2097" s="20">
        <f t="shared" si="164"/>
        <v>60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8281</v>
      </c>
      <c r="O2098" t="s">
        <v>8285</v>
      </c>
      <c r="P2098">
        <f t="shared" si="165"/>
        <v>102</v>
      </c>
      <c r="Q2098">
        <f t="shared" si="166"/>
        <v>43.57</v>
      </c>
      <c r="R2098" s="10">
        <f t="shared" si="167"/>
        <v>41192.758506944447</v>
      </c>
      <c r="S2098" s="10">
        <f t="shared" si="168"/>
        <v>41208.165972222225</v>
      </c>
      <c r="T2098" s="20">
        <f t="shared" si="164"/>
        <v>15.407465277778101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8281</v>
      </c>
      <c r="O2099" t="s">
        <v>8285</v>
      </c>
      <c r="P2099">
        <f t="shared" si="165"/>
        <v>100</v>
      </c>
      <c r="Q2099">
        <f t="shared" si="166"/>
        <v>78.95</v>
      </c>
      <c r="R2099" s="10">
        <f t="shared" si="167"/>
        <v>40818.58489583333</v>
      </c>
      <c r="S2099" s="10">
        <f t="shared" si="168"/>
        <v>40878.626562500001</v>
      </c>
      <c r="T2099" s="20">
        <f t="shared" si="164"/>
        <v>60.041666666671517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8281</v>
      </c>
      <c r="O2100" t="s">
        <v>8285</v>
      </c>
      <c r="P2100">
        <f t="shared" si="165"/>
        <v>100</v>
      </c>
      <c r="Q2100">
        <f t="shared" si="166"/>
        <v>188.13</v>
      </c>
      <c r="R2100" s="10">
        <f t="shared" si="167"/>
        <v>40946.11383101852</v>
      </c>
      <c r="S2100" s="10">
        <f t="shared" si="168"/>
        <v>40976.11383101852</v>
      </c>
      <c r="T2100" s="20">
        <f t="shared" si="164"/>
        <v>30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8281</v>
      </c>
      <c r="O2101" t="s">
        <v>8285</v>
      </c>
      <c r="P2101">
        <f t="shared" si="165"/>
        <v>132</v>
      </c>
      <c r="Q2101">
        <f t="shared" si="166"/>
        <v>63.03</v>
      </c>
      <c r="R2101" s="10">
        <f t="shared" si="167"/>
        <v>42173.746342592596</v>
      </c>
      <c r="S2101" s="10">
        <f t="shared" si="168"/>
        <v>42187.152777777781</v>
      </c>
      <c r="T2101" s="20">
        <f t="shared" si="164"/>
        <v>13.406435185184819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8281</v>
      </c>
      <c r="O2102" t="s">
        <v>8285</v>
      </c>
      <c r="P2102">
        <f t="shared" si="165"/>
        <v>137</v>
      </c>
      <c r="Q2102">
        <f t="shared" si="166"/>
        <v>30.37</v>
      </c>
      <c r="R2102" s="10">
        <f t="shared" si="167"/>
        <v>41074.834965277776</v>
      </c>
      <c r="S2102" s="10">
        <f t="shared" si="168"/>
        <v>41090.165972222225</v>
      </c>
      <c r="T2102" s="20">
        <f t="shared" si="164"/>
        <v>15.331006944448745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8281</v>
      </c>
      <c r="O2103" t="s">
        <v>8285</v>
      </c>
      <c r="P2103">
        <f t="shared" si="165"/>
        <v>113</v>
      </c>
      <c r="Q2103">
        <f t="shared" si="166"/>
        <v>51.48</v>
      </c>
      <c r="R2103" s="10">
        <f t="shared" si="167"/>
        <v>40892.149467592593</v>
      </c>
      <c r="S2103" s="10">
        <f t="shared" si="168"/>
        <v>40952.149467592593</v>
      </c>
      <c r="T2103" s="20">
        <f t="shared" si="164"/>
        <v>60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8281</v>
      </c>
      <c r="O2104" t="s">
        <v>8285</v>
      </c>
      <c r="P2104">
        <f t="shared" si="165"/>
        <v>136</v>
      </c>
      <c r="Q2104">
        <f t="shared" si="166"/>
        <v>35.79</v>
      </c>
      <c r="R2104" s="10">
        <f t="shared" si="167"/>
        <v>40638.868611111109</v>
      </c>
      <c r="S2104" s="10">
        <f t="shared" si="168"/>
        <v>40668.868611111109</v>
      </c>
      <c r="T2104" s="20">
        <f t="shared" si="164"/>
        <v>30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8281</v>
      </c>
      <c r="O2105" t="s">
        <v>8285</v>
      </c>
      <c r="P2105">
        <f t="shared" si="165"/>
        <v>146</v>
      </c>
      <c r="Q2105">
        <f t="shared" si="166"/>
        <v>98.82</v>
      </c>
      <c r="R2105" s="10">
        <f t="shared" si="167"/>
        <v>41192.754942129628</v>
      </c>
      <c r="S2105" s="10">
        <f t="shared" si="168"/>
        <v>41222.7966087963</v>
      </c>
      <c r="T2105" s="20">
        <f t="shared" si="164"/>
        <v>30.041666666671517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8281</v>
      </c>
      <c r="O2106" t="s">
        <v>8285</v>
      </c>
      <c r="P2106">
        <f t="shared" si="165"/>
        <v>130</v>
      </c>
      <c r="Q2106">
        <f t="shared" si="166"/>
        <v>28</v>
      </c>
      <c r="R2106" s="10">
        <f t="shared" si="167"/>
        <v>41394.074467592596</v>
      </c>
      <c r="S2106" s="10">
        <f t="shared" si="168"/>
        <v>41425</v>
      </c>
      <c r="T2106" s="20">
        <f t="shared" si="164"/>
        <v>30.925532407403807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8281</v>
      </c>
      <c r="O2107" t="s">
        <v>8285</v>
      </c>
      <c r="P2107">
        <f t="shared" si="165"/>
        <v>254</v>
      </c>
      <c r="Q2107">
        <f t="shared" si="166"/>
        <v>51.31</v>
      </c>
      <c r="R2107" s="10">
        <f t="shared" si="167"/>
        <v>41951.788807870369</v>
      </c>
      <c r="S2107" s="10">
        <f t="shared" si="168"/>
        <v>41964.166666666672</v>
      </c>
      <c r="T2107" s="20">
        <f t="shared" si="164"/>
        <v>12.377858796302462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8281</v>
      </c>
      <c r="O2108" t="s">
        <v>8285</v>
      </c>
      <c r="P2108">
        <f t="shared" si="165"/>
        <v>107</v>
      </c>
      <c r="Q2108">
        <f t="shared" si="166"/>
        <v>53.52</v>
      </c>
      <c r="R2108" s="10">
        <f t="shared" si="167"/>
        <v>41270.21497685185</v>
      </c>
      <c r="S2108" s="10">
        <f t="shared" si="168"/>
        <v>41300.21497685185</v>
      </c>
      <c r="T2108" s="20">
        <f t="shared" si="164"/>
        <v>30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8281</v>
      </c>
      <c r="O2109" t="s">
        <v>8285</v>
      </c>
      <c r="P2109">
        <f t="shared" si="165"/>
        <v>108</v>
      </c>
      <c r="Q2109">
        <f t="shared" si="166"/>
        <v>37.15</v>
      </c>
      <c r="R2109" s="10">
        <f t="shared" si="167"/>
        <v>41934.71056712963</v>
      </c>
      <c r="S2109" s="10">
        <f t="shared" si="168"/>
        <v>41955.752233796295</v>
      </c>
      <c r="T2109" s="20">
        <f t="shared" si="164"/>
        <v>21.041666666664241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8281</v>
      </c>
      <c r="O2110" t="s">
        <v>8285</v>
      </c>
      <c r="P2110">
        <f t="shared" si="165"/>
        <v>107</v>
      </c>
      <c r="Q2110">
        <f t="shared" si="166"/>
        <v>89.9</v>
      </c>
      <c r="R2110" s="10">
        <f t="shared" si="167"/>
        <v>41135.175694444442</v>
      </c>
      <c r="S2110" s="10">
        <f t="shared" si="168"/>
        <v>41162.163194444445</v>
      </c>
      <c r="T2110" s="20">
        <f t="shared" si="164"/>
        <v>26.98750000000291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8281</v>
      </c>
      <c r="O2111" t="s">
        <v>8285</v>
      </c>
      <c r="P2111">
        <f t="shared" si="165"/>
        <v>107</v>
      </c>
      <c r="Q2111">
        <f t="shared" si="166"/>
        <v>106.53</v>
      </c>
      <c r="R2111" s="10">
        <f t="shared" si="167"/>
        <v>42160.708530092597</v>
      </c>
      <c r="S2111" s="10">
        <f t="shared" si="168"/>
        <v>42190.708530092597</v>
      </c>
      <c r="T2111" s="20">
        <f t="shared" si="164"/>
        <v>30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8281</v>
      </c>
      <c r="O2112" t="s">
        <v>8285</v>
      </c>
      <c r="P2112">
        <f t="shared" si="165"/>
        <v>100</v>
      </c>
      <c r="Q2112">
        <f t="shared" si="166"/>
        <v>52.82</v>
      </c>
      <c r="R2112" s="10">
        <f t="shared" si="167"/>
        <v>41759.670937499999</v>
      </c>
      <c r="S2112" s="10">
        <f t="shared" si="168"/>
        <v>41787.207638888889</v>
      </c>
      <c r="T2112" s="20">
        <f t="shared" si="164"/>
        <v>27.536701388889924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8281</v>
      </c>
      <c r="O2113" t="s">
        <v>8285</v>
      </c>
      <c r="P2113">
        <f t="shared" si="165"/>
        <v>107</v>
      </c>
      <c r="Q2113">
        <f t="shared" si="166"/>
        <v>54.62</v>
      </c>
      <c r="R2113" s="10">
        <f t="shared" si="167"/>
        <v>40703.197048611109</v>
      </c>
      <c r="S2113" s="10">
        <f t="shared" si="168"/>
        <v>40770.041666666664</v>
      </c>
      <c r="T2113" s="20">
        <f t="shared" si="164"/>
        <v>66.844618055554747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8281</v>
      </c>
      <c r="O2114" t="s">
        <v>8285</v>
      </c>
      <c r="P2114">
        <f t="shared" si="165"/>
        <v>100</v>
      </c>
      <c r="Q2114">
        <f t="shared" si="166"/>
        <v>27.27</v>
      </c>
      <c r="R2114" s="10">
        <f t="shared" si="167"/>
        <v>41365.928159722222</v>
      </c>
      <c r="S2114" s="10">
        <f t="shared" si="168"/>
        <v>41379.928159722222</v>
      </c>
      <c r="T2114" s="20">
        <f t="shared" si="164"/>
        <v>14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8281</v>
      </c>
      <c r="O2115" t="s">
        <v>8285</v>
      </c>
      <c r="P2115">
        <f t="shared" si="165"/>
        <v>105</v>
      </c>
      <c r="Q2115">
        <f t="shared" si="166"/>
        <v>68.599999999999994</v>
      </c>
      <c r="R2115" s="10">
        <f t="shared" si="167"/>
        <v>41870.86546296296</v>
      </c>
      <c r="S2115" s="10">
        <f t="shared" si="168"/>
        <v>41905.86546296296</v>
      </c>
      <c r="T2115" s="20">
        <f t="shared" ref="T2115:T2178" si="169">S2115-R2115</f>
        <v>35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8281</v>
      </c>
      <c r="O2116" t="s">
        <v>8285</v>
      </c>
      <c r="P2116">
        <f t="shared" si="165"/>
        <v>105</v>
      </c>
      <c r="Q2116">
        <f t="shared" si="166"/>
        <v>35.61</v>
      </c>
      <c r="R2116" s="10">
        <f t="shared" si="167"/>
        <v>40458.815625000003</v>
      </c>
      <c r="S2116" s="10">
        <f t="shared" si="168"/>
        <v>40521.207638888889</v>
      </c>
      <c r="T2116" s="20">
        <f t="shared" si="169"/>
        <v>62.39201388888614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8281</v>
      </c>
      <c r="O2117" t="s">
        <v>8285</v>
      </c>
      <c r="P2117">
        <f t="shared" si="165"/>
        <v>226</v>
      </c>
      <c r="Q2117">
        <f t="shared" si="166"/>
        <v>94.03</v>
      </c>
      <c r="R2117" s="10">
        <f t="shared" si="167"/>
        <v>40564.081030092595</v>
      </c>
      <c r="S2117" s="10">
        <f t="shared" si="168"/>
        <v>40594.081030092595</v>
      </c>
      <c r="T2117" s="20">
        <f t="shared" si="169"/>
        <v>30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8281</v>
      </c>
      <c r="O2118" t="s">
        <v>8285</v>
      </c>
      <c r="P2118">
        <f t="shared" si="165"/>
        <v>101</v>
      </c>
      <c r="Q2118">
        <f t="shared" si="166"/>
        <v>526.46</v>
      </c>
      <c r="R2118" s="10">
        <f t="shared" si="167"/>
        <v>41136.777812500004</v>
      </c>
      <c r="S2118" s="10">
        <f t="shared" si="168"/>
        <v>41184.777812500004</v>
      </c>
      <c r="T2118" s="20">
        <f t="shared" si="169"/>
        <v>48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8281</v>
      </c>
      <c r="O2119" t="s">
        <v>8285</v>
      </c>
      <c r="P2119">
        <f t="shared" si="165"/>
        <v>148</v>
      </c>
      <c r="Q2119">
        <f t="shared" si="166"/>
        <v>50.66</v>
      </c>
      <c r="R2119" s="10">
        <f t="shared" si="167"/>
        <v>42290.059594907405</v>
      </c>
      <c r="S2119" s="10">
        <f t="shared" si="168"/>
        <v>42304.207638888889</v>
      </c>
      <c r="T2119" s="20">
        <f t="shared" si="169"/>
        <v>14.148043981484079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8281</v>
      </c>
      <c r="O2120" t="s">
        <v>8285</v>
      </c>
      <c r="P2120">
        <f t="shared" si="165"/>
        <v>135</v>
      </c>
      <c r="Q2120">
        <f t="shared" si="166"/>
        <v>79.180000000000007</v>
      </c>
      <c r="R2120" s="10">
        <f t="shared" si="167"/>
        <v>40718.839537037034</v>
      </c>
      <c r="S2120" s="10">
        <f t="shared" si="168"/>
        <v>40748.839537037034</v>
      </c>
      <c r="T2120" s="20">
        <f t="shared" si="169"/>
        <v>30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8281</v>
      </c>
      <c r="O2121" t="s">
        <v>8285</v>
      </c>
      <c r="P2121">
        <f t="shared" si="165"/>
        <v>101</v>
      </c>
      <c r="Q2121">
        <f t="shared" si="166"/>
        <v>91.59</v>
      </c>
      <c r="R2121" s="10">
        <f t="shared" si="167"/>
        <v>41107.130150462966</v>
      </c>
      <c r="S2121" s="10">
        <f t="shared" si="168"/>
        <v>41137.130150462966</v>
      </c>
      <c r="T2121" s="20">
        <f t="shared" si="169"/>
        <v>30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8281</v>
      </c>
      <c r="O2122" t="s">
        <v>8285</v>
      </c>
      <c r="P2122">
        <f t="shared" ref="P2122:P2185" si="170">ROUND(E2122/D2122*100,0)</f>
        <v>101</v>
      </c>
      <c r="Q2122">
        <f t="shared" ref="Q2122:Q2185" si="171">IFERROR(ROUND(E2122/L2122,2),0)</f>
        <v>116.96</v>
      </c>
      <c r="R2122" s="10">
        <f t="shared" ref="R2122:R2185" si="172">(((J2122/60)/60)/24)+DATE(1970,1,1)</f>
        <v>41591.964537037034</v>
      </c>
      <c r="S2122" s="10">
        <f t="shared" ref="S2122:S2185" si="173">(((I2122/60)/60)/24)+DATE(1970,1,1)</f>
        <v>41640.964537037034</v>
      </c>
      <c r="T2122" s="20">
        <f t="shared" si="169"/>
        <v>49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8289</v>
      </c>
      <c r="O2123" t="s">
        <v>8290</v>
      </c>
      <c r="P2123">
        <f t="shared" si="170"/>
        <v>1</v>
      </c>
      <c r="Q2123">
        <f t="shared" si="171"/>
        <v>28.4</v>
      </c>
      <c r="R2123" s="10">
        <f t="shared" si="172"/>
        <v>42716.7424537037</v>
      </c>
      <c r="S2123" s="10">
        <f t="shared" si="173"/>
        <v>42746.7424537037</v>
      </c>
      <c r="T2123" s="20">
        <f t="shared" si="169"/>
        <v>30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8289</v>
      </c>
      <c r="O2124" t="s">
        <v>8290</v>
      </c>
      <c r="P2124">
        <f t="shared" si="170"/>
        <v>0</v>
      </c>
      <c r="Q2124">
        <f t="shared" si="171"/>
        <v>103.33</v>
      </c>
      <c r="R2124" s="10">
        <f t="shared" si="172"/>
        <v>42712.300567129627</v>
      </c>
      <c r="S2124" s="10">
        <f t="shared" si="173"/>
        <v>42742.300567129627</v>
      </c>
      <c r="T2124" s="20">
        <f t="shared" si="169"/>
        <v>30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8289</v>
      </c>
      <c r="O2125" t="s">
        <v>8290</v>
      </c>
      <c r="P2125">
        <f t="shared" si="170"/>
        <v>10</v>
      </c>
      <c r="Q2125">
        <f t="shared" si="171"/>
        <v>10</v>
      </c>
      <c r="R2125" s="10">
        <f t="shared" si="172"/>
        <v>40198.424849537041</v>
      </c>
      <c r="S2125" s="10">
        <f t="shared" si="173"/>
        <v>40252.290972222225</v>
      </c>
      <c r="T2125" s="20">
        <f t="shared" si="169"/>
        <v>53.866122685183655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8289</v>
      </c>
      <c r="O2126" t="s">
        <v>8290</v>
      </c>
      <c r="P2126">
        <f t="shared" si="170"/>
        <v>10</v>
      </c>
      <c r="Q2126">
        <f t="shared" si="171"/>
        <v>23</v>
      </c>
      <c r="R2126" s="10">
        <f t="shared" si="172"/>
        <v>40464.028182870366</v>
      </c>
      <c r="S2126" s="10">
        <f t="shared" si="173"/>
        <v>40512.208333333336</v>
      </c>
      <c r="T2126" s="20">
        <f t="shared" si="169"/>
        <v>48.180150462969323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8289</v>
      </c>
      <c r="O2127" t="s">
        <v>8290</v>
      </c>
      <c r="P2127">
        <f t="shared" si="170"/>
        <v>1</v>
      </c>
      <c r="Q2127">
        <f t="shared" si="171"/>
        <v>31.56</v>
      </c>
      <c r="R2127" s="10">
        <f t="shared" si="172"/>
        <v>42191.023530092592</v>
      </c>
      <c r="S2127" s="10">
        <f t="shared" si="173"/>
        <v>42221.023530092592</v>
      </c>
      <c r="T2127" s="20">
        <f t="shared" si="169"/>
        <v>30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8289</v>
      </c>
      <c r="O2128" t="s">
        <v>8290</v>
      </c>
      <c r="P2128">
        <f t="shared" si="170"/>
        <v>0</v>
      </c>
      <c r="Q2128">
        <f t="shared" si="171"/>
        <v>5</v>
      </c>
      <c r="R2128" s="10">
        <f t="shared" si="172"/>
        <v>41951.973229166666</v>
      </c>
      <c r="S2128" s="10">
        <f t="shared" si="173"/>
        <v>41981.973229166666</v>
      </c>
      <c r="T2128" s="20">
        <f t="shared" si="169"/>
        <v>30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8289</v>
      </c>
      <c r="O2129" t="s">
        <v>8290</v>
      </c>
      <c r="P2129">
        <f t="shared" si="170"/>
        <v>29</v>
      </c>
      <c r="Q2129">
        <f t="shared" si="171"/>
        <v>34.22</v>
      </c>
      <c r="R2129" s="10">
        <f t="shared" si="172"/>
        <v>42045.50535879629</v>
      </c>
      <c r="S2129" s="10">
        <f t="shared" si="173"/>
        <v>42075.463692129633</v>
      </c>
      <c r="T2129" s="20">
        <f t="shared" si="169"/>
        <v>29.958333333343035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8289</v>
      </c>
      <c r="O2130" t="s">
        <v>8290</v>
      </c>
      <c r="P2130">
        <f t="shared" si="170"/>
        <v>0</v>
      </c>
      <c r="Q2130">
        <f t="shared" si="171"/>
        <v>25</v>
      </c>
      <c r="R2130" s="10">
        <f t="shared" si="172"/>
        <v>41843.772789351853</v>
      </c>
      <c r="S2130" s="10">
        <f t="shared" si="173"/>
        <v>41903.772789351853</v>
      </c>
      <c r="T2130" s="20">
        <f t="shared" si="169"/>
        <v>60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8289</v>
      </c>
      <c r="O2131" t="s">
        <v>8290</v>
      </c>
      <c r="P2131">
        <f t="shared" si="170"/>
        <v>12</v>
      </c>
      <c r="Q2131">
        <f t="shared" si="171"/>
        <v>19.670000000000002</v>
      </c>
      <c r="R2131" s="10">
        <f t="shared" si="172"/>
        <v>42409.024305555555</v>
      </c>
      <c r="S2131" s="10">
        <f t="shared" si="173"/>
        <v>42439.024305555555</v>
      </c>
      <c r="T2131" s="20">
        <f t="shared" si="169"/>
        <v>30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8289</v>
      </c>
      <c r="O2132" t="s">
        <v>8290</v>
      </c>
      <c r="P2132">
        <f t="shared" si="170"/>
        <v>0</v>
      </c>
      <c r="Q2132">
        <f t="shared" si="171"/>
        <v>21.25</v>
      </c>
      <c r="R2132" s="10">
        <f t="shared" si="172"/>
        <v>41832.086377314816</v>
      </c>
      <c r="S2132" s="10">
        <f t="shared" si="173"/>
        <v>41867.086377314816</v>
      </c>
      <c r="T2132" s="20">
        <f t="shared" si="169"/>
        <v>35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8289</v>
      </c>
      <c r="O2133" t="s">
        <v>8290</v>
      </c>
      <c r="P2133">
        <f t="shared" si="170"/>
        <v>5</v>
      </c>
      <c r="Q2133">
        <f t="shared" si="171"/>
        <v>8.33</v>
      </c>
      <c r="R2133" s="10">
        <f t="shared" si="172"/>
        <v>42167.207071759258</v>
      </c>
      <c r="S2133" s="10">
        <f t="shared" si="173"/>
        <v>42197.207071759258</v>
      </c>
      <c r="T2133" s="20">
        <f t="shared" si="169"/>
        <v>30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8289</v>
      </c>
      <c r="O2134" t="s">
        <v>8290</v>
      </c>
      <c r="P2134">
        <f t="shared" si="170"/>
        <v>2</v>
      </c>
      <c r="Q2134">
        <f t="shared" si="171"/>
        <v>21.34</v>
      </c>
      <c r="R2134" s="10">
        <f t="shared" si="172"/>
        <v>41643.487175925926</v>
      </c>
      <c r="S2134" s="10">
        <f t="shared" si="173"/>
        <v>41673.487175925926</v>
      </c>
      <c r="T2134" s="20">
        <f t="shared" si="169"/>
        <v>30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8289</v>
      </c>
      <c r="O2135" t="s">
        <v>8290</v>
      </c>
      <c r="P2135">
        <f t="shared" si="170"/>
        <v>2</v>
      </c>
      <c r="Q2135">
        <f t="shared" si="171"/>
        <v>5.33</v>
      </c>
      <c r="R2135" s="10">
        <f t="shared" si="172"/>
        <v>40619.097210648149</v>
      </c>
      <c r="S2135" s="10">
        <f t="shared" si="173"/>
        <v>40657.290972222225</v>
      </c>
      <c r="T2135" s="20">
        <f t="shared" si="169"/>
        <v>38.193761574075324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8289</v>
      </c>
      <c r="O2136" t="s">
        <v>8290</v>
      </c>
      <c r="P2136">
        <f t="shared" si="170"/>
        <v>2</v>
      </c>
      <c r="Q2136">
        <f t="shared" si="171"/>
        <v>34.67</v>
      </c>
      <c r="R2136" s="10">
        <f t="shared" si="172"/>
        <v>41361.886469907404</v>
      </c>
      <c r="S2136" s="10">
        <f t="shared" si="173"/>
        <v>41391.886469907404</v>
      </c>
      <c r="T2136" s="20">
        <f t="shared" si="169"/>
        <v>30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8289</v>
      </c>
      <c r="O2137" t="s">
        <v>8290</v>
      </c>
      <c r="P2137">
        <f t="shared" si="170"/>
        <v>10</v>
      </c>
      <c r="Q2137">
        <f t="shared" si="171"/>
        <v>21.73</v>
      </c>
      <c r="R2137" s="10">
        <f t="shared" si="172"/>
        <v>41156.963344907403</v>
      </c>
      <c r="S2137" s="10">
        <f t="shared" si="173"/>
        <v>41186.963344907403</v>
      </c>
      <c r="T2137" s="20">
        <f t="shared" si="169"/>
        <v>30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8289</v>
      </c>
      <c r="O2138" t="s">
        <v>8290</v>
      </c>
      <c r="P2138">
        <f t="shared" si="170"/>
        <v>0</v>
      </c>
      <c r="Q2138">
        <f t="shared" si="171"/>
        <v>11.92</v>
      </c>
      <c r="R2138" s="10">
        <f t="shared" si="172"/>
        <v>41536.509097222224</v>
      </c>
      <c r="S2138" s="10">
        <f t="shared" si="173"/>
        <v>41566.509097222224</v>
      </c>
      <c r="T2138" s="20">
        <f t="shared" si="169"/>
        <v>30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8289</v>
      </c>
      <c r="O2139" t="s">
        <v>8290</v>
      </c>
      <c r="P2139">
        <f t="shared" si="170"/>
        <v>28</v>
      </c>
      <c r="Q2139">
        <f t="shared" si="171"/>
        <v>26.6</v>
      </c>
      <c r="R2139" s="10">
        <f t="shared" si="172"/>
        <v>41948.771168981482</v>
      </c>
      <c r="S2139" s="10">
        <f t="shared" si="173"/>
        <v>41978.771168981482</v>
      </c>
      <c r="T2139" s="20">
        <f t="shared" si="169"/>
        <v>30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8289</v>
      </c>
      <c r="O2140" t="s">
        <v>8290</v>
      </c>
      <c r="P2140">
        <f t="shared" si="170"/>
        <v>13</v>
      </c>
      <c r="Q2140">
        <f t="shared" si="171"/>
        <v>10.67</v>
      </c>
      <c r="R2140" s="10">
        <f t="shared" si="172"/>
        <v>41557.013182870374</v>
      </c>
      <c r="S2140" s="10">
        <f t="shared" si="173"/>
        <v>41587.054849537039</v>
      </c>
      <c r="T2140" s="20">
        <f t="shared" si="169"/>
        <v>30.041666666664241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8289</v>
      </c>
      <c r="O2141" t="s">
        <v>8290</v>
      </c>
      <c r="P2141">
        <f t="shared" si="170"/>
        <v>5</v>
      </c>
      <c r="Q2141">
        <f t="shared" si="171"/>
        <v>29.04</v>
      </c>
      <c r="R2141" s="10">
        <f t="shared" si="172"/>
        <v>42647.750092592592</v>
      </c>
      <c r="S2141" s="10">
        <f t="shared" si="173"/>
        <v>42677.750092592592</v>
      </c>
      <c r="T2141" s="20">
        <f t="shared" si="169"/>
        <v>30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8289</v>
      </c>
      <c r="O2142" t="s">
        <v>8290</v>
      </c>
      <c r="P2142">
        <f t="shared" si="170"/>
        <v>0</v>
      </c>
      <c r="Q2142">
        <f t="shared" si="171"/>
        <v>50.91</v>
      </c>
      <c r="R2142" s="10">
        <f t="shared" si="172"/>
        <v>41255.833611111113</v>
      </c>
      <c r="S2142" s="10">
        <f t="shared" si="173"/>
        <v>41285.833611111113</v>
      </c>
      <c r="T2142" s="20">
        <f t="shared" si="169"/>
        <v>30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8289</v>
      </c>
      <c r="O2143" t="s">
        <v>8290</v>
      </c>
      <c r="P2143">
        <f t="shared" si="170"/>
        <v>0</v>
      </c>
      <c r="Q2143">
        <f t="shared" si="171"/>
        <v>0</v>
      </c>
      <c r="R2143" s="10">
        <f t="shared" si="172"/>
        <v>41927.235636574071</v>
      </c>
      <c r="S2143" s="10">
        <f t="shared" si="173"/>
        <v>41957.277303240742</v>
      </c>
      <c r="T2143" s="20">
        <f t="shared" si="169"/>
        <v>30.041666666671517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8289</v>
      </c>
      <c r="O2144" t="s">
        <v>8290</v>
      </c>
      <c r="P2144">
        <f t="shared" si="170"/>
        <v>6</v>
      </c>
      <c r="Q2144">
        <f t="shared" si="171"/>
        <v>50.08</v>
      </c>
      <c r="R2144" s="10">
        <f t="shared" si="172"/>
        <v>42340.701504629629</v>
      </c>
      <c r="S2144" s="10">
        <f t="shared" si="173"/>
        <v>42368.701504629629</v>
      </c>
      <c r="T2144" s="20">
        <f t="shared" si="169"/>
        <v>28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8289</v>
      </c>
      <c r="O2145" t="s">
        <v>8290</v>
      </c>
      <c r="P2145">
        <f t="shared" si="170"/>
        <v>11</v>
      </c>
      <c r="Q2145">
        <f t="shared" si="171"/>
        <v>45</v>
      </c>
      <c r="R2145" s="10">
        <f t="shared" si="172"/>
        <v>40332.886712962965</v>
      </c>
      <c r="S2145" s="10">
        <f t="shared" si="173"/>
        <v>40380.791666666664</v>
      </c>
      <c r="T2145" s="20">
        <f t="shared" si="169"/>
        <v>47.904953703698993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8289</v>
      </c>
      <c r="O2146" t="s">
        <v>8290</v>
      </c>
      <c r="P2146">
        <f t="shared" si="170"/>
        <v>2</v>
      </c>
      <c r="Q2146">
        <f t="shared" si="171"/>
        <v>25.29</v>
      </c>
      <c r="R2146" s="10">
        <f t="shared" si="172"/>
        <v>41499.546759259261</v>
      </c>
      <c r="S2146" s="10">
        <f t="shared" si="173"/>
        <v>41531.546759259261</v>
      </c>
      <c r="T2146" s="20">
        <f t="shared" si="169"/>
        <v>32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8289</v>
      </c>
      <c r="O2147" t="s">
        <v>8290</v>
      </c>
      <c r="P2147">
        <f t="shared" si="170"/>
        <v>30</v>
      </c>
      <c r="Q2147">
        <f t="shared" si="171"/>
        <v>51.29</v>
      </c>
      <c r="R2147" s="10">
        <f t="shared" si="172"/>
        <v>41575.237430555557</v>
      </c>
      <c r="S2147" s="10">
        <f t="shared" si="173"/>
        <v>41605.279097222221</v>
      </c>
      <c r="T2147" s="20">
        <f t="shared" si="169"/>
        <v>30.041666666664241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8289</v>
      </c>
      <c r="O2148" t="s">
        <v>8290</v>
      </c>
      <c r="P2148">
        <f t="shared" si="170"/>
        <v>0</v>
      </c>
      <c r="Q2148">
        <f t="shared" si="171"/>
        <v>1</v>
      </c>
      <c r="R2148" s="10">
        <f t="shared" si="172"/>
        <v>42397.679513888885</v>
      </c>
      <c r="S2148" s="10">
        <f t="shared" si="173"/>
        <v>42411.679513888885</v>
      </c>
      <c r="T2148" s="20">
        <f t="shared" si="169"/>
        <v>14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8289</v>
      </c>
      <c r="O2149" t="s">
        <v>8290</v>
      </c>
      <c r="P2149">
        <f t="shared" si="170"/>
        <v>1</v>
      </c>
      <c r="Q2149">
        <f t="shared" si="171"/>
        <v>49.38</v>
      </c>
      <c r="R2149" s="10">
        <f t="shared" si="172"/>
        <v>41927.295694444445</v>
      </c>
      <c r="S2149" s="10">
        <f t="shared" si="173"/>
        <v>41959.337361111116</v>
      </c>
      <c r="T2149" s="20">
        <f t="shared" si="169"/>
        <v>32.041666666671517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8289</v>
      </c>
      <c r="O2150" t="s">
        <v>8290</v>
      </c>
      <c r="P2150">
        <f t="shared" si="170"/>
        <v>2</v>
      </c>
      <c r="Q2150">
        <f t="shared" si="171"/>
        <v>1</v>
      </c>
      <c r="R2150" s="10">
        <f t="shared" si="172"/>
        <v>42066.733587962968</v>
      </c>
      <c r="S2150" s="10">
        <f t="shared" si="173"/>
        <v>42096.691921296297</v>
      </c>
      <c r="T2150" s="20">
        <f t="shared" si="169"/>
        <v>29.958333333328483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8289</v>
      </c>
      <c r="O2151" t="s">
        <v>8290</v>
      </c>
      <c r="P2151">
        <f t="shared" si="170"/>
        <v>0</v>
      </c>
      <c r="Q2151">
        <f t="shared" si="171"/>
        <v>0</v>
      </c>
      <c r="R2151" s="10">
        <f t="shared" si="172"/>
        <v>40355.024953703702</v>
      </c>
      <c r="S2151" s="10">
        <f t="shared" si="173"/>
        <v>40390</v>
      </c>
      <c r="T2151" s="20">
        <f t="shared" si="169"/>
        <v>34.975046296298387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8289</v>
      </c>
      <c r="O2152" t="s">
        <v>8290</v>
      </c>
      <c r="P2152">
        <f t="shared" si="170"/>
        <v>1</v>
      </c>
      <c r="Q2152">
        <f t="shared" si="171"/>
        <v>101.25</v>
      </c>
      <c r="R2152" s="10">
        <f t="shared" si="172"/>
        <v>42534.284710648149</v>
      </c>
      <c r="S2152" s="10">
        <f t="shared" si="173"/>
        <v>42564.284710648149</v>
      </c>
      <c r="T2152" s="20">
        <f t="shared" si="169"/>
        <v>30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8289</v>
      </c>
      <c r="O2153" t="s">
        <v>8290</v>
      </c>
      <c r="P2153">
        <f t="shared" si="170"/>
        <v>0</v>
      </c>
      <c r="Q2153">
        <f t="shared" si="171"/>
        <v>19.670000000000002</v>
      </c>
      <c r="R2153" s="10">
        <f t="shared" si="172"/>
        <v>42520.847384259265</v>
      </c>
      <c r="S2153" s="10">
        <f t="shared" si="173"/>
        <v>42550.847384259265</v>
      </c>
      <c r="T2153" s="20">
        <f t="shared" si="169"/>
        <v>30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8289</v>
      </c>
      <c r="O2154" t="s">
        <v>8290</v>
      </c>
      <c r="P2154">
        <f t="shared" si="170"/>
        <v>0</v>
      </c>
      <c r="Q2154">
        <f t="shared" si="171"/>
        <v>12.5</v>
      </c>
      <c r="R2154" s="10">
        <f t="shared" si="172"/>
        <v>41683.832280092596</v>
      </c>
      <c r="S2154" s="10">
        <f t="shared" si="173"/>
        <v>41713.790613425925</v>
      </c>
      <c r="T2154" s="20">
        <f t="shared" si="169"/>
        <v>29.958333333328483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8289</v>
      </c>
      <c r="O2155" t="s">
        <v>8290</v>
      </c>
      <c r="P2155">
        <f t="shared" si="170"/>
        <v>0</v>
      </c>
      <c r="Q2155">
        <f t="shared" si="171"/>
        <v>8.5</v>
      </c>
      <c r="R2155" s="10">
        <f t="shared" si="172"/>
        <v>41974.911087962959</v>
      </c>
      <c r="S2155" s="10">
        <f t="shared" si="173"/>
        <v>42014.332638888889</v>
      </c>
      <c r="T2155" s="20">
        <f t="shared" si="169"/>
        <v>39.421550925930205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8289</v>
      </c>
      <c r="O2156" t="s">
        <v>8290</v>
      </c>
      <c r="P2156">
        <f t="shared" si="170"/>
        <v>1</v>
      </c>
      <c r="Q2156">
        <f t="shared" si="171"/>
        <v>1</v>
      </c>
      <c r="R2156" s="10">
        <f t="shared" si="172"/>
        <v>41647.632256944446</v>
      </c>
      <c r="S2156" s="10">
        <f t="shared" si="173"/>
        <v>41667.632256944446</v>
      </c>
      <c r="T2156" s="20">
        <f t="shared" si="169"/>
        <v>20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8289</v>
      </c>
      <c r="O2157" t="s">
        <v>8290</v>
      </c>
      <c r="P2157">
        <f t="shared" si="170"/>
        <v>2</v>
      </c>
      <c r="Q2157">
        <f t="shared" si="171"/>
        <v>23</v>
      </c>
      <c r="R2157" s="10">
        <f t="shared" si="172"/>
        <v>42430.747511574074</v>
      </c>
      <c r="S2157" s="10">
        <f t="shared" si="173"/>
        <v>42460.70584490741</v>
      </c>
      <c r="T2157" s="20">
        <f t="shared" si="169"/>
        <v>29.958333333335759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8289</v>
      </c>
      <c r="O2158" t="s">
        <v>8290</v>
      </c>
      <c r="P2158">
        <f t="shared" si="170"/>
        <v>3</v>
      </c>
      <c r="Q2158">
        <f t="shared" si="171"/>
        <v>17.989999999999998</v>
      </c>
      <c r="R2158" s="10">
        <f t="shared" si="172"/>
        <v>41488.85423611111</v>
      </c>
      <c r="S2158" s="10">
        <f t="shared" si="173"/>
        <v>41533.85423611111</v>
      </c>
      <c r="T2158" s="20">
        <f t="shared" si="169"/>
        <v>45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8289</v>
      </c>
      <c r="O2159" t="s">
        <v>8290</v>
      </c>
      <c r="P2159">
        <f t="shared" si="170"/>
        <v>28</v>
      </c>
      <c r="Q2159">
        <f t="shared" si="171"/>
        <v>370.95</v>
      </c>
      <c r="R2159" s="10">
        <f t="shared" si="172"/>
        <v>42694.98128472222</v>
      </c>
      <c r="S2159" s="10">
        <f t="shared" si="173"/>
        <v>42727.332638888889</v>
      </c>
      <c r="T2159" s="20">
        <f t="shared" si="169"/>
        <v>32.351354166668898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8289</v>
      </c>
      <c r="O2160" t="s">
        <v>8290</v>
      </c>
      <c r="P2160">
        <f t="shared" si="170"/>
        <v>7</v>
      </c>
      <c r="Q2160">
        <f t="shared" si="171"/>
        <v>63.57</v>
      </c>
      <c r="R2160" s="10">
        <f t="shared" si="172"/>
        <v>41264.853865740741</v>
      </c>
      <c r="S2160" s="10">
        <f t="shared" si="173"/>
        <v>41309.853865740741</v>
      </c>
      <c r="T2160" s="20">
        <f t="shared" si="169"/>
        <v>45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8289</v>
      </c>
      <c r="O2161" t="s">
        <v>8290</v>
      </c>
      <c r="P2161">
        <f t="shared" si="170"/>
        <v>1</v>
      </c>
      <c r="Q2161">
        <f t="shared" si="171"/>
        <v>13</v>
      </c>
      <c r="R2161" s="10">
        <f t="shared" si="172"/>
        <v>40710.731180555551</v>
      </c>
      <c r="S2161" s="10">
        <f t="shared" si="173"/>
        <v>40740.731180555551</v>
      </c>
      <c r="T2161" s="20">
        <f t="shared" si="169"/>
        <v>30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8289</v>
      </c>
      <c r="O2162" t="s">
        <v>8290</v>
      </c>
      <c r="P2162">
        <f t="shared" si="170"/>
        <v>1</v>
      </c>
      <c r="Q2162">
        <f t="shared" si="171"/>
        <v>5.31</v>
      </c>
      <c r="R2162" s="10">
        <f t="shared" si="172"/>
        <v>41018.711863425924</v>
      </c>
      <c r="S2162" s="10">
        <f t="shared" si="173"/>
        <v>41048.711863425924</v>
      </c>
      <c r="T2162" s="20">
        <f t="shared" si="169"/>
        <v>30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8281</v>
      </c>
      <c r="O2163" t="s">
        <v>8282</v>
      </c>
      <c r="P2163">
        <f t="shared" si="170"/>
        <v>116</v>
      </c>
      <c r="Q2163">
        <f t="shared" si="171"/>
        <v>35.619999999999997</v>
      </c>
      <c r="R2163" s="10">
        <f t="shared" si="172"/>
        <v>42240.852534722217</v>
      </c>
      <c r="S2163" s="10">
        <f t="shared" si="173"/>
        <v>42270.852534722217</v>
      </c>
      <c r="T2163" s="20">
        <f t="shared" si="169"/>
        <v>30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8281</v>
      </c>
      <c r="O2164" t="s">
        <v>8282</v>
      </c>
      <c r="P2164">
        <f t="shared" si="170"/>
        <v>112</v>
      </c>
      <c r="Q2164">
        <f t="shared" si="171"/>
        <v>87.1</v>
      </c>
      <c r="R2164" s="10">
        <f t="shared" si="172"/>
        <v>41813.766099537039</v>
      </c>
      <c r="S2164" s="10">
        <f t="shared" si="173"/>
        <v>41844.766099537039</v>
      </c>
      <c r="T2164" s="20">
        <f t="shared" si="169"/>
        <v>31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8281</v>
      </c>
      <c r="O2165" t="s">
        <v>8282</v>
      </c>
      <c r="P2165">
        <f t="shared" si="170"/>
        <v>132</v>
      </c>
      <c r="Q2165">
        <f t="shared" si="171"/>
        <v>75.11</v>
      </c>
      <c r="R2165" s="10">
        <f t="shared" si="172"/>
        <v>42111.899537037039</v>
      </c>
      <c r="S2165" s="10">
        <f t="shared" si="173"/>
        <v>42163.159722222219</v>
      </c>
      <c r="T2165" s="20">
        <f t="shared" si="169"/>
        <v>51.26018518517958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8281</v>
      </c>
      <c r="O2166" t="s">
        <v>8282</v>
      </c>
      <c r="P2166">
        <f t="shared" si="170"/>
        <v>103</v>
      </c>
      <c r="Q2166">
        <f t="shared" si="171"/>
        <v>68.010000000000005</v>
      </c>
      <c r="R2166" s="10">
        <f t="shared" si="172"/>
        <v>42515.71775462963</v>
      </c>
      <c r="S2166" s="10">
        <f t="shared" si="173"/>
        <v>42546.165972222225</v>
      </c>
      <c r="T2166" s="20">
        <f t="shared" si="169"/>
        <v>30.448217592595029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8281</v>
      </c>
      <c r="O2167" t="s">
        <v>8282</v>
      </c>
      <c r="P2167">
        <f t="shared" si="170"/>
        <v>139</v>
      </c>
      <c r="Q2167">
        <f t="shared" si="171"/>
        <v>29.62</v>
      </c>
      <c r="R2167" s="10">
        <f t="shared" si="172"/>
        <v>42438.667071759264</v>
      </c>
      <c r="S2167" s="10">
        <f t="shared" si="173"/>
        <v>42468.625405092593</v>
      </c>
      <c r="T2167" s="20">
        <f t="shared" si="169"/>
        <v>29.958333333328483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8281</v>
      </c>
      <c r="O2168" t="s">
        <v>8282</v>
      </c>
      <c r="P2168">
        <f t="shared" si="170"/>
        <v>147</v>
      </c>
      <c r="Q2168">
        <f t="shared" si="171"/>
        <v>91.63</v>
      </c>
      <c r="R2168" s="10">
        <f t="shared" si="172"/>
        <v>41933.838171296295</v>
      </c>
      <c r="S2168" s="10">
        <f t="shared" si="173"/>
        <v>41978.879837962959</v>
      </c>
      <c r="T2168" s="20">
        <f t="shared" si="169"/>
        <v>45.041666666664241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8281</v>
      </c>
      <c r="O2169" t="s">
        <v>8282</v>
      </c>
      <c r="P2169">
        <f t="shared" si="170"/>
        <v>120</v>
      </c>
      <c r="Q2169">
        <f t="shared" si="171"/>
        <v>22.5</v>
      </c>
      <c r="R2169" s="10">
        <f t="shared" si="172"/>
        <v>41153.066400462965</v>
      </c>
      <c r="S2169" s="10">
        <f t="shared" si="173"/>
        <v>41167.066400462965</v>
      </c>
      <c r="T2169" s="20">
        <f t="shared" si="169"/>
        <v>14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8281</v>
      </c>
      <c r="O2170" t="s">
        <v>8282</v>
      </c>
      <c r="P2170">
        <f t="shared" si="170"/>
        <v>122</v>
      </c>
      <c r="Q2170">
        <f t="shared" si="171"/>
        <v>64.37</v>
      </c>
      <c r="R2170" s="10">
        <f t="shared" si="172"/>
        <v>42745.600243055553</v>
      </c>
      <c r="S2170" s="10">
        <f t="shared" si="173"/>
        <v>42776.208333333328</v>
      </c>
      <c r="T2170" s="20">
        <f t="shared" si="169"/>
        <v>30.608090277775773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8281</v>
      </c>
      <c r="O2171" t="s">
        <v>8282</v>
      </c>
      <c r="P2171">
        <f t="shared" si="170"/>
        <v>100</v>
      </c>
      <c r="Q2171">
        <f t="shared" si="171"/>
        <v>21.86</v>
      </c>
      <c r="R2171" s="10">
        <f t="shared" si="172"/>
        <v>42793.700821759259</v>
      </c>
      <c r="S2171" s="10">
        <f t="shared" si="173"/>
        <v>42796.700821759259</v>
      </c>
      <c r="T2171" s="20">
        <f t="shared" si="169"/>
        <v>3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8281</v>
      </c>
      <c r="O2172" t="s">
        <v>8282</v>
      </c>
      <c r="P2172">
        <f t="shared" si="170"/>
        <v>181</v>
      </c>
      <c r="Q2172">
        <f t="shared" si="171"/>
        <v>33.32</v>
      </c>
      <c r="R2172" s="10">
        <f t="shared" si="172"/>
        <v>42198.750254629631</v>
      </c>
      <c r="S2172" s="10">
        <f t="shared" si="173"/>
        <v>42238.750254629631</v>
      </c>
      <c r="T2172" s="20">
        <f t="shared" si="169"/>
        <v>40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8281</v>
      </c>
      <c r="O2173" t="s">
        <v>8282</v>
      </c>
      <c r="P2173">
        <f t="shared" si="170"/>
        <v>106</v>
      </c>
      <c r="Q2173">
        <f t="shared" si="171"/>
        <v>90.28</v>
      </c>
      <c r="R2173" s="10">
        <f t="shared" si="172"/>
        <v>42141.95711805555</v>
      </c>
      <c r="S2173" s="10">
        <f t="shared" si="173"/>
        <v>42177.208333333328</v>
      </c>
      <c r="T2173" s="20">
        <f t="shared" si="169"/>
        <v>35.251215277778101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8281</v>
      </c>
      <c r="O2174" t="s">
        <v>8282</v>
      </c>
      <c r="P2174">
        <f t="shared" si="170"/>
        <v>100</v>
      </c>
      <c r="Q2174">
        <f t="shared" si="171"/>
        <v>76.92</v>
      </c>
      <c r="R2174" s="10">
        <f t="shared" si="172"/>
        <v>42082.580092592587</v>
      </c>
      <c r="S2174" s="10">
        <f t="shared" si="173"/>
        <v>42112.580092592587</v>
      </c>
      <c r="T2174" s="20">
        <f t="shared" si="169"/>
        <v>30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8281</v>
      </c>
      <c r="O2175" t="s">
        <v>8282</v>
      </c>
      <c r="P2175">
        <f t="shared" si="170"/>
        <v>127</v>
      </c>
      <c r="Q2175">
        <f t="shared" si="171"/>
        <v>59.23</v>
      </c>
      <c r="R2175" s="10">
        <f t="shared" si="172"/>
        <v>41495.692627314813</v>
      </c>
      <c r="S2175" s="10">
        <f t="shared" si="173"/>
        <v>41527.165972222225</v>
      </c>
      <c r="T2175" s="20">
        <f t="shared" si="169"/>
        <v>31.473344907411956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8281</v>
      </c>
      <c r="O2176" t="s">
        <v>8282</v>
      </c>
      <c r="P2176">
        <f t="shared" si="170"/>
        <v>103</v>
      </c>
      <c r="Q2176">
        <f t="shared" si="171"/>
        <v>65.38</v>
      </c>
      <c r="R2176" s="10">
        <f t="shared" si="172"/>
        <v>42465.542905092589</v>
      </c>
      <c r="S2176" s="10">
        <f t="shared" si="173"/>
        <v>42495.542905092589</v>
      </c>
      <c r="T2176" s="20">
        <f t="shared" si="169"/>
        <v>30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8281</v>
      </c>
      <c r="O2177" t="s">
        <v>8282</v>
      </c>
      <c r="P2177">
        <f t="shared" si="170"/>
        <v>250</v>
      </c>
      <c r="Q2177">
        <f t="shared" si="171"/>
        <v>67.31</v>
      </c>
      <c r="R2177" s="10">
        <f t="shared" si="172"/>
        <v>42565.009097222224</v>
      </c>
      <c r="S2177" s="10">
        <f t="shared" si="173"/>
        <v>42572.009097222224</v>
      </c>
      <c r="T2177" s="20">
        <f t="shared" si="169"/>
        <v>7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8281</v>
      </c>
      <c r="O2178" t="s">
        <v>8282</v>
      </c>
      <c r="P2178">
        <f t="shared" si="170"/>
        <v>126</v>
      </c>
      <c r="Q2178">
        <f t="shared" si="171"/>
        <v>88.75</v>
      </c>
      <c r="R2178" s="10">
        <f t="shared" si="172"/>
        <v>42096.633206018523</v>
      </c>
      <c r="S2178" s="10">
        <f t="shared" si="173"/>
        <v>42126.633206018523</v>
      </c>
      <c r="T2178" s="20">
        <f t="shared" si="169"/>
        <v>30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8281</v>
      </c>
      <c r="O2179" t="s">
        <v>8282</v>
      </c>
      <c r="P2179">
        <f t="shared" si="170"/>
        <v>100</v>
      </c>
      <c r="Q2179">
        <f t="shared" si="171"/>
        <v>65.87</v>
      </c>
      <c r="R2179" s="10">
        <f t="shared" si="172"/>
        <v>42502.250775462962</v>
      </c>
      <c r="S2179" s="10">
        <f t="shared" si="173"/>
        <v>42527.250775462962</v>
      </c>
      <c r="T2179" s="20">
        <f t="shared" ref="T2179:T2242" si="174">S2179-R2179</f>
        <v>25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8281</v>
      </c>
      <c r="O2180" t="s">
        <v>8282</v>
      </c>
      <c r="P2180">
        <f t="shared" si="170"/>
        <v>139</v>
      </c>
      <c r="Q2180">
        <f t="shared" si="171"/>
        <v>40.35</v>
      </c>
      <c r="R2180" s="10">
        <f t="shared" si="172"/>
        <v>42723.63653935185</v>
      </c>
      <c r="S2180" s="10">
        <f t="shared" si="173"/>
        <v>42753.63653935185</v>
      </c>
      <c r="T2180" s="20">
        <f t="shared" si="174"/>
        <v>30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8281</v>
      </c>
      <c r="O2181" t="s">
        <v>8282</v>
      </c>
      <c r="P2181">
        <f t="shared" si="170"/>
        <v>161</v>
      </c>
      <c r="Q2181">
        <f t="shared" si="171"/>
        <v>76.86</v>
      </c>
      <c r="R2181" s="10">
        <f t="shared" si="172"/>
        <v>42075.171203703707</v>
      </c>
      <c r="S2181" s="10">
        <f t="shared" si="173"/>
        <v>42105.171203703707</v>
      </c>
      <c r="T2181" s="20">
        <f t="shared" si="174"/>
        <v>30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8281</v>
      </c>
      <c r="O2182" t="s">
        <v>8282</v>
      </c>
      <c r="P2182">
        <f t="shared" si="170"/>
        <v>107</v>
      </c>
      <c r="Q2182">
        <f t="shared" si="171"/>
        <v>68.709999999999994</v>
      </c>
      <c r="R2182" s="10">
        <f t="shared" si="172"/>
        <v>42279.669768518521</v>
      </c>
      <c r="S2182" s="10">
        <f t="shared" si="173"/>
        <v>42321.711435185185</v>
      </c>
      <c r="T2182" s="20">
        <f t="shared" si="174"/>
        <v>42.041666666664241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8289</v>
      </c>
      <c r="O2183" t="s">
        <v>8307</v>
      </c>
      <c r="P2183">
        <f t="shared" si="170"/>
        <v>153</v>
      </c>
      <c r="Q2183">
        <f t="shared" si="171"/>
        <v>57.77</v>
      </c>
      <c r="R2183" s="10">
        <f t="shared" si="172"/>
        <v>42773.005243055552</v>
      </c>
      <c r="S2183" s="10">
        <f t="shared" si="173"/>
        <v>42787.005243055552</v>
      </c>
      <c r="T2183" s="20">
        <f t="shared" si="174"/>
        <v>14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8289</v>
      </c>
      <c r="O2184" t="s">
        <v>8307</v>
      </c>
      <c r="P2184">
        <f t="shared" si="170"/>
        <v>524</v>
      </c>
      <c r="Q2184">
        <f t="shared" si="171"/>
        <v>44.17</v>
      </c>
      <c r="R2184" s="10">
        <f t="shared" si="172"/>
        <v>41879.900752314818</v>
      </c>
      <c r="S2184" s="10">
        <f t="shared" si="173"/>
        <v>41914.900752314818</v>
      </c>
      <c r="T2184" s="20">
        <f t="shared" si="174"/>
        <v>35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8289</v>
      </c>
      <c r="O2185" t="s">
        <v>8307</v>
      </c>
      <c r="P2185">
        <f t="shared" si="170"/>
        <v>489</v>
      </c>
      <c r="Q2185">
        <f t="shared" si="171"/>
        <v>31.57</v>
      </c>
      <c r="R2185" s="10">
        <f t="shared" si="172"/>
        <v>42745.365474537044</v>
      </c>
      <c r="S2185" s="10">
        <f t="shared" si="173"/>
        <v>42775.208333333328</v>
      </c>
      <c r="T2185" s="20">
        <f t="shared" si="174"/>
        <v>29.842858796284418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8289</v>
      </c>
      <c r="O2186" t="s">
        <v>8307</v>
      </c>
      <c r="P2186">
        <f t="shared" ref="P2186:P2249" si="175">ROUND(E2186/D2186*100,0)</f>
        <v>285</v>
      </c>
      <c r="Q2186">
        <f t="shared" ref="Q2186:Q2249" si="176">IFERROR(ROUND(E2186/L2186,2),0)</f>
        <v>107.05</v>
      </c>
      <c r="R2186" s="10">
        <f t="shared" ref="R2186:R2249" si="177">(((J2186/60)/60)/24)+DATE(1970,1,1)</f>
        <v>42380.690289351856</v>
      </c>
      <c r="S2186" s="10">
        <f t="shared" ref="S2186:S2249" si="178">(((I2186/60)/60)/24)+DATE(1970,1,1)</f>
        <v>42394.666666666672</v>
      </c>
      <c r="T2186" s="20">
        <f t="shared" si="174"/>
        <v>13.976377314815181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8289</v>
      </c>
      <c r="O2187" t="s">
        <v>8307</v>
      </c>
      <c r="P2187">
        <f t="shared" si="175"/>
        <v>1857</v>
      </c>
      <c r="Q2187">
        <f t="shared" si="176"/>
        <v>149.03</v>
      </c>
      <c r="R2187" s="10">
        <f t="shared" si="177"/>
        <v>41319.349988425929</v>
      </c>
      <c r="S2187" s="10">
        <f t="shared" si="178"/>
        <v>41359.349988425929</v>
      </c>
      <c r="T2187" s="20">
        <f t="shared" si="174"/>
        <v>40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8289</v>
      </c>
      <c r="O2188" t="s">
        <v>8307</v>
      </c>
      <c r="P2188">
        <f t="shared" si="175"/>
        <v>110</v>
      </c>
      <c r="Q2188">
        <f t="shared" si="176"/>
        <v>55.96</v>
      </c>
      <c r="R2188" s="10">
        <f t="shared" si="177"/>
        <v>42583.615081018521</v>
      </c>
      <c r="S2188" s="10">
        <f t="shared" si="178"/>
        <v>42620.083333333328</v>
      </c>
      <c r="T2188" s="20">
        <f t="shared" si="174"/>
        <v>36.468252314807614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8289</v>
      </c>
      <c r="O2189" t="s">
        <v>8307</v>
      </c>
      <c r="P2189">
        <f t="shared" si="175"/>
        <v>1015</v>
      </c>
      <c r="Q2189">
        <f t="shared" si="176"/>
        <v>56.97</v>
      </c>
      <c r="R2189" s="10">
        <f t="shared" si="177"/>
        <v>42068.209097222221</v>
      </c>
      <c r="S2189" s="10">
        <f t="shared" si="178"/>
        <v>42097.165972222225</v>
      </c>
      <c r="T2189" s="20">
        <f t="shared" si="174"/>
        <v>28.956875000003492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8289</v>
      </c>
      <c r="O2190" t="s">
        <v>8307</v>
      </c>
      <c r="P2190">
        <f t="shared" si="175"/>
        <v>412</v>
      </c>
      <c r="Q2190">
        <f t="shared" si="176"/>
        <v>44.06</v>
      </c>
      <c r="R2190" s="10">
        <f t="shared" si="177"/>
        <v>42633.586122685185</v>
      </c>
      <c r="S2190" s="10">
        <f t="shared" si="178"/>
        <v>42668.708333333328</v>
      </c>
      <c r="T2190" s="20">
        <f t="shared" si="174"/>
        <v>35.122210648143664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8289</v>
      </c>
      <c r="O2191" t="s">
        <v>8307</v>
      </c>
      <c r="P2191">
        <f t="shared" si="175"/>
        <v>503</v>
      </c>
      <c r="Q2191">
        <f t="shared" si="176"/>
        <v>68.63</v>
      </c>
      <c r="R2191" s="10">
        <f t="shared" si="177"/>
        <v>42467.788194444445</v>
      </c>
      <c r="S2191" s="10">
        <f t="shared" si="178"/>
        <v>42481.916666666672</v>
      </c>
      <c r="T2191" s="20">
        <f t="shared" si="174"/>
        <v>14.128472222226264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8289</v>
      </c>
      <c r="O2192" t="s">
        <v>8307</v>
      </c>
      <c r="P2192">
        <f t="shared" si="175"/>
        <v>185</v>
      </c>
      <c r="Q2192">
        <f t="shared" si="176"/>
        <v>65.319999999999993</v>
      </c>
      <c r="R2192" s="10">
        <f t="shared" si="177"/>
        <v>42417.625046296293</v>
      </c>
      <c r="S2192" s="10">
        <f t="shared" si="178"/>
        <v>42452.290972222225</v>
      </c>
      <c r="T2192" s="20">
        <f t="shared" si="174"/>
        <v>34.665925925932243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8289</v>
      </c>
      <c r="O2193" t="s">
        <v>8307</v>
      </c>
      <c r="P2193">
        <f t="shared" si="175"/>
        <v>120</v>
      </c>
      <c r="Q2193">
        <f t="shared" si="176"/>
        <v>35.92</v>
      </c>
      <c r="R2193" s="10">
        <f t="shared" si="177"/>
        <v>42768.833645833336</v>
      </c>
      <c r="S2193" s="10">
        <f t="shared" si="178"/>
        <v>42780.833645833336</v>
      </c>
      <c r="T2193" s="20">
        <f t="shared" si="174"/>
        <v>12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8289</v>
      </c>
      <c r="O2194" t="s">
        <v>8307</v>
      </c>
      <c r="P2194">
        <f t="shared" si="175"/>
        <v>1081</v>
      </c>
      <c r="Q2194">
        <f t="shared" si="176"/>
        <v>40.07</v>
      </c>
      <c r="R2194" s="10">
        <f t="shared" si="177"/>
        <v>42691.8512037037</v>
      </c>
      <c r="S2194" s="10">
        <f t="shared" si="178"/>
        <v>42719.958333333328</v>
      </c>
      <c r="T2194" s="20">
        <f t="shared" si="174"/>
        <v>28.107129629628616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8289</v>
      </c>
      <c r="O2195" t="s">
        <v>8307</v>
      </c>
      <c r="P2195">
        <f t="shared" si="175"/>
        <v>452</v>
      </c>
      <c r="Q2195">
        <f t="shared" si="176"/>
        <v>75.650000000000006</v>
      </c>
      <c r="R2195" s="10">
        <f t="shared" si="177"/>
        <v>42664.405925925923</v>
      </c>
      <c r="S2195" s="10">
        <f t="shared" si="178"/>
        <v>42695.207638888889</v>
      </c>
      <c r="T2195" s="20">
        <f t="shared" si="174"/>
        <v>30.801712962966121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8289</v>
      </c>
      <c r="O2196" t="s">
        <v>8307</v>
      </c>
      <c r="P2196">
        <f t="shared" si="175"/>
        <v>537</v>
      </c>
      <c r="Q2196">
        <f t="shared" si="176"/>
        <v>61.2</v>
      </c>
      <c r="R2196" s="10">
        <f t="shared" si="177"/>
        <v>42425.757986111115</v>
      </c>
      <c r="S2196" s="10">
        <f t="shared" si="178"/>
        <v>42455.716319444444</v>
      </c>
      <c r="T2196" s="20">
        <f t="shared" si="174"/>
        <v>29.958333333328483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8289</v>
      </c>
      <c r="O2197" t="s">
        <v>8307</v>
      </c>
      <c r="P2197">
        <f t="shared" si="175"/>
        <v>120</v>
      </c>
      <c r="Q2197">
        <f t="shared" si="176"/>
        <v>48.13</v>
      </c>
      <c r="R2197" s="10">
        <f t="shared" si="177"/>
        <v>42197.771990740745</v>
      </c>
      <c r="S2197" s="10">
        <f t="shared" si="178"/>
        <v>42227.771990740745</v>
      </c>
      <c r="T2197" s="20">
        <f t="shared" si="174"/>
        <v>30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8289</v>
      </c>
      <c r="O2198" t="s">
        <v>8307</v>
      </c>
      <c r="P2198">
        <f t="shared" si="175"/>
        <v>114</v>
      </c>
      <c r="Q2198">
        <f t="shared" si="176"/>
        <v>68.11</v>
      </c>
      <c r="R2198" s="10">
        <f t="shared" si="177"/>
        <v>42675.487291666665</v>
      </c>
      <c r="S2198" s="10">
        <f t="shared" si="178"/>
        <v>42706.291666666672</v>
      </c>
      <c r="T2198" s="20">
        <f t="shared" si="174"/>
        <v>30.804375000006985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8289</v>
      </c>
      <c r="O2199" t="s">
        <v>8307</v>
      </c>
      <c r="P2199">
        <f t="shared" si="175"/>
        <v>951</v>
      </c>
      <c r="Q2199">
        <f t="shared" si="176"/>
        <v>65.89</v>
      </c>
      <c r="R2199" s="10">
        <f t="shared" si="177"/>
        <v>42033.584016203706</v>
      </c>
      <c r="S2199" s="10">
        <f t="shared" si="178"/>
        <v>42063.584016203706</v>
      </c>
      <c r="T2199" s="20">
        <f t="shared" si="174"/>
        <v>30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8289</v>
      </c>
      <c r="O2200" t="s">
        <v>8307</v>
      </c>
      <c r="P2200">
        <f t="shared" si="175"/>
        <v>133</v>
      </c>
      <c r="Q2200">
        <f t="shared" si="176"/>
        <v>81.650000000000006</v>
      </c>
      <c r="R2200" s="10">
        <f t="shared" si="177"/>
        <v>42292.513888888891</v>
      </c>
      <c r="S2200" s="10">
        <f t="shared" si="178"/>
        <v>42322.555555555555</v>
      </c>
      <c r="T2200" s="20">
        <f t="shared" si="174"/>
        <v>30.041666666664241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8289</v>
      </c>
      <c r="O2201" t="s">
        <v>8307</v>
      </c>
      <c r="P2201">
        <f t="shared" si="175"/>
        <v>147</v>
      </c>
      <c r="Q2201">
        <f t="shared" si="176"/>
        <v>52.7</v>
      </c>
      <c r="R2201" s="10">
        <f t="shared" si="177"/>
        <v>42262.416643518518</v>
      </c>
      <c r="S2201" s="10">
        <f t="shared" si="178"/>
        <v>42292.416643518518</v>
      </c>
      <c r="T2201" s="20">
        <f t="shared" si="174"/>
        <v>30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8289</v>
      </c>
      <c r="O2202" t="s">
        <v>8307</v>
      </c>
      <c r="P2202">
        <f t="shared" si="175"/>
        <v>542</v>
      </c>
      <c r="Q2202">
        <f t="shared" si="176"/>
        <v>41.23</v>
      </c>
      <c r="R2202" s="10">
        <f t="shared" si="177"/>
        <v>42163.625787037032</v>
      </c>
      <c r="S2202" s="10">
        <f t="shared" si="178"/>
        <v>42191.125</v>
      </c>
      <c r="T2202" s="20">
        <f t="shared" si="174"/>
        <v>27.499212962968159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8281</v>
      </c>
      <c r="O2203" t="s">
        <v>8286</v>
      </c>
      <c r="P2203">
        <f t="shared" si="175"/>
        <v>383</v>
      </c>
      <c r="Q2203">
        <f t="shared" si="176"/>
        <v>15.04</v>
      </c>
      <c r="R2203" s="10">
        <f t="shared" si="177"/>
        <v>41276.846817129634</v>
      </c>
      <c r="S2203" s="10">
        <f t="shared" si="178"/>
        <v>41290.846817129634</v>
      </c>
      <c r="T2203" s="20">
        <f t="shared" si="174"/>
        <v>14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8281</v>
      </c>
      <c r="O2204" t="s">
        <v>8286</v>
      </c>
      <c r="P2204">
        <f t="shared" si="175"/>
        <v>704</v>
      </c>
      <c r="Q2204">
        <f t="shared" si="176"/>
        <v>39.07</v>
      </c>
      <c r="R2204" s="10">
        <f t="shared" si="177"/>
        <v>41184.849166666667</v>
      </c>
      <c r="S2204" s="10">
        <f t="shared" si="178"/>
        <v>41214.849166666667</v>
      </c>
      <c r="T2204" s="20">
        <f t="shared" si="174"/>
        <v>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8281</v>
      </c>
      <c r="O2205" t="s">
        <v>8286</v>
      </c>
      <c r="P2205">
        <f t="shared" si="175"/>
        <v>110</v>
      </c>
      <c r="Q2205">
        <f t="shared" si="176"/>
        <v>43.82</v>
      </c>
      <c r="R2205" s="10">
        <f t="shared" si="177"/>
        <v>42241.85974537037</v>
      </c>
      <c r="S2205" s="10">
        <f t="shared" si="178"/>
        <v>42271.85974537037</v>
      </c>
      <c r="T2205" s="20">
        <f t="shared" si="174"/>
        <v>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8281</v>
      </c>
      <c r="O2206" t="s">
        <v>8286</v>
      </c>
      <c r="P2206">
        <f t="shared" si="175"/>
        <v>133</v>
      </c>
      <c r="Q2206">
        <f t="shared" si="176"/>
        <v>27.3</v>
      </c>
      <c r="R2206" s="10">
        <f t="shared" si="177"/>
        <v>41312.311562499999</v>
      </c>
      <c r="S2206" s="10">
        <f t="shared" si="178"/>
        <v>41342.311562499999</v>
      </c>
      <c r="T2206" s="20">
        <f t="shared" si="174"/>
        <v>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8281</v>
      </c>
      <c r="O2207" t="s">
        <v>8286</v>
      </c>
      <c r="P2207">
        <f t="shared" si="175"/>
        <v>152</v>
      </c>
      <c r="Q2207">
        <f t="shared" si="176"/>
        <v>42.22</v>
      </c>
      <c r="R2207" s="10">
        <f t="shared" si="177"/>
        <v>41031.82163194444</v>
      </c>
      <c r="S2207" s="10">
        <f t="shared" si="178"/>
        <v>41061.82163194444</v>
      </c>
      <c r="T2207" s="20">
        <f t="shared" si="174"/>
        <v>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8281</v>
      </c>
      <c r="O2208" t="s">
        <v>8286</v>
      </c>
      <c r="P2208">
        <f t="shared" si="175"/>
        <v>103</v>
      </c>
      <c r="Q2208">
        <f t="shared" si="176"/>
        <v>33.24</v>
      </c>
      <c r="R2208" s="10">
        <f t="shared" si="177"/>
        <v>40997.257222222222</v>
      </c>
      <c r="S2208" s="10">
        <f t="shared" si="178"/>
        <v>41015.257222222222</v>
      </c>
      <c r="T2208" s="20">
        <f t="shared" si="174"/>
        <v>18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8281</v>
      </c>
      <c r="O2209" t="s">
        <v>8286</v>
      </c>
      <c r="P2209">
        <f t="shared" si="175"/>
        <v>100</v>
      </c>
      <c r="Q2209">
        <f t="shared" si="176"/>
        <v>285.70999999999998</v>
      </c>
      <c r="R2209" s="10">
        <f t="shared" si="177"/>
        <v>41564.194131944445</v>
      </c>
      <c r="S2209" s="10">
        <f t="shared" si="178"/>
        <v>41594.235798611109</v>
      </c>
      <c r="T2209" s="20">
        <f t="shared" si="174"/>
        <v>30.041666666664241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8281</v>
      </c>
      <c r="O2210" t="s">
        <v>8286</v>
      </c>
      <c r="P2210">
        <f t="shared" si="175"/>
        <v>102</v>
      </c>
      <c r="Q2210">
        <f t="shared" si="176"/>
        <v>42.33</v>
      </c>
      <c r="R2210" s="10">
        <f t="shared" si="177"/>
        <v>40946.882245370369</v>
      </c>
      <c r="S2210" s="10">
        <f t="shared" si="178"/>
        <v>41006.166666666664</v>
      </c>
      <c r="T2210" s="20">
        <f t="shared" si="174"/>
        <v>59.284421296295477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8281</v>
      </c>
      <c r="O2211" t="s">
        <v>8286</v>
      </c>
      <c r="P2211">
        <f t="shared" si="175"/>
        <v>151</v>
      </c>
      <c r="Q2211">
        <f t="shared" si="176"/>
        <v>50.27</v>
      </c>
      <c r="R2211" s="10">
        <f t="shared" si="177"/>
        <v>41732.479675925926</v>
      </c>
      <c r="S2211" s="10">
        <f t="shared" si="178"/>
        <v>41743.958333333336</v>
      </c>
      <c r="T2211" s="20">
        <f t="shared" si="174"/>
        <v>11.478657407409628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8281</v>
      </c>
      <c r="O2212" t="s">
        <v>8286</v>
      </c>
      <c r="P2212">
        <f t="shared" si="175"/>
        <v>111</v>
      </c>
      <c r="Q2212">
        <f t="shared" si="176"/>
        <v>61.9</v>
      </c>
      <c r="R2212" s="10">
        <f t="shared" si="177"/>
        <v>40956.066087962965</v>
      </c>
      <c r="S2212" s="10">
        <f t="shared" si="178"/>
        <v>41013.73333333333</v>
      </c>
      <c r="T2212" s="20">
        <f t="shared" si="174"/>
        <v>57.667245370364981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8281</v>
      </c>
      <c r="O2213" t="s">
        <v>8286</v>
      </c>
      <c r="P2213">
        <f t="shared" si="175"/>
        <v>196</v>
      </c>
      <c r="Q2213">
        <f t="shared" si="176"/>
        <v>40.75</v>
      </c>
      <c r="R2213" s="10">
        <f t="shared" si="177"/>
        <v>41716.785011574073</v>
      </c>
      <c r="S2213" s="10">
        <f t="shared" si="178"/>
        <v>41739.290972222225</v>
      </c>
      <c r="T2213" s="20">
        <f t="shared" si="174"/>
        <v>22.505960648151813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8281</v>
      </c>
      <c r="O2214" t="s">
        <v>8286</v>
      </c>
      <c r="P2214">
        <f t="shared" si="175"/>
        <v>114</v>
      </c>
      <c r="Q2214">
        <f t="shared" si="176"/>
        <v>55.8</v>
      </c>
      <c r="R2214" s="10">
        <f t="shared" si="177"/>
        <v>41548.747418981482</v>
      </c>
      <c r="S2214" s="10">
        <f t="shared" si="178"/>
        <v>41582.041666666664</v>
      </c>
      <c r="T2214" s="20">
        <f t="shared" si="174"/>
        <v>33.294247685182199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8281</v>
      </c>
      <c r="O2215" t="s">
        <v>8286</v>
      </c>
      <c r="P2215">
        <f t="shared" si="175"/>
        <v>200</v>
      </c>
      <c r="Q2215">
        <f t="shared" si="176"/>
        <v>10</v>
      </c>
      <c r="R2215" s="10">
        <f t="shared" si="177"/>
        <v>42109.826145833329</v>
      </c>
      <c r="S2215" s="10">
        <f t="shared" si="178"/>
        <v>42139.826145833329</v>
      </c>
      <c r="T2215" s="20">
        <f t="shared" si="174"/>
        <v>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8281</v>
      </c>
      <c r="O2216" t="s">
        <v>8286</v>
      </c>
      <c r="P2216">
        <f t="shared" si="175"/>
        <v>293</v>
      </c>
      <c r="Q2216">
        <f t="shared" si="176"/>
        <v>73.13</v>
      </c>
      <c r="R2216" s="10">
        <f t="shared" si="177"/>
        <v>41646.792222222226</v>
      </c>
      <c r="S2216" s="10">
        <f t="shared" si="178"/>
        <v>41676.792222222226</v>
      </c>
      <c r="T2216" s="20">
        <f t="shared" si="174"/>
        <v>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8281</v>
      </c>
      <c r="O2217" t="s">
        <v>8286</v>
      </c>
      <c r="P2217">
        <f t="shared" si="175"/>
        <v>156</v>
      </c>
      <c r="Q2217">
        <f t="shared" si="176"/>
        <v>26.06</v>
      </c>
      <c r="R2217" s="10">
        <f t="shared" si="177"/>
        <v>40958.717268518521</v>
      </c>
      <c r="S2217" s="10">
        <f t="shared" si="178"/>
        <v>40981.290972222225</v>
      </c>
      <c r="T2217" s="20">
        <f t="shared" si="174"/>
        <v>22.573703703703359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8281</v>
      </c>
      <c r="O2218" t="s">
        <v>8286</v>
      </c>
      <c r="P2218">
        <f t="shared" si="175"/>
        <v>106</v>
      </c>
      <c r="Q2218">
        <f t="shared" si="176"/>
        <v>22.64</v>
      </c>
      <c r="R2218" s="10">
        <f t="shared" si="177"/>
        <v>42194.751678240747</v>
      </c>
      <c r="S2218" s="10">
        <f t="shared" si="178"/>
        <v>42208.751678240747</v>
      </c>
      <c r="T2218" s="20">
        <f t="shared" si="174"/>
        <v>14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8281</v>
      </c>
      <c r="O2219" t="s">
        <v>8286</v>
      </c>
      <c r="P2219">
        <f t="shared" si="175"/>
        <v>101</v>
      </c>
      <c r="Q2219">
        <f t="shared" si="176"/>
        <v>47.22</v>
      </c>
      <c r="R2219" s="10">
        <f t="shared" si="177"/>
        <v>42299.776770833334</v>
      </c>
      <c r="S2219" s="10">
        <f t="shared" si="178"/>
        <v>42310.333333333328</v>
      </c>
      <c r="T2219" s="20">
        <f t="shared" si="174"/>
        <v>10.55656249999447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8281</v>
      </c>
      <c r="O2220" t="s">
        <v>8286</v>
      </c>
      <c r="P2220">
        <f t="shared" si="175"/>
        <v>123</v>
      </c>
      <c r="Q2220">
        <f t="shared" si="176"/>
        <v>32.32</v>
      </c>
      <c r="R2220" s="10">
        <f t="shared" si="177"/>
        <v>41127.812303240738</v>
      </c>
      <c r="S2220" s="10">
        <f t="shared" si="178"/>
        <v>41150</v>
      </c>
      <c r="T2220" s="20">
        <f t="shared" si="174"/>
        <v>22.187696759261598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8281</v>
      </c>
      <c r="O2221" t="s">
        <v>8286</v>
      </c>
      <c r="P2221">
        <f t="shared" si="175"/>
        <v>102</v>
      </c>
      <c r="Q2221">
        <f t="shared" si="176"/>
        <v>53.42</v>
      </c>
      <c r="R2221" s="10">
        <f t="shared" si="177"/>
        <v>42205.718888888892</v>
      </c>
      <c r="S2221" s="10">
        <f t="shared" si="178"/>
        <v>42235.718888888892</v>
      </c>
      <c r="T2221" s="20">
        <f t="shared" si="174"/>
        <v>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8281</v>
      </c>
      <c r="O2222" t="s">
        <v>8286</v>
      </c>
      <c r="P2222">
        <f t="shared" si="175"/>
        <v>101</v>
      </c>
      <c r="Q2222">
        <f t="shared" si="176"/>
        <v>51.3</v>
      </c>
      <c r="R2222" s="10">
        <f t="shared" si="177"/>
        <v>41452.060601851852</v>
      </c>
      <c r="S2222" s="10">
        <f t="shared" si="178"/>
        <v>41482.060601851852</v>
      </c>
      <c r="T2222" s="20">
        <f t="shared" si="174"/>
        <v>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8289</v>
      </c>
      <c r="O2223" t="s">
        <v>8307</v>
      </c>
      <c r="P2223">
        <f t="shared" si="175"/>
        <v>108</v>
      </c>
      <c r="Q2223">
        <f t="shared" si="176"/>
        <v>37.200000000000003</v>
      </c>
      <c r="R2223" s="10">
        <f t="shared" si="177"/>
        <v>42452.666770833333</v>
      </c>
      <c r="S2223" s="10">
        <f t="shared" si="178"/>
        <v>42483</v>
      </c>
      <c r="T2223" s="20">
        <f t="shared" si="174"/>
        <v>30.33322916666657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8289</v>
      </c>
      <c r="O2224" t="s">
        <v>8307</v>
      </c>
      <c r="P2224">
        <f t="shared" si="175"/>
        <v>163</v>
      </c>
      <c r="Q2224">
        <f t="shared" si="176"/>
        <v>27.1</v>
      </c>
      <c r="R2224" s="10">
        <f t="shared" si="177"/>
        <v>40906.787581018521</v>
      </c>
      <c r="S2224" s="10">
        <f t="shared" si="178"/>
        <v>40936.787581018521</v>
      </c>
      <c r="T2224" s="20">
        <f t="shared" si="174"/>
        <v>30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8289</v>
      </c>
      <c r="O2225" t="s">
        <v>8307</v>
      </c>
      <c r="P2225">
        <f t="shared" si="175"/>
        <v>106</v>
      </c>
      <c r="Q2225">
        <f t="shared" si="176"/>
        <v>206.31</v>
      </c>
      <c r="R2225" s="10">
        <f t="shared" si="177"/>
        <v>42152.640833333338</v>
      </c>
      <c r="S2225" s="10">
        <f t="shared" si="178"/>
        <v>42182.640833333338</v>
      </c>
      <c r="T2225" s="20">
        <f t="shared" si="174"/>
        <v>30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8289</v>
      </c>
      <c r="O2226" t="s">
        <v>8307</v>
      </c>
      <c r="P2226">
        <f t="shared" si="175"/>
        <v>243</v>
      </c>
      <c r="Q2226">
        <f t="shared" si="176"/>
        <v>82.15</v>
      </c>
      <c r="R2226" s="10">
        <f t="shared" si="177"/>
        <v>42644.667534722219</v>
      </c>
      <c r="S2226" s="10">
        <f t="shared" si="178"/>
        <v>42672.791666666672</v>
      </c>
      <c r="T2226" s="20">
        <f t="shared" si="174"/>
        <v>28.124131944452529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8289</v>
      </c>
      <c r="O2227" t="s">
        <v>8307</v>
      </c>
      <c r="P2227">
        <f t="shared" si="175"/>
        <v>945</v>
      </c>
      <c r="Q2227">
        <f t="shared" si="176"/>
        <v>164.8</v>
      </c>
      <c r="R2227" s="10">
        <f t="shared" si="177"/>
        <v>41873.79184027778</v>
      </c>
      <c r="S2227" s="10">
        <f t="shared" si="178"/>
        <v>41903.79184027778</v>
      </c>
      <c r="T2227" s="20">
        <f t="shared" si="174"/>
        <v>30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8289</v>
      </c>
      <c r="O2228" t="s">
        <v>8307</v>
      </c>
      <c r="P2228">
        <f t="shared" si="175"/>
        <v>108</v>
      </c>
      <c r="Q2228">
        <f t="shared" si="176"/>
        <v>60.82</v>
      </c>
      <c r="R2228" s="10">
        <f t="shared" si="177"/>
        <v>42381.79886574074</v>
      </c>
      <c r="S2228" s="10">
        <f t="shared" si="178"/>
        <v>42412.207638888889</v>
      </c>
      <c r="T2228" s="20">
        <f t="shared" si="174"/>
        <v>30.408773148148612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8289</v>
      </c>
      <c r="O2229" t="s">
        <v>8307</v>
      </c>
      <c r="P2229">
        <f t="shared" si="175"/>
        <v>157</v>
      </c>
      <c r="Q2229">
        <f t="shared" si="176"/>
        <v>67.97</v>
      </c>
      <c r="R2229" s="10">
        <f t="shared" si="177"/>
        <v>41561.807349537034</v>
      </c>
      <c r="S2229" s="10">
        <f t="shared" si="178"/>
        <v>41591.849016203705</v>
      </c>
      <c r="T2229" s="20">
        <f t="shared" si="174"/>
        <v>30.041666666671517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8289</v>
      </c>
      <c r="O2230" t="s">
        <v>8307</v>
      </c>
      <c r="P2230">
        <f t="shared" si="175"/>
        <v>1174</v>
      </c>
      <c r="Q2230">
        <f t="shared" si="176"/>
        <v>81.56</v>
      </c>
      <c r="R2230" s="10">
        <f t="shared" si="177"/>
        <v>42202.278194444443</v>
      </c>
      <c r="S2230" s="10">
        <f t="shared" si="178"/>
        <v>42232.278194444443</v>
      </c>
      <c r="T2230" s="20">
        <f t="shared" si="174"/>
        <v>30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8289</v>
      </c>
      <c r="O2231" t="s">
        <v>8307</v>
      </c>
      <c r="P2231">
        <f t="shared" si="175"/>
        <v>171</v>
      </c>
      <c r="Q2231">
        <f t="shared" si="176"/>
        <v>25.43</v>
      </c>
      <c r="R2231" s="10">
        <f t="shared" si="177"/>
        <v>41484.664247685185</v>
      </c>
      <c r="S2231" s="10">
        <f t="shared" si="178"/>
        <v>41520.166666666664</v>
      </c>
      <c r="T2231" s="20">
        <f t="shared" si="174"/>
        <v>35.502418981479423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8289</v>
      </c>
      <c r="O2232" t="s">
        <v>8307</v>
      </c>
      <c r="P2232">
        <f t="shared" si="175"/>
        <v>126</v>
      </c>
      <c r="Q2232">
        <f t="shared" si="176"/>
        <v>21.5</v>
      </c>
      <c r="R2232" s="10">
        <f t="shared" si="177"/>
        <v>41724.881099537037</v>
      </c>
      <c r="S2232" s="10">
        <f t="shared" si="178"/>
        <v>41754.881099537037</v>
      </c>
      <c r="T2232" s="20">
        <f t="shared" si="174"/>
        <v>30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8289</v>
      </c>
      <c r="O2233" t="s">
        <v>8307</v>
      </c>
      <c r="P2233">
        <f t="shared" si="175"/>
        <v>1212</v>
      </c>
      <c r="Q2233">
        <f t="shared" si="176"/>
        <v>27.23</v>
      </c>
      <c r="R2233" s="10">
        <f t="shared" si="177"/>
        <v>41423.910891203705</v>
      </c>
      <c r="S2233" s="10">
        <f t="shared" si="178"/>
        <v>41450.208333333336</v>
      </c>
      <c r="T2233" s="20">
        <f t="shared" si="174"/>
        <v>26.297442129631236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8289</v>
      </c>
      <c r="O2234" t="s">
        <v>8307</v>
      </c>
      <c r="P2234">
        <f t="shared" si="175"/>
        <v>496</v>
      </c>
      <c r="Q2234">
        <f t="shared" si="176"/>
        <v>25.09</v>
      </c>
      <c r="R2234" s="10">
        <f t="shared" si="177"/>
        <v>41806.794074074074</v>
      </c>
      <c r="S2234" s="10">
        <f t="shared" si="178"/>
        <v>41839.125</v>
      </c>
      <c r="T2234" s="20">
        <f t="shared" si="174"/>
        <v>32.33092592592584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8289</v>
      </c>
      <c r="O2235" t="s">
        <v>8307</v>
      </c>
      <c r="P2235">
        <f t="shared" si="175"/>
        <v>332</v>
      </c>
      <c r="Q2235">
        <f t="shared" si="176"/>
        <v>21.23</v>
      </c>
      <c r="R2235" s="10">
        <f t="shared" si="177"/>
        <v>42331.378923611104</v>
      </c>
      <c r="S2235" s="10">
        <f t="shared" si="178"/>
        <v>42352</v>
      </c>
      <c r="T2235" s="20">
        <f t="shared" si="174"/>
        <v>20.621076388895744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8289</v>
      </c>
      <c r="O2236" t="s">
        <v>8307</v>
      </c>
      <c r="P2236">
        <f t="shared" si="175"/>
        <v>1165</v>
      </c>
      <c r="Q2236">
        <f t="shared" si="176"/>
        <v>41.61</v>
      </c>
      <c r="R2236" s="10">
        <f t="shared" si="177"/>
        <v>42710.824618055558</v>
      </c>
      <c r="S2236" s="10">
        <f t="shared" si="178"/>
        <v>42740.824618055558</v>
      </c>
      <c r="T2236" s="20">
        <f t="shared" si="174"/>
        <v>30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8289</v>
      </c>
      <c r="O2237" t="s">
        <v>8307</v>
      </c>
      <c r="P2237">
        <f t="shared" si="175"/>
        <v>153</v>
      </c>
      <c r="Q2237">
        <f t="shared" si="176"/>
        <v>135.59</v>
      </c>
      <c r="R2237" s="10">
        <f t="shared" si="177"/>
        <v>42062.022118055553</v>
      </c>
      <c r="S2237" s="10">
        <f t="shared" si="178"/>
        <v>42091.980451388896</v>
      </c>
      <c r="T2237" s="20">
        <f t="shared" si="174"/>
        <v>29.958333333343035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8289</v>
      </c>
      <c r="O2238" t="s">
        <v>8307</v>
      </c>
      <c r="P2238">
        <f t="shared" si="175"/>
        <v>537</v>
      </c>
      <c r="Q2238">
        <f t="shared" si="176"/>
        <v>22.12</v>
      </c>
      <c r="R2238" s="10">
        <f t="shared" si="177"/>
        <v>42371.617164351846</v>
      </c>
      <c r="S2238" s="10">
        <f t="shared" si="178"/>
        <v>42401.617164351846</v>
      </c>
      <c r="T2238" s="20">
        <f t="shared" si="174"/>
        <v>30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8289</v>
      </c>
      <c r="O2239" t="s">
        <v>8307</v>
      </c>
      <c r="P2239">
        <f t="shared" si="175"/>
        <v>353</v>
      </c>
      <c r="Q2239">
        <f t="shared" si="176"/>
        <v>64.63</v>
      </c>
      <c r="R2239" s="10">
        <f t="shared" si="177"/>
        <v>41915.003275462965</v>
      </c>
      <c r="S2239" s="10">
        <f t="shared" si="178"/>
        <v>41955.332638888889</v>
      </c>
      <c r="T2239" s="20">
        <f t="shared" si="174"/>
        <v>40.329363425924385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8289</v>
      </c>
      <c r="O2240" t="s">
        <v>8307</v>
      </c>
      <c r="P2240">
        <f t="shared" si="175"/>
        <v>137</v>
      </c>
      <c r="Q2240">
        <f t="shared" si="176"/>
        <v>69.569999999999993</v>
      </c>
      <c r="R2240" s="10">
        <f t="shared" si="177"/>
        <v>42774.621712962966</v>
      </c>
      <c r="S2240" s="10">
        <f t="shared" si="178"/>
        <v>42804.621712962966</v>
      </c>
      <c r="T2240" s="20">
        <f t="shared" si="174"/>
        <v>30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8289</v>
      </c>
      <c r="O2241" t="s">
        <v>8307</v>
      </c>
      <c r="P2241">
        <f t="shared" si="175"/>
        <v>128</v>
      </c>
      <c r="Q2241">
        <f t="shared" si="176"/>
        <v>75.13</v>
      </c>
      <c r="R2241" s="10">
        <f t="shared" si="177"/>
        <v>41572.958495370374</v>
      </c>
      <c r="S2241" s="10">
        <f t="shared" si="178"/>
        <v>41609.168055555558</v>
      </c>
      <c r="T2241" s="20">
        <f t="shared" si="174"/>
        <v>36.209560185183364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8289</v>
      </c>
      <c r="O2242" t="s">
        <v>8307</v>
      </c>
      <c r="P2242">
        <f t="shared" si="175"/>
        <v>271</v>
      </c>
      <c r="Q2242">
        <f t="shared" si="176"/>
        <v>140.97999999999999</v>
      </c>
      <c r="R2242" s="10">
        <f t="shared" si="177"/>
        <v>42452.825740740736</v>
      </c>
      <c r="S2242" s="10">
        <f t="shared" si="178"/>
        <v>42482.825740740736</v>
      </c>
      <c r="T2242" s="20">
        <f t="shared" si="174"/>
        <v>30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8289</v>
      </c>
      <c r="O2243" t="s">
        <v>8307</v>
      </c>
      <c r="P2243">
        <f t="shared" si="175"/>
        <v>806</v>
      </c>
      <c r="Q2243">
        <f t="shared" si="176"/>
        <v>49.47</v>
      </c>
      <c r="R2243" s="10">
        <f t="shared" si="177"/>
        <v>42766.827546296292</v>
      </c>
      <c r="S2243" s="10">
        <f t="shared" si="178"/>
        <v>42796.827546296292</v>
      </c>
      <c r="T2243" s="20">
        <f t="shared" ref="T2243:T2306" si="179">S2243-R2243</f>
        <v>30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8289</v>
      </c>
      <c r="O2244" t="s">
        <v>8307</v>
      </c>
      <c r="P2244">
        <f t="shared" si="175"/>
        <v>1360</v>
      </c>
      <c r="Q2244">
        <f t="shared" si="176"/>
        <v>53.87</v>
      </c>
      <c r="R2244" s="10">
        <f t="shared" si="177"/>
        <v>41569.575613425928</v>
      </c>
      <c r="S2244" s="10">
        <f t="shared" si="178"/>
        <v>41605.126388888886</v>
      </c>
      <c r="T2244" s="20">
        <f t="shared" si="179"/>
        <v>35.550775462957972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8289</v>
      </c>
      <c r="O2245" t="s">
        <v>8307</v>
      </c>
      <c r="P2245">
        <f t="shared" si="175"/>
        <v>930250</v>
      </c>
      <c r="Q2245">
        <f t="shared" si="176"/>
        <v>4.57</v>
      </c>
      <c r="R2245" s="10">
        <f t="shared" si="177"/>
        <v>42800.751041666663</v>
      </c>
      <c r="S2245" s="10">
        <f t="shared" si="178"/>
        <v>42807.125</v>
      </c>
      <c r="T2245" s="20">
        <f t="shared" si="179"/>
        <v>6.3739583333372138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8289</v>
      </c>
      <c r="O2246" t="s">
        <v>8307</v>
      </c>
      <c r="P2246">
        <f t="shared" si="175"/>
        <v>377</v>
      </c>
      <c r="Q2246">
        <f t="shared" si="176"/>
        <v>65</v>
      </c>
      <c r="R2246" s="10">
        <f t="shared" si="177"/>
        <v>42647.818819444445</v>
      </c>
      <c r="S2246" s="10">
        <f t="shared" si="178"/>
        <v>42659.854166666672</v>
      </c>
      <c r="T2246" s="20">
        <f t="shared" si="179"/>
        <v>12.035347222226846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8289</v>
      </c>
      <c r="O2247" t="s">
        <v>8307</v>
      </c>
      <c r="P2247">
        <f t="shared" si="175"/>
        <v>2647</v>
      </c>
      <c r="Q2247">
        <f t="shared" si="176"/>
        <v>53.48</v>
      </c>
      <c r="R2247" s="10">
        <f t="shared" si="177"/>
        <v>41660.708530092597</v>
      </c>
      <c r="S2247" s="10">
        <f t="shared" si="178"/>
        <v>41691.75</v>
      </c>
      <c r="T2247" s="20">
        <f t="shared" si="179"/>
        <v>31.041469907402643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8289</v>
      </c>
      <c r="O2248" t="s">
        <v>8307</v>
      </c>
      <c r="P2248">
        <f t="shared" si="175"/>
        <v>100</v>
      </c>
      <c r="Q2248">
        <f t="shared" si="176"/>
        <v>43.91</v>
      </c>
      <c r="R2248" s="10">
        <f t="shared" si="177"/>
        <v>42221.79178240741</v>
      </c>
      <c r="S2248" s="10">
        <f t="shared" si="178"/>
        <v>42251.79178240741</v>
      </c>
      <c r="T2248" s="20">
        <f t="shared" si="179"/>
        <v>30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8289</v>
      </c>
      <c r="O2249" t="s">
        <v>8307</v>
      </c>
      <c r="P2249">
        <f t="shared" si="175"/>
        <v>104</v>
      </c>
      <c r="Q2249">
        <f t="shared" si="176"/>
        <v>50.85</v>
      </c>
      <c r="R2249" s="10">
        <f t="shared" si="177"/>
        <v>42200.666261574079</v>
      </c>
      <c r="S2249" s="10">
        <f t="shared" si="178"/>
        <v>42214.666261574079</v>
      </c>
      <c r="T2249" s="20">
        <f t="shared" si="179"/>
        <v>14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8289</v>
      </c>
      <c r="O2250" t="s">
        <v>8307</v>
      </c>
      <c r="P2250">
        <f t="shared" ref="P2250:P2313" si="180">ROUND(E2250/D2250*100,0)</f>
        <v>107</v>
      </c>
      <c r="Q2250">
        <f t="shared" ref="Q2250:Q2313" si="181">IFERROR(ROUND(E2250/L2250,2),0)</f>
        <v>58.63</v>
      </c>
      <c r="R2250" s="10">
        <f t="shared" ref="R2250:R2313" si="182">(((J2250/60)/60)/24)+DATE(1970,1,1)</f>
        <v>42688.875902777778</v>
      </c>
      <c r="S2250" s="10">
        <f t="shared" ref="S2250:S2313" si="183">(((I2250/60)/60)/24)+DATE(1970,1,1)</f>
        <v>42718.875902777778</v>
      </c>
      <c r="T2250" s="20">
        <f t="shared" si="179"/>
        <v>30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8289</v>
      </c>
      <c r="O2251" t="s">
        <v>8307</v>
      </c>
      <c r="P2251">
        <f t="shared" si="180"/>
        <v>169</v>
      </c>
      <c r="Q2251">
        <f t="shared" si="181"/>
        <v>32.82</v>
      </c>
      <c r="R2251" s="10">
        <f t="shared" si="182"/>
        <v>41336.703298611108</v>
      </c>
      <c r="S2251" s="10">
        <f t="shared" si="183"/>
        <v>41366.661631944444</v>
      </c>
      <c r="T2251" s="20">
        <f t="shared" si="179"/>
        <v>29.958333333335759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8289</v>
      </c>
      <c r="O2252" t="s">
        <v>8307</v>
      </c>
      <c r="P2252">
        <f t="shared" si="180"/>
        <v>975</v>
      </c>
      <c r="Q2252">
        <f t="shared" si="181"/>
        <v>426.93</v>
      </c>
      <c r="R2252" s="10">
        <f t="shared" si="182"/>
        <v>42677.005474537036</v>
      </c>
      <c r="S2252" s="10">
        <f t="shared" si="183"/>
        <v>42707.0471412037</v>
      </c>
      <c r="T2252" s="20">
        <f t="shared" si="179"/>
        <v>30.041666666664241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8289</v>
      </c>
      <c r="O2253" t="s">
        <v>8307</v>
      </c>
      <c r="P2253">
        <f t="shared" si="180"/>
        <v>134</v>
      </c>
      <c r="Q2253">
        <f t="shared" si="181"/>
        <v>23.81</v>
      </c>
      <c r="R2253" s="10">
        <f t="shared" si="182"/>
        <v>41846.34579861111</v>
      </c>
      <c r="S2253" s="10">
        <f t="shared" si="183"/>
        <v>41867.34579861111</v>
      </c>
      <c r="T2253" s="20">
        <f t="shared" si="179"/>
        <v>21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8289</v>
      </c>
      <c r="O2254" t="s">
        <v>8307</v>
      </c>
      <c r="P2254">
        <f t="shared" si="180"/>
        <v>272</v>
      </c>
      <c r="Q2254">
        <f t="shared" si="181"/>
        <v>98.41</v>
      </c>
      <c r="R2254" s="10">
        <f t="shared" si="182"/>
        <v>42573.327986111108</v>
      </c>
      <c r="S2254" s="10">
        <f t="shared" si="183"/>
        <v>42588.327986111108</v>
      </c>
      <c r="T2254" s="20">
        <f t="shared" si="179"/>
        <v>15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8289</v>
      </c>
      <c r="O2255" t="s">
        <v>8307</v>
      </c>
      <c r="P2255">
        <f t="shared" si="180"/>
        <v>113</v>
      </c>
      <c r="Q2255">
        <f t="shared" si="181"/>
        <v>107.32</v>
      </c>
      <c r="R2255" s="10">
        <f t="shared" si="182"/>
        <v>42296.631331018521</v>
      </c>
      <c r="S2255" s="10">
        <f t="shared" si="183"/>
        <v>42326.672997685186</v>
      </c>
      <c r="T2255" s="20">
        <f t="shared" si="179"/>
        <v>30.041666666664241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8289</v>
      </c>
      <c r="O2256" t="s">
        <v>8307</v>
      </c>
      <c r="P2256">
        <f t="shared" si="180"/>
        <v>460</v>
      </c>
      <c r="Q2256">
        <f t="shared" si="181"/>
        <v>11.67</v>
      </c>
      <c r="R2256" s="10">
        <f t="shared" si="182"/>
        <v>42752.647777777776</v>
      </c>
      <c r="S2256" s="10">
        <f t="shared" si="183"/>
        <v>42759.647777777776</v>
      </c>
      <c r="T2256" s="20">
        <f t="shared" si="179"/>
        <v>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8289</v>
      </c>
      <c r="O2257" t="s">
        <v>8307</v>
      </c>
      <c r="P2257">
        <f t="shared" si="180"/>
        <v>287</v>
      </c>
      <c r="Q2257">
        <f t="shared" si="181"/>
        <v>41.78</v>
      </c>
      <c r="R2257" s="10">
        <f t="shared" si="182"/>
        <v>42467.951979166668</v>
      </c>
      <c r="S2257" s="10">
        <f t="shared" si="183"/>
        <v>42497.951979166668</v>
      </c>
      <c r="T2257" s="20">
        <f t="shared" si="179"/>
        <v>30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8289</v>
      </c>
      <c r="O2258" t="s">
        <v>8307</v>
      </c>
      <c r="P2258">
        <f t="shared" si="180"/>
        <v>223</v>
      </c>
      <c r="Q2258">
        <f t="shared" si="181"/>
        <v>21.38</v>
      </c>
      <c r="R2258" s="10">
        <f t="shared" si="182"/>
        <v>42682.451921296291</v>
      </c>
      <c r="S2258" s="10">
        <f t="shared" si="183"/>
        <v>42696.451921296291</v>
      </c>
      <c r="T2258" s="20">
        <f t="shared" si="179"/>
        <v>14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8289</v>
      </c>
      <c r="O2259" t="s">
        <v>8307</v>
      </c>
      <c r="P2259">
        <f t="shared" si="180"/>
        <v>636</v>
      </c>
      <c r="Q2259">
        <f t="shared" si="181"/>
        <v>94.1</v>
      </c>
      <c r="R2259" s="10">
        <f t="shared" si="182"/>
        <v>42505.936678240745</v>
      </c>
      <c r="S2259" s="10">
        <f t="shared" si="183"/>
        <v>42540.958333333328</v>
      </c>
      <c r="T2259" s="20">
        <f t="shared" si="179"/>
        <v>35.021655092583387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8289</v>
      </c>
      <c r="O2260" t="s">
        <v>8307</v>
      </c>
      <c r="P2260">
        <f t="shared" si="180"/>
        <v>147</v>
      </c>
      <c r="Q2260">
        <f t="shared" si="181"/>
        <v>15.72</v>
      </c>
      <c r="R2260" s="10">
        <f t="shared" si="182"/>
        <v>42136.75100694444</v>
      </c>
      <c r="S2260" s="10">
        <f t="shared" si="183"/>
        <v>42166.75100694444</v>
      </c>
      <c r="T2260" s="20">
        <f t="shared" si="179"/>
        <v>30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8289</v>
      </c>
      <c r="O2261" t="s">
        <v>8307</v>
      </c>
      <c r="P2261">
        <f t="shared" si="180"/>
        <v>1867</v>
      </c>
      <c r="Q2261">
        <f t="shared" si="181"/>
        <v>90.64</v>
      </c>
      <c r="R2261" s="10">
        <f t="shared" si="182"/>
        <v>42702.804814814815</v>
      </c>
      <c r="S2261" s="10">
        <f t="shared" si="183"/>
        <v>42712.804814814815</v>
      </c>
      <c r="T2261" s="20">
        <f t="shared" si="179"/>
        <v>10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8289</v>
      </c>
      <c r="O2262" t="s">
        <v>8307</v>
      </c>
      <c r="P2262">
        <f t="shared" si="180"/>
        <v>327</v>
      </c>
      <c r="Q2262">
        <f t="shared" si="181"/>
        <v>97.3</v>
      </c>
      <c r="R2262" s="10">
        <f t="shared" si="182"/>
        <v>41695.016782407409</v>
      </c>
      <c r="S2262" s="10">
        <f t="shared" si="183"/>
        <v>41724.975115740745</v>
      </c>
      <c r="T2262" s="20">
        <f t="shared" si="179"/>
        <v>29.958333333335759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8289</v>
      </c>
      <c r="O2263" t="s">
        <v>8307</v>
      </c>
      <c r="P2263">
        <f t="shared" si="180"/>
        <v>780</v>
      </c>
      <c r="Q2263">
        <f t="shared" si="181"/>
        <v>37.119999999999997</v>
      </c>
      <c r="R2263" s="10">
        <f t="shared" si="182"/>
        <v>42759.724768518514</v>
      </c>
      <c r="S2263" s="10">
        <f t="shared" si="183"/>
        <v>42780.724768518514</v>
      </c>
      <c r="T2263" s="20">
        <f t="shared" si="179"/>
        <v>21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8289</v>
      </c>
      <c r="O2264" t="s">
        <v>8307</v>
      </c>
      <c r="P2264">
        <f t="shared" si="180"/>
        <v>154</v>
      </c>
      <c r="Q2264">
        <f t="shared" si="181"/>
        <v>28.1</v>
      </c>
      <c r="R2264" s="10">
        <f t="shared" si="182"/>
        <v>41926.585162037038</v>
      </c>
      <c r="S2264" s="10">
        <f t="shared" si="183"/>
        <v>41961</v>
      </c>
      <c r="T2264" s="20">
        <f t="shared" si="179"/>
        <v>34.414837962962338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8289</v>
      </c>
      <c r="O2265" t="s">
        <v>8307</v>
      </c>
      <c r="P2265">
        <f t="shared" si="180"/>
        <v>116</v>
      </c>
      <c r="Q2265">
        <f t="shared" si="181"/>
        <v>144.43</v>
      </c>
      <c r="R2265" s="10">
        <f t="shared" si="182"/>
        <v>42014.832326388889</v>
      </c>
      <c r="S2265" s="10">
        <f t="shared" si="183"/>
        <v>42035.832326388889</v>
      </c>
      <c r="T2265" s="20">
        <f t="shared" si="179"/>
        <v>21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8289</v>
      </c>
      <c r="O2266" t="s">
        <v>8307</v>
      </c>
      <c r="P2266">
        <f t="shared" si="180"/>
        <v>180</v>
      </c>
      <c r="Q2266">
        <f t="shared" si="181"/>
        <v>24.27</v>
      </c>
      <c r="R2266" s="10">
        <f t="shared" si="182"/>
        <v>42496.582337962958</v>
      </c>
      <c r="S2266" s="10">
        <f t="shared" si="183"/>
        <v>42513.125</v>
      </c>
      <c r="T2266" s="20">
        <f t="shared" si="179"/>
        <v>16.542662037041737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8289</v>
      </c>
      <c r="O2267" t="s">
        <v>8307</v>
      </c>
      <c r="P2267">
        <f t="shared" si="180"/>
        <v>299</v>
      </c>
      <c r="Q2267">
        <f t="shared" si="181"/>
        <v>35.119999999999997</v>
      </c>
      <c r="R2267" s="10">
        <f t="shared" si="182"/>
        <v>42689.853090277778</v>
      </c>
      <c r="S2267" s="10">
        <f t="shared" si="183"/>
        <v>42696.853090277778</v>
      </c>
      <c r="T2267" s="20">
        <f t="shared" si="179"/>
        <v>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8289</v>
      </c>
      <c r="O2268" t="s">
        <v>8307</v>
      </c>
      <c r="P2268">
        <f t="shared" si="180"/>
        <v>320</v>
      </c>
      <c r="Q2268">
        <f t="shared" si="181"/>
        <v>24.76</v>
      </c>
      <c r="R2268" s="10">
        <f t="shared" si="182"/>
        <v>42469.874907407408</v>
      </c>
      <c r="S2268" s="10">
        <f t="shared" si="183"/>
        <v>42487.083333333328</v>
      </c>
      <c r="T2268" s="20">
        <f t="shared" si="179"/>
        <v>17.208425925920892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8289</v>
      </c>
      <c r="O2269" t="s">
        <v>8307</v>
      </c>
      <c r="P2269">
        <f t="shared" si="180"/>
        <v>381</v>
      </c>
      <c r="Q2269">
        <f t="shared" si="181"/>
        <v>188.38</v>
      </c>
      <c r="R2269" s="10">
        <f t="shared" si="182"/>
        <v>41968.829826388886</v>
      </c>
      <c r="S2269" s="10">
        <f t="shared" si="183"/>
        <v>41994.041666666672</v>
      </c>
      <c r="T2269" s="20">
        <f t="shared" si="179"/>
        <v>25.211840277785086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8289</v>
      </c>
      <c r="O2270" t="s">
        <v>8307</v>
      </c>
      <c r="P2270">
        <f t="shared" si="180"/>
        <v>103</v>
      </c>
      <c r="Q2270">
        <f t="shared" si="181"/>
        <v>148.08000000000001</v>
      </c>
      <c r="R2270" s="10">
        <f t="shared" si="182"/>
        <v>42776.082349537035</v>
      </c>
      <c r="S2270" s="10">
        <f t="shared" si="183"/>
        <v>42806.082349537035</v>
      </c>
      <c r="T2270" s="20">
        <f t="shared" si="179"/>
        <v>30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8289</v>
      </c>
      <c r="O2271" t="s">
        <v>8307</v>
      </c>
      <c r="P2271">
        <f t="shared" si="180"/>
        <v>1802</v>
      </c>
      <c r="Q2271">
        <f t="shared" si="181"/>
        <v>49.93</v>
      </c>
      <c r="R2271" s="10">
        <f t="shared" si="182"/>
        <v>42776.704432870371</v>
      </c>
      <c r="S2271" s="10">
        <f t="shared" si="183"/>
        <v>42801.208333333328</v>
      </c>
      <c r="T2271" s="20">
        <f t="shared" si="179"/>
        <v>24.503900462957972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8289</v>
      </c>
      <c r="O2272" t="s">
        <v>8307</v>
      </c>
      <c r="P2272">
        <f t="shared" si="180"/>
        <v>720</v>
      </c>
      <c r="Q2272">
        <f t="shared" si="181"/>
        <v>107.82</v>
      </c>
      <c r="R2272" s="10">
        <f t="shared" si="182"/>
        <v>42725.869363425925</v>
      </c>
      <c r="S2272" s="10">
        <f t="shared" si="183"/>
        <v>42745.915972222225</v>
      </c>
      <c r="T2272" s="20">
        <f t="shared" si="179"/>
        <v>20.046608796299552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8289</v>
      </c>
      <c r="O2273" t="s">
        <v>8307</v>
      </c>
      <c r="P2273">
        <f t="shared" si="180"/>
        <v>283</v>
      </c>
      <c r="Q2273">
        <f t="shared" si="181"/>
        <v>42.63</v>
      </c>
      <c r="R2273" s="10">
        <f t="shared" si="182"/>
        <v>42684.000046296293</v>
      </c>
      <c r="S2273" s="10">
        <f t="shared" si="183"/>
        <v>42714.000046296293</v>
      </c>
      <c r="T2273" s="20">
        <f t="shared" si="179"/>
        <v>30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8289</v>
      </c>
      <c r="O2274" t="s">
        <v>8307</v>
      </c>
      <c r="P2274">
        <f t="shared" si="180"/>
        <v>1357</v>
      </c>
      <c r="Q2274">
        <f t="shared" si="181"/>
        <v>14.37</v>
      </c>
      <c r="R2274" s="10">
        <f t="shared" si="182"/>
        <v>42315.699490740735</v>
      </c>
      <c r="S2274" s="10">
        <f t="shared" si="183"/>
        <v>42345.699490740735</v>
      </c>
      <c r="T2274" s="20">
        <f t="shared" si="179"/>
        <v>30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8289</v>
      </c>
      <c r="O2275" t="s">
        <v>8307</v>
      </c>
      <c r="P2275">
        <f t="shared" si="180"/>
        <v>220</v>
      </c>
      <c r="Q2275">
        <f t="shared" si="181"/>
        <v>37.479999999999997</v>
      </c>
      <c r="R2275" s="10">
        <f t="shared" si="182"/>
        <v>42781.549097222218</v>
      </c>
      <c r="S2275" s="10">
        <f t="shared" si="183"/>
        <v>42806.507430555561</v>
      </c>
      <c r="T2275" s="20">
        <f t="shared" si="179"/>
        <v>24.958333333343035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8289</v>
      </c>
      <c r="O2276" t="s">
        <v>8307</v>
      </c>
      <c r="P2276">
        <f t="shared" si="180"/>
        <v>120</v>
      </c>
      <c r="Q2276">
        <f t="shared" si="181"/>
        <v>30.2</v>
      </c>
      <c r="R2276" s="10">
        <f t="shared" si="182"/>
        <v>41663.500659722224</v>
      </c>
      <c r="S2276" s="10">
        <f t="shared" si="183"/>
        <v>41693.500659722224</v>
      </c>
      <c r="T2276" s="20">
        <f t="shared" si="179"/>
        <v>30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8289</v>
      </c>
      <c r="O2277" t="s">
        <v>8307</v>
      </c>
      <c r="P2277">
        <f t="shared" si="180"/>
        <v>408</v>
      </c>
      <c r="Q2277">
        <f t="shared" si="181"/>
        <v>33.549999999999997</v>
      </c>
      <c r="R2277" s="10">
        <f t="shared" si="182"/>
        <v>41965.616655092599</v>
      </c>
      <c r="S2277" s="10">
        <f t="shared" si="183"/>
        <v>41995.616655092599</v>
      </c>
      <c r="T2277" s="20">
        <f t="shared" si="179"/>
        <v>30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8289</v>
      </c>
      <c r="O2278" t="s">
        <v>8307</v>
      </c>
      <c r="P2278">
        <f t="shared" si="180"/>
        <v>106</v>
      </c>
      <c r="Q2278">
        <f t="shared" si="181"/>
        <v>64.75</v>
      </c>
      <c r="R2278" s="10">
        <f t="shared" si="182"/>
        <v>41614.651493055557</v>
      </c>
      <c r="S2278" s="10">
        <f t="shared" si="183"/>
        <v>41644.651493055557</v>
      </c>
      <c r="T2278" s="20">
        <f t="shared" si="179"/>
        <v>30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8289</v>
      </c>
      <c r="O2279" t="s">
        <v>8307</v>
      </c>
      <c r="P2279">
        <f t="shared" si="180"/>
        <v>141</v>
      </c>
      <c r="Q2279">
        <f t="shared" si="181"/>
        <v>57.93</v>
      </c>
      <c r="R2279" s="10">
        <f t="shared" si="182"/>
        <v>40936.678506944445</v>
      </c>
      <c r="S2279" s="10">
        <f t="shared" si="183"/>
        <v>40966.678506944445</v>
      </c>
      <c r="T2279" s="20">
        <f t="shared" si="179"/>
        <v>30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8289</v>
      </c>
      <c r="O2280" t="s">
        <v>8307</v>
      </c>
      <c r="P2280">
        <f t="shared" si="180"/>
        <v>271</v>
      </c>
      <c r="Q2280">
        <f t="shared" si="181"/>
        <v>53.08</v>
      </c>
      <c r="R2280" s="10">
        <f t="shared" si="182"/>
        <v>42338.709108796291</v>
      </c>
      <c r="S2280" s="10">
        <f t="shared" si="183"/>
        <v>42372.957638888889</v>
      </c>
      <c r="T2280" s="20">
        <f t="shared" si="179"/>
        <v>34.24853009259823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8289</v>
      </c>
      <c r="O2281" t="s">
        <v>8307</v>
      </c>
      <c r="P2281">
        <f t="shared" si="180"/>
        <v>154</v>
      </c>
      <c r="Q2281">
        <f t="shared" si="181"/>
        <v>48.06</v>
      </c>
      <c r="R2281" s="10">
        <f t="shared" si="182"/>
        <v>42020.806701388887</v>
      </c>
      <c r="S2281" s="10">
        <f t="shared" si="183"/>
        <v>42039.166666666672</v>
      </c>
      <c r="T2281" s="20">
        <f t="shared" si="179"/>
        <v>18.359965277784795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8289</v>
      </c>
      <c r="O2282" t="s">
        <v>8307</v>
      </c>
      <c r="P2282">
        <f t="shared" si="180"/>
        <v>404</v>
      </c>
      <c r="Q2282">
        <f t="shared" si="181"/>
        <v>82.4</v>
      </c>
      <c r="R2282" s="10">
        <f t="shared" si="182"/>
        <v>42234.624895833331</v>
      </c>
      <c r="S2282" s="10">
        <f t="shared" si="183"/>
        <v>42264.624895833331</v>
      </c>
      <c r="T2282" s="20">
        <f t="shared" si="179"/>
        <v>30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8281</v>
      </c>
      <c r="O2283" t="s">
        <v>8282</v>
      </c>
      <c r="P2283">
        <f t="shared" si="180"/>
        <v>185</v>
      </c>
      <c r="Q2283">
        <f t="shared" si="181"/>
        <v>50.45</v>
      </c>
      <c r="R2283" s="10">
        <f t="shared" si="182"/>
        <v>40687.285844907405</v>
      </c>
      <c r="S2283" s="10">
        <f t="shared" si="183"/>
        <v>40749.284722222219</v>
      </c>
      <c r="T2283" s="20">
        <f t="shared" si="179"/>
        <v>61.998877314814308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8281</v>
      </c>
      <c r="O2284" t="s">
        <v>8282</v>
      </c>
      <c r="P2284">
        <f t="shared" si="180"/>
        <v>185</v>
      </c>
      <c r="Q2284">
        <f t="shared" si="181"/>
        <v>115.83</v>
      </c>
      <c r="R2284" s="10">
        <f t="shared" si="182"/>
        <v>42323.17460648148</v>
      </c>
      <c r="S2284" s="10">
        <f t="shared" si="183"/>
        <v>42383.17460648148</v>
      </c>
      <c r="T2284" s="20">
        <f t="shared" si="179"/>
        <v>60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8281</v>
      </c>
      <c r="O2285" t="s">
        <v>8282</v>
      </c>
      <c r="P2285">
        <f t="shared" si="180"/>
        <v>101</v>
      </c>
      <c r="Q2285">
        <f t="shared" si="181"/>
        <v>63.03</v>
      </c>
      <c r="R2285" s="10">
        <f t="shared" si="182"/>
        <v>40978.125046296293</v>
      </c>
      <c r="S2285" s="10">
        <f t="shared" si="183"/>
        <v>41038.083379629628</v>
      </c>
      <c r="T2285" s="20">
        <f t="shared" si="179"/>
        <v>59.958333333335759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8281</v>
      </c>
      <c r="O2286" t="s">
        <v>8282</v>
      </c>
      <c r="P2286">
        <f t="shared" si="180"/>
        <v>106</v>
      </c>
      <c r="Q2286">
        <f t="shared" si="181"/>
        <v>108.02</v>
      </c>
      <c r="R2286" s="10">
        <f t="shared" si="182"/>
        <v>40585.796817129631</v>
      </c>
      <c r="S2286" s="10">
        <f t="shared" si="183"/>
        <v>40614.166666666664</v>
      </c>
      <c r="T2286" s="20">
        <f t="shared" si="179"/>
        <v>28.369849537033588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8281</v>
      </c>
      <c r="O2287" t="s">
        <v>8282</v>
      </c>
      <c r="P2287">
        <f t="shared" si="180"/>
        <v>121</v>
      </c>
      <c r="Q2287">
        <f t="shared" si="181"/>
        <v>46.09</v>
      </c>
      <c r="R2287" s="10">
        <f t="shared" si="182"/>
        <v>41059.185682870368</v>
      </c>
      <c r="S2287" s="10">
        <f t="shared" si="183"/>
        <v>41089.185682870368</v>
      </c>
      <c r="T2287" s="20">
        <f t="shared" si="179"/>
        <v>30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8281</v>
      </c>
      <c r="O2288" t="s">
        <v>8282</v>
      </c>
      <c r="P2288">
        <f t="shared" si="180"/>
        <v>100</v>
      </c>
      <c r="Q2288">
        <f t="shared" si="181"/>
        <v>107.21</v>
      </c>
      <c r="R2288" s="10">
        <f t="shared" si="182"/>
        <v>41494.963587962964</v>
      </c>
      <c r="S2288" s="10">
        <f t="shared" si="183"/>
        <v>41523.165972222225</v>
      </c>
      <c r="T2288" s="20">
        <f t="shared" si="179"/>
        <v>28.202384259260725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8281</v>
      </c>
      <c r="O2289" t="s">
        <v>8282</v>
      </c>
      <c r="P2289">
        <f t="shared" si="180"/>
        <v>120</v>
      </c>
      <c r="Q2289">
        <f t="shared" si="181"/>
        <v>50.93</v>
      </c>
      <c r="R2289" s="10">
        <f t="shared" si="182"/>
        <v>41792.667361111111</v>
      </c>
      <c r="S2289" s="10">
        <f t="shared" si="183"/>
        <v>41813.667361111111</v>
      </c>
      <c r="T2289" s="20">
        <f t="shared" si="179"/>
        <v>21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8281</v>
      </c>
      <c r="O2290" t="s">
        <v>8282</v>
      </c>
      <c r="P2290">
        <f t="shared" si="180"/>
        <v>100</v>
      </c>
      <c r="Q2290">
        <f t="shared" si="181"/>
        <v>40.04</v>
      </c>
      <c r="R2290" s="10">
        <f t="shared" si="182"/>
        <v>41067.827418981484</v>
      </c>
      <c r="S2290" s="10">
        <f t="shared" si="183"/>
        <v>41086.75</v>
      </c>
      <c r="T2290" s="20">
        <f t="shared" si="179"/>
        <v>18.922581018516212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8281</v>
      </c>
      <c r="O2291" t="s">
        <v>8282</v>
      </c>
      <c r="P2291">
        <f t="shared" si="180"/>
        <v>107</v>
      </c>
      <c r="Q2291">
        <f t="shared" si="181"/>
        <v>64.44</v>
      </c>
      <c r="R2291" s="10">
        <f t="shared" si="182"/>
        <v>41571.998379629629</v>
      </c>
      <c r="S2291" s="10">
        <f t="shared" si="183"/>
        <v>41614.973611111112</v>
      </c>
      <c r="T2291" s="20">
        <f t="shared" si="179"/>
        <v>42.975231481483206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8281</v>
      </c>
      <c r="O2292" t="s">
        <v>8282</v>
      </c>
      <c r="P2292">
        <f t="shared" si="180"/>
        <v>104</v>
      </c>
      <c r="Q2292">
        <f t="shared" si="181"/>
        <v>53.83</v>
      </c>
      <c r="R2292" s="10">
        <f t="shared" si="182"/>
        <v>40070.253819444442</v>
      </c>
      <c r="S2292" s="10">
        <f t="shared" si="183"/>
        <v>40148.708333333336</v>
      </c>
      <c r="T2292" s="20">
        <f t="shared" si="179"/>
        <v>78.454513888893416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8281</v>
      </c>
      <c r="O2293" t="s">
        <v>8282</v>
      </c>
      <c r="P2293">
        <f t="shared" si="180"/>
        <v>173</v>
      </c>
      <c r="Q2293">
        <f t="shared" si="181"/>
        <v>100.47</v>
      </c>
      <c r="R2293" s="10">
        <f t="shared" si="182"/>
        <v>40987.977060185185</v>
      </c>
      <c r="S2293" s="10">
        <f t="shared" si="183"/>
        <v>41022.166666666664</v>
      </c>
      <c r="T2293" s="20">
        <f t="shared" si="179"/>
        <v>34.189606481479132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8281</v>
      </c>
      <c r="O2294" t="s">
        <v>8282</v>
      </c>
      <c r="P2294">
        <f t="shared" si="180"/>
        <v>107</v>
      </c>
      <c r="Q2294">
        <f t="shared" si="181"/>
        <v>46.63</v>
      </c>
      <c r="R2294" s="10">
        <f t="shared" si="182"/>
        <v>40987.697638888887</v>
      </c>
      <c r="S2294" s="10">
        <f t="shared" si="183"/>
        <v>41017.697638888887</v>
      </c>
      <c r="T2294" s="20">
        <f t="shared" si="179"/>
        <v>30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8281</v>
      </c>
      <c r="O2295" t="s">
        <v>8282</v>
      </c>
      <c r="P2295">
        <f t="shared" si="180"/>
        <v>108</v>
      </c>
      <c r="Q2295">
        <f t="shared" si="181"/>
        <v>34.07</v>
      </c>
      <c r="R2295" s="10">
        <f t="shared" si="182"/>
        <v>41151.708321759259</v>
      </c>
      <c r="S2295" s="10">
        <f t="shared" si="183"/>
        <v>41177.165972222225</v>
      </c>
      <c r="T2295" s="20">
        <f t="shared" si="179"/>
        <v>25.45765046296583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8281</v>
      </c>
      <c r="O2296" t="s">
        <v>8282</v>
      </c>
      <c r="P2296">
        <f t="shared" si="180"/>
        <v>146</v>
      </c>
      <c r="Q2296">
        <f t="shared" si="181"/>
        <v>65.209999999999994</v>
      </c>
      <c r="R2296" s="10">
        <f t="shared" si="182"/>
        <v>41264.72314814815</v>
      </c>
      <c r="S2296" s="10">
        <f t="shared" si="183"/>
        <v>41294.72314814815</v>
      </c>
      <c r="T2296" s="20">
        <f t="shared" si="179"/>
        <v>30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8281</v>
      </c>
      <c r="O2297" t="s">
        <v>8282</v>
      </c>
      <c r="P2297">
        <f t="shared" si="180"/>
        <v>125</v>
      </c>
      <c r="Q2297">
        <f t="shared" si="181"/>
        <v>44.21</v>
      </c>
      <c r="R2297" s="10">
        <f t="shared" si="182"/>
        <v>41270.954351851848</v>
      </c>
      <c r="S2297" s="10">
        <f t="shared" si="183"/>
        <v>41300.954351851848</v>
      </c>
      <c r="T2297" s="20">
        <f t="shared" si="179"/>
        <v>30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8281</v>
      </c>
      <c r="O2298" t="s">
        <v>8282</v>
      </c>
      <c r="P2298">
        <f t="shared" si="180"/>
        <v>149</v>
      </c>
      <c r="Q2298">
        <f t="shared" si="181"/>
        <v>71.97</v>
      </c>
      <c r="R2298" s="10">
        <f t="shared" si="182"/>
        <v>40927.731782407405</v>
      </c>
      <c r="S2298" s="10">
        <f t="shared" si="183"/>
        <v>40962.731782407405</v>
      </c>
      <c r="T2298" s="20">
        <f t="shared" si="179"/>
        <v>35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8281</v>
      </c>
      <c r="O2299" t="s">
        <v>8282</v>
      </c>
      <c r="P2299">
        <f t="shared" si="180"/>
        <v>101</v>
      </c>
      <c r="Q2299">
        <f t="shared" si="181"/>
        <v>52.95</v>
      </c>
      <c r="R2299" s="10">
        <f t="shared" si="182"/>
        <v>40948.042233796295</v>
      </c>
      <c r="S2299" s="10">
        <f t="shared" si="183"/>
        <v>40982.165972222225</v>
      </c>
      <c r="T2299" s="20">
        <f t="shared" si="179"/>
        <v>34.123738425929332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8281</v>
      </c>
      <c r="O2300" t="s">
        <v>8282</v>
      </c>
      <c r="P2300">
        <f t="shared" si="180"/>
        <v>105</v>
      </c>
      <c r="Q2300">
        <f t="shared" si="181"/>
        <v>109.45</v>
      </c>
      <c r="R2300" s="10">
        <f t="shared" si="182"/>
        <v>41694.84065972222</v>
      </c>
      <c r="S2300" s="10">
        <f t="shared" si="183"/>
        <v>41724.798993055556</v>
      </c>
      <c r="T2300" s="20">
        <f t="shared" si="179"/>
        <v>29.958333333335759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8281</v>
      </c>
      <c r="O2301" t="s">
        <v>8282</v>
      </c>
      <c r="P2301">
        <f t="shared" si="180"/>
        <v>350</v>
      </c>
      <c r="Q2301">
        <f t="shared" si="181"/>
        <v>75.040000000000006</v>
      </c>
      <c r="R2301" s="10">
        <f t="shared" si="182"/>
        <v>40565.032511574071</v>
      </c>
      <c r="S2301" s="10">
        <f t="shared" si="183"/>
        <v>40580.032511574071</v>
      </c>
      <c r="T2301" s="20">
        <f t="shared" si="179"/>
        <v>15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8281</v>
      </c>
      <c r="O2302" t="s">
        <v>8282</v>
      </c>
      <c r="P2302">
        <f t="shared" si="180"/>
        <v>101</v>
      </c>
      <c r="Q2302">
        <f t="shared" si="181"/>
        <v>115.71</v>
      </c>
      <c r="R2302" s="10">
        <f t="shared" si="182"/>
        <v>41074.727037037039</v>
      </c>
      <c r="S2302" s="10">
        <f t="shared" si="183"/>
        <v>41088.727037037039</v>
      </c>
      <c r="T2302" s="20">
        <f t="shared" si="179"/>
        <v>14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8281</v>
      </c>
      <c r="O2303" t="s">
        <v>8285</v>
      </c>
      <c r="P2303">
        <f t="shared" si="180"/>
        <v>134</v>
      </c>
      <c r="Q2303">
        <f t="shared" si="181"/>
        <v>31.66</v>
      </c>
      <c r="R2303" s="10">
        <f t="shared" si="182"/>
        <v>41416.146944444445</v>
      </c>
      <c r="S2303" s="10">
        <f t="shared" si="183"/>
        <v>41446.146944444445</v>
      </c>
      <c r="T2303" s="20">
        <f t="shared" si="179"/>
        <v>30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8281</v>
      </c>
      <c r="O2304" t="s">
        <v>8285</v>
      </c>
      <c r="P2304">
        <f t="shared" si="180"/>
        <v>171</v>
      </c>
      <c r="Q2304">
        <f t="shared" si="181"/>
        <v>46.18</v>
      </c>
      <c r="R2304" s="10">
        <f t="shared" si="182"/>
        <v>41605.868449074071</v>
      </c>
      <c r="S2304" s="10">
        <f t="shared" si="183"/>
        <v>41639.291666666664</v>
      </c>
      <c r="T2304" s="20">
        <f t="shared" si="179"/>
        <v>33.423217592593573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8281</v>
      </c>
      <c r="O2305" t="s">
        <v>8285</v>
      </c>
      <c r="P2305">
        <f t="shared" si="180"/>
        <v>109</v>
      </c>
      <c r="Q2305">
        <f t="shared" si="181"/>
        <v>68.48</v>
      </c>
      <c r="R2305" s="10">
        <f t="shared" si="182"/>
        <v>40850.111064814817</v>
      </c>
      <c r="S2305" s="10">
        <f t="shared" si="183"/>
        <v>40890.152731481481</v>
      </c>
      <c r="T2305" s="20">
        <f t="shared" si="179"/>
        <v>40.041666666664241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8281</v>
      </c>
      <c r="O2306" t="s">
        <v>8285</v>
      </c>
      <c r="P2306">
        <f t="shared" si="180"/>
        <v>101</v>
      </c>
      <c r="Q2306">
        <f t="shared" si="181"/>
        <v>53.47</v>
      </c>
      <c r="R2306" s="10">
        <f t="shared" si="182"/>
        <v>40502.815868055557</v>
      </c>
      <c r="S2306" s="10">
        <f t="shared" si="183"/>
        <v>40544.207638888889</v>
      </c>
      <c r="T2306" s="20">
        <f t="shared" si="179"/>
        <v>41.391770833331975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8281</v>
      </c>
      <c r="O2307" t="s">
        <v>8285</v>
      </c>
      <c r="P2307">
        <f t="shared" si="180"/>
        <v>101</v>
      </c>
      <c r="Q2307">
        <f t="shared" si="181"/>
        <v>109.11</v>
      </c>
      <c r="R2307" s="10">
        <f t="shared" si="182"/>
        <v>41834.695277777777</v>
      </c>
      <c r="S2307" s="10">
        <f t="shared" si="183"/>
        <v>41859.75</v>
      </c>
      <c r="T2307" s="20">
        <f t="shared" ref="T2307:T2370" si="184">S2307-R2307</f>
        <v>25.054722222223063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8281</v>
      </c>
      <c r="O2308" t="s">
        <v>8285</v>
      </c>
      <c r="P2308">
        <f t="shared" si="180"/>
        <v>107</v>
      </c>
      <c r="Q2308">
        <f t="shared" si="181"/>
        <v>51.19</v>
      </c>
      <c r="R2308" s="10">
        <f t="shared" si="182"/>
        <v>40948.16815972222</v>
      </c>
      <c r="S2308" s="10">
        <f t="shared" si="183"/>
        <v>40978.16815972222</v>
      </c>
      <c r="T2308" s="20">
        <f t="shared" si="184"/>
        <v>30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8281</v>
      </c>
      <c r="O2309" t="s">
        <v>8285</v>
      </c>
      <c r="P2309">
        <f t="shared" si="180"/>
        <v>107</v>
      </c>
      <c r="Q2309">
        <f t="shared" si="181"/>
        <v>27.94</v>
      </c>
      <c r="R2309" s="10">
        <f t="shared" si="182"/>
        <v>41004.802465277775</v>
      </c>
      <c r="S2309" s="10">
        <f t="shared" si="183"/>
        <v>41034.802407407406</v>
      </c>
      <c r="T2309" s="20">
        <f t="shared" si="184"/>
        <v>29.999942129630654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8281</v>
      </c>
      <c r="O2310" t="s">
        <v>8285</v>
      </c>
      <c r="P2310">
        <f t="shared" si="180"/>
        <v>101</v>
      </c>
      <c r="Q2310">
        <f t="shared" si="181"/>
        <v>82.5</v>
      </c>
      <c r="R2310" s="10">
        <f t="shared" si="182"/>
        <v>41851.962916666671</v>
      </c>
      <c r="S2310" s="10">
        <f t="shared" si="183"/>
        <v>41880.041666666664</v>
      </c>
      <c r="T2310" s="20">
        <f t="shared" si="184"/>
        <v>28.078749999993306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8281</v>
      </c>
      <c r="O2311" t="s">
        <v>8285</v>
      </c>
      <c r="P2311">
        <f t="shared" si="180"/>
        <v>107</v>
      </c>
      <c r="Q2311">
        <f t="shared" si="181"/>
        <v>59.82</v>
      </c>
      <c r="R2311" s="10">
        <f t="shared" si="182"/>
        <v>41307.987696759257</v>
      </c>
      <c r="S2311" s="10">
        <f t="shared" si="183"/>
        <v>41342.987696759257</v>
      </c>
      <c r="T2311" s="20">
        <f t="shared" si="184"/>
        <v>35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8281</v>
      </c>
      <c r="O2312" t="s">
        <v>8285</v>
      </c>
      <c r="P2312">
        <f t="shared" si="180"/>
        <v>429</v>
      </c>
      <c r="Q2312">
        <f t="shared" si="181"/>
        <v>64.819999999999993</v>
      </c>
      <c r="R2312" s="10">
        <f t="shared" si="182"/>
        <v>41324.79415509259</v>
      </c>
      <c r="S2312" s="10">
        <f t="shared" si="183"/>
        <v>41354.752488425926</v>
      </c>
      <c r="T2312" s="20">
        <f t="shared" si="184"/>
        <v>29.958333333335759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8281</v>
      </c>
      <c r="O2313" t="s">
        <v>8285</v>
      </c>
      <c r="P2313">
        <f t="shared" si="180"/>
        <v>104</v>
      </c>
      <c r="Q2313">
        <f t="shared" si="181"/>
        <v>90.1</v>
      </c>
      <c r="R2313" s="10">
        <f t="shared" si="182"/>
        <v>41736.004502314812</v>
      </c>
      <c r="S2313" s="10">
        <f t="shared" si="183"/>
        <v>41766.004502314812</v>
      </c>
      <c r="T2313" s="20">
        <f t="shared" si="184"/>
        <v>30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8281</v>
      </c>
      <c r="O2314" t="s">
        <v>8285</v>
      </c>
      <c r="P2314">
        <f t="shared" ref="P2314:P2377" si="185">ROUND(E2314/D2314*100,0)</f>
        <v>108</v>
      </c>
      <c r="Q2314">
        <f t="shared" ref="Q2314:Q2377" si="186">IFERROR(ROUND(E2314/L2314,2),0)</f>
        <v>40.96</v>
      </c>
      <c r="R2314" s="10">
        <f t="shared" ref="R2314:R2377" si="187">(((J2314/60)/60)/24)+DATE(1970,1,1)</f>
        <v>41716.632847222223</v>
      </c>
      <c r="S2314" s="10">
        <f t="shared" ref="S2314:S2377" si="188">(((I2314/60)/60)/24)+DATE(1970,1,1)</f>
        <v>41747.958333333336</v>
      </c>
      <c r="T2314" s="20">
        <f t="shared" si="184"/>
        <v>31.325486111112696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8281</v>
      </c>
      <c r="O2315" t="s">
        <v>8285</v>
      </c>
      <c r="P2315">
        <f t="shared" si="185"/>
        <v>176</v>
      </c>
      <c r="Q2315">
        <f t="shared" si="186"/>
        <v>56</v>
      </c>
      <c r="R2315" s="10">
        <f t="shared" si="187"/>
        <v>41002.958634259259</v>
      </c>
      <c r="S2315" s="10">
        <f t="shared" si="188"/>
        <v>41032.958634259259</v>
      </c>
      <c r="T2315" s="20">
        <f t="shared" si="184"/>
        <v>30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8281</v>
      </c>
      <c r="O2316" t="s">
        <v>8285</v>
      </c>
      <c r="P2316">
        <f t="shared" si="185"/>
        <v>157</v>
      </c>
      <c r="Q2316">
        <f t="shared" si="186"/>
        <v>37.67</v>
      </c>
      <c r="R2316" s="10">
        <f t="shared" si="187"/>
        <v>41037.551585648151</v>
      </c>
      <c r="S2316" s="10">
        <f t="shared" si="188"/>
        <v>41067.551585648151</v>
      </c>
      <c r="T2316" s="20">
        <f t="shared" si="184"/>
        <v>30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8281</v>
      </c>
      <c r="O2317" t="s">
        <v>8285</v>
      </c>
      <c r="P2317">
        <f t="shared" si="185"/>
        <v>103</v>
      </c>
      <c r="Q2317">
        <f t="shared" si="186"/>
        <v>40.08</v>
      </c>
      <c r="R2317" s="10">
        <f t="shared" si="187"/>
        <v>41004.72619212963</v>
      </c>
      <c r="S2317" s="10">
        <f t="shared" si="188"/>
        <v>41034.72619212963</v>
      </c>
      <c r="T2317" s="20">
        <f t="shared" si="184"/>
        <v>30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8281</v>
      </c>
      <c r="O2318" t="s">
        <v>8285</v>
      </c>
      <c r="P2318">
        <f t="shared" si="185"/>
        <v>104</v>
      </c>
      <c r="Q2318">
        <f t="shared" si="186"/>
        <v>78.03</v>
      </c>
      <c r="R2318" s="10">
        <f t="shared" si="187"/>
        <v>40079.725115740745</v>
      </c>
      <c r="S2318" s="10">
        <f t="shared" si="188"/>
        <v>40156.76666666667</v>
      </c>
      <c r="T2318" s="20">
        <f t="shared" si="184"/>
        <v>77.041550925925549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8281</v>
      </c>
      <c r="O2319" t="s">
        <v>8285</v>
      </c>
      <c r="P2319">
        <f t="shared" si="185"/>
        <v>104</v>
      </c>
      <c r="Q2319">
        <f t="shared" si="186"/>
        <v>18.91</v>
      </c>
      <c r="R2319" s="10">
        <f t="shared" si="187"/>
        <v>40192.542233796295</v>
      </c>
      <c r="S2319" s="10">
        <f t="shared" si="188"/>
        <v>40224.208333333336</v>
      </c>
      <c r="T2319" s="20">
        <f t="shared" si="184"/>
        <v>31.666099537040282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8281</v>
      </c>
      <c r="O2320" t="s">
        <v>8285</v>
      </c>
      <c r="P2320">
        <f t="shared" si="185"/>
        <v>121</v>
      </c>
      <c r="Q2320">
        <f t="shared" si="186"/>
        <v>37.130000000000003</v>
      </c>
      <c r="R2320" s="10">
        <f t="shared" si="187"/>
        <v>40050.643680555557</v>
      </c>
      <c r="S2320" s="10">
        <f t="shared" si="188"/>
        <v>40082.165972222225</v>
      </c>
      <c r="T2320" s="20">
        <f t="shared" si="184"/>
        <v>31.522291666668025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8281</v>
      </c>
      <c r="O2321" t="s">
        <v>8285</v>
      </c>
      <c r="P2321">
        <f t="shared" si="185"/>
        <v>108</v>
      </c>
      <c r="Q2321">
        <f t="shared" si="186"/>
        <v>41.96</v>
      </c>
      <c r="R2321" s="10">
        <f t="shared" si="187"/>
        <v>41593.082002314812</v>
      </c>
      <c r="S2321" s="10">
        <f t="shared" si="188"/>
        <v>41623.082002314812</v>
      </c>
      <c r="T2321" s="20">
        <f t="shared" si="184"/>
        <v>30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8281</v>
      </c>
      <c r="O2322" t="s">
        <v>8285</v>
      </c>
      <c r="P2322">
        <f t="shared" si="185"/>
        <v>109</v>
      </c>
      <c r="Q2322">
        <f t="shared" si="186"/>
        <v>61.04</v>
      </c>
      <c r="R2322" s="10">
        <f t="shared" si="187"/>
        <v>41696.817129629628</v>
      </c>
      <c r="S2322" s="10">
        <f t="shared" si="188"/>
        <v>41731.775462962964</v>
      </c>
      <c r="T2322" s="20">
        <f t="shared" si="184"/>
        <v>34.958333333335759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8292</v>
      </c>
      <c r="O2323" t="s">
        <v>8308</v>
      </c>
      <c r="P2323">
        <f t="shared" si="185"/>
        <v>39</v>
      </c>
      <c r="Q2323">
        <f t="shared" si="186"/>
        <v>64.53</v>
      </c>
      <c r="R2323" s="10">
        <f t="shared" si="187"/>
        <v>42799.260428240741</v>
      </c>
      <c r="S2323" s="10">
        <f t="shared" si="188"/>
        <v>42829.21876157407</v>
      </c>
      <c r="T2323" s="20">
        <f t="shared" si="184"/>
        <v>29.958333333328483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8292</v>
      </c>
      <c r="O2324" t="s">
        <v>8308</v>
      </c>
      <c r="P2324">
        <f t="shared" si="185"/>
        <v>3</v>
      </c>
      <c r="Q2324">
        <f t="shared" si="186"/>
        <v>21.25</v>
      </c>
      <c r="R2324" s="10">
        <f t="shared" si="187"/>
        <v>42804.895474537043</v>
      </c>
      <c r="S2324" s="10">
        <f t="shared" si="188"/>
        <v>42834.853807870371</v>
      </c>
      <c r="T2324" s="20">
        <f t="shared" si="184"/>
        <v>29.958333333328483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8292</v>
      </c>
      <c r="O2325" t="s">
        <v>8308</v>
      </c>
      <c r="P2325">
        <f t="shared" si="185"/>
        <v>48</v>
      </c>
      <c r="Q2325">
        <f t="shared" si="186"/>
        <v>30</v>
      </c>
      <c r="R2325" s="10">
        <f t="shared" si="187"/>
        <v>42807.755173611105</v>
      </c>
      <c r="S2325" s="10">
        <f t="shared" si="188"/>
        <v>42814.755173611105</v>
      </c>
      <c r="T2325" s="20">
        <f t="shared" si="184"/>
        <v>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8292</v>
      </c>
      <c r="O2326" t="s">
        <v>8308</v>
      </c>
      <c r="P2326">
        <f t="shared" si="185"/>
        <v>21</v>
      </c>
      <c r="Q2326">
        <f t="shared" si="186"/>
        <v>25.49</v>
      </c>
      <c r="R2326" s="10">
        <f t="shared" si="187"/>
        <v>42790.885243055556</v>
      </c>
      <c r="S2326" s="10">
        <f t="shared" si="188"/>
        <v>42820.843576388885</v>
      </c>
      <c r="T2326" s="20">
        <f t="shared" si="184"/>
        <v>29.958333333328483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8292</v>
      </c>
      <c r="O2327" t="s">
        <v>8308</v>
      </c>
      <c r="P2327">
        <f t="shared" si="185"/>
        <v>8</v>
      </c>
      <c r="Q2327">
        <f t="shared" si="186"/>
        <v>11.43</v>
      </c>
      <c r="R2327" s="10">
        <f t="shared" si="187"/>
        <v>42794.022349537037</v>
      </c>
      <c r="S2327" s="10">
        <f t="shared" si="188"/>
        <v>42823.980682870373</v>
      </c>
      <c r="T2327" s="20">
        <f t="shared" si="184"/>
        <v>29.958333333335759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8292</v>
      </c>
      <c r="O2328" t="s">
        <v>8308</v>
      </c>
      <c r="P2328">
        <f t="shared" si="185"/>
        <v>1</v>
      </c>
      <c r="Q2328">
        <f t="shared" si="186"/>
        <v>108</v>
      </c>
      <c r="R2328" s="10">
        <f t="shared" si="187"/>
        <v>42804.034120370372</v>
      </c>
      <c r="S2328" s="10">
        <f t="shared" si="188"/>
        <v>42855.708333333328</v>
      </c>
      <c r="T2328" s="20">
        <f t="shared" si="184"/>
        <v>51.674212962956517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8292</v>
      </c>
      <c r="O2329" t="s">
        <v>8308</v>
      </c>
      <c r="P2329">
        <f t="shared" si="185"/>
        <v>526</v>
      </c>
      <c r="Q2329">
        <f t="shared" si="186"/>
        <v>54.88</v>
      </c>
      <c r="R2329" s="10">
        <f t="shared" si="187"/>
        <v>41842.917129629634</v>
      </c>
      <c r="S2329" s="10">
        <f t="shared" si="188"/>
        <v>41877.917129629634</v>
      </c>
      <c r="T2329" s="20">
        <f t="shared" si="184"/>
        <v>35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8292</v>
      </c>
      <c r="O2330" t="s">
        <v>8308</v>
      </c>
      <c r="P2330">
        <f t="shared" si="185"/>
        <v>254</v>
      </c>
      <c r="Q2330">
        <f t="shared" si="186"/>
        <v>47.38</v>
      </c>
      <c r="R2330" s="10">
        <f t="shared" si="187"/>
        <v>42139.781678240746</v>
      </c>
      <c r="S2330" s="10">
        <f t="shared" si="188"/>
        <v>42169.781678240746</v>
      </c>
      <c r="T2330" s="20">
        <f t="shared" si="184"/>
        <v>30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8292</v>
      </c>
      <c r="O2331" t="s">
        <v>8308</v>
      </c>
      <c r="P2331">
        <f t="shared" si="185"/>
        <v>106</v>
      </c>
      <c r="Q2331">
        <f t="shared" si="186"/>
        <v>211.84</v>
      </c>
      <c r="R2331" s="10">
        <f t="shared" si="187"/>
        <v>41807.624374999999</v>
      </c>
      <c r="S2331" s="10">
        <f t="shared" si="188"/>
        <v>41837.624374999999</v>
      </c>
      <c r="T2331" s="20">
        <f t="shared" si="184"/>
        <v>30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8292</v>
      </c>
      <c r="O2332" t="s">
        <v>8308</v>
      </c>
      <c r="P2332">
        <f t="shared" si="185"/>
        <v>102</v>
      </c>
      <c r="Q2332">
        <f t="shared" si="186"/>
        <v>219.93</v>
      </c>
      <c r="R2332" s="10">
        <f t="shared" si="187"/>
        <v>42332.89980324074</v>
      </c>
      <c r="S2332" s="10">
        <f t="shared" si="188"/>
        <v>42363</v>
      </c>
      <c r="T2332" s="20">
        <f t="shared" si="184"/>
        <v>30.100196759260143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8292</v>
      </c>
      <c r="O2333" t="s">
        <v>8308</v>
      </c>
      <c r="P2333">
        <f t="shared" si="185"/>
        <v>144</v>
      </c>
      <c r="Q2333">
        <f t="shared" si="186"/>
        <v>40.799999999999997</v>
      </c>
      <c r="R2333" s="10">
        <f t="shared" si="187"/>
        <v>41839.005671296298</v>
      </c>
      <c r="S2333" s="10">
        <f t="shared" si="188"/>
        <v>41869.005671296298</v>
      </c>
      <c r="T2333" s="20">
        <f t="shared" si="184"/>
        <v>30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8292</v>
      </c>
      <c r="O2334" t="s">
        <v>8308</v>
      </c>
      <c r="P2334">
        <f t="shared" si="185"/>
        <v>106</v>
      </c>
      <c r="Q2334">
        <f t="shared" si="186"/>
        <v>75.5</v>
      </c>
      <c r="R2334" s="10">
        <f t="shared" si="187"/>
        <v>42011.628136574072</v>
      </c>
      <c r="S2334" s="10">
        <f t="shared" si="188"/>
        <v>42041.628136574072</v>
      </c>
      <c r="T2334" s="20">
        <f t="shared" si="184"/>
        <v>30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8292</v>
      </c>
      <c r="O2335" t="s">
        <v>8308</v>
      </c>
      <c r="P2335">
        <f t="shared" si="185"/>
        <v>212</v>
      </c>
      <c r="Q2335">
        <f t="shared" si="186"/>
        <v>13.54</v>
      </c>
      <c r="R2335" s="10">
        <f t="shared" si="187"/>
        <v>41767.650347222225</v>
      </c>
      <c r="S2335" s="10">
        <f t="shared" si="188"/>
        <v>41788.743055555555</v>
      </c>
      <c r="T2335" s="20">
        <f t="shared" si="184"/>
        <v>21.092708333329938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8292</v>
      </c>
      <c r="O2336" t="s">
        <v>8308</v>
      </c>
      <c r="P2336">
        <f t="shared" si="185"/>
        <v>102</v>
      </c>
      <c r="Q2336">
        <f t="shared" si="186"/>
        <v>60.87</v>
      </c>
      <c r="R2336" s="10">
        <f t="shared" si="187"/>
        <v>41918.670115740737</v>
      </c>
      <c r="S2336" s="10">
        <f t="shared" si="188"/>
        <v>41948.731944444444</v>
      </c>
      <c r="T2336" s="20">
        <f t="shared" si="184"/>
        <v>30.061828703706851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8292</v>
      </c>
      <c r="O2337" t="s">
        <v>8308</v>
      </c>
      <c r="P2337">
        <f t="shared" si="185"/>
        <v>102</v>
      </c>
      <c r="Q2337">
        <f t="shared" si="186"/>
        <v>115.69</v>
      </c>
      <c r="R2337" s="10">
        <f t="shared" si="187"/>
        <v>41771.572256944448</v>
      </c>
      <c r="S2337" s="10">
        <f t="shared" si="188"/>
        <v>41801.572256944448</v>
      </c>
      <c r="T2337" s="20">
        <f t="shared" si="184"/>
        <v>30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8292</v>
      </c>
      <c r="O2338" t="s">
        <v>8308</v>
      </c>
      <c r="P2338">
        <f t="shared" si="185"/>
        <v>521</v>
      </c>
      <c r="Q2338">
        <f t="shared" si="186"/>
        <v>48.1</v>
      </c>
      <c r="R2338" s="10">
        <f t="shared" si="187"/>
        <v>41666.924710648149</v>
      </c>
      <c r="S2338" s="10">
        <f t="shared" si="188"/>
        <v>41706.924710648149</v>
      </c>
      <c r="T2338" s="20">
        <f t="shared" si="184"/>
        <v>40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8292</v>
      </c>
      <c r="O2339" t="s">
        <v>8308</v>
      </c>
      <c r="P2339">
        <f t="shared" si="185"/>
        <v>111</v>
      </c>
      <c r="Q2339">
        <f t="shared" si="186"/>
        <v>74.180000000000007</v>
      </c>
      <c r="R2339" s="10">
        <f t="shared" si="187"/>
        <v>41786.640543981484</v>
      </c>
      <c r="S2339" s="10">
        <f t="shared" si="188"/>
        <v>41816.640543981484</v>
      </c>
      <c r="T2339" s="20">
        <f t="shared" si="184"/>
        <v>30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8292</v>
      </c>
      <c r="O2340" t="s">
        <v>8308</v>
      </c>
      <c r="P2340">
        <f t="shared" si="185"/>
        <v>101</v>
      </c>
      <c r="Q2340">
        <f t="shared" si="186"/>
        <v>123.35</v>
      </c>
      <c r="R2340" s="10">
        <f t="shared" si="187"/>
        <v>41789.896805555552</v>
      </c>
      <c r="S2340" s="10">
        <f t="shared" si="188"/>
        <v>41819.896805555552</v>
      </c>
      <c r="T2340" s="20">
        <f t="shared" si="184"/>
        <v>30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8292</v>
      </c>
      <c r="O2341" t="s">
        <v>8308</v>
      </c>
      <c r="P2341">
        <f t="shared" si="185"/>
        <v>294</v>
      </c>
      <c r="Q2341">
        <f t="shared" si="186"/>
        <v>66.62</v>
      </c>
      <c r="R2341" s="10">
        <f t="shared" si="187"/>
        <v>42692.79987268518</v>
      </c>
      <c r="S2341" s="10">
        <f t="shared" si="188"/>
        <v>42723.332638888889</v>
      </c>
      <c r="T2341" s="20">
        <f t="shared" si="184"/>
        <v>30.532766203708888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8292</v>
      </c>
      <c r="O2342" t="s">
        <v>8308</v>
      </c>
      <c r="P2342">
        <f t="shared" si="185"/>
        <v>106</v>
      </c>
      <c r="Q2342">
        <f t="shared" si="186"/>
        <v>104.99</v>
      </c>
      <c r="R2342" s="10">
        <f t="shared" si="187"/>
        <v>42643.642800925925</v>
      </c>
      <c r="S2342" s="10">
        <f t="shared" si="188"/>
        <v>42673.642800925925</v>
      </c>
      <c r="T2342" s="20">
        <f t="shared" si="184"/>
        <v>30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8275</v>
      </c>
      <c r="O2343" t="s">
        <v>8276</v>
      </c>
      <c r="P2343">
        <f t="shared" si="185"/>
        <v>0</v>
      </c>
      <c r="Q2343">
        <f t="shared" si="186"/>
        <v>0</v>
      </c>
      <c r="R2343" s="10">
        <f t="shared" si="187"/>
        <v>42167.813703703709</v>
      </c>
      <c r="S2343" s="10">
        <f t="shared" si="188"/>
        <v>42197.813703703709</v>
      </c>
      <c r="T2343" s="20">
        <f t="shared" si="184"/>
        <v>30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8275</v>
      </c>
      <c r="O2344" t="s">
        <v>8276</v>
      </c>
      <c r="P2344">
        <f t="shared" si="185"/>
        <v>0</v>
      </c>
      <c r="Q2344">
        <f t="shared" si="186"/>
        <v>0</v>
      </c>
      <c r="R2344" s="10">
        <f t="shared" si="187"/>
        <v>41897.702199074076</v>
      </c>
      <c r="S2344" s="10">
        <f t="shared" si="188"/>
        <v>41918.208333333336</v>
      </c>
      <c r="T2344" s="20">
        <f t="shared" si="184"/>
        <v>20.506134259259852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8275</v>
      </c>
      <c r="O2345" t="s">
        <v>8276</v>
      </c>
      <c r="P2345">
        <f t="shared" si="185"/>
        <v>3</v>
      </c>
      <c r="Q2345">
        <f t="shared" si="186"/>
        <v>300</v>
      </c>
      <c r="R2345" s="10">
        <f t="shared" si="187"/>
        <v>42327.825289351851</v>
      </c>
      <c r="S2345" s="10">
        <f t="shared" si="188"/>
        <v>42377.82430555555</v>
      </c>
      <c r="T2345" s="20">
        <f t="shared" si="184"/>
        <v>49.999016203699284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8275</v>
      </c>
      <c r="O2346" t="s">
        <v>8276</v>
      </c>
      <c r="P2346">
        <f t="shared" si="185"/>
        <v>0</v>
      </c>
      <c r="Q2346">
        <f t="shared" si="186"/>
        <v>1</v>
      </c>
      <c r="R2346" s="10">
        <f t="shared" si="187"/>
        <v>42515.727650462963</v>
      </c>
      <c r="S2346" s="10">
        <f t="shared" si="188"/>
        <v>42545.727650462963</v>
      </c>
      <c r="T2346" s="20">
        <f t="shared" si="184"/>
        <v>30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8275</v>
      </c>
      <c r="O2347" t="s">
        <v>8276</v>
      </c>
      <c r="P2347">
        <f t="shared" si="185"/>
        <v>0</v>
      </c>
      <c r="Q2347">
        <f t="shared" si="186"/>
        <v>0</v>
      </c>
      <c r="R2347" s="10">
        <f t="shared" si="187"/>
        <v>42060.001805555556</v>
      </c>
      <c r="S2347" s="10">
        <f t="shared" si="188"/>
        <v>42094.985416666663</v>
      </c>
      <c r="T2347" s="20">
        <f t="shared" si="184"/>
        <v>34.983611111107166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8275</v>
      </c>
      <c r="O2348" t="s">
        <v>8276</v>
      </c>
      <c r="P2348">
        <f t="shared" si="185"/>
        <v>0</v>
      </c>
      <c r="Q2348">
        <f t="shared" si="186"/>
        <v>13</v>
      </c>
      <c r="R2348" s="10">
        <f t="shared" si="187"/>
        <v>42615.79896990741</v>
      </c>
      <c r="S2348" s="10">
        <f t="shared" si="188"/>
        <v>42660.79896990741</v>
      </c>
      <c r="T2348" s="20">
        <f t="shared" si="184"/>
        <v>45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8275</v>
      </c>
      <c r="O2349" t="s">
        <v>8276</v>
      </c>
      <c r="P2349">
        <f t="shared" si="185"/>
        <v>2</v>
      </c>
      <c r="Q2349">
        <f t="shared" si="186"/>
        <v>15</v>
      </c>
      <c r="R2349" s="10">
        <f t="shared" si="187"/>
        <v>42577.607361111113</v>
      </c>
      <c r="S2349" s="10">
        <f t="shared" si="188"/>
        <v>42607.607361111113</v>
      </c>
      <c r="T2349" s="20">
        <f t="shared" si="184"/>
        <v>30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8275</v>
      </c>
      <c r="O2350" t="s">
        <v>8276</v>
      </c>
      <c r="P2350">
        <f t="shared" si="185"/>
        <v>0</v>
      </c>
      <c r="Q2350">
        <f t="shared" si="186"/>
        <v>54</v>
      </c>
      <c r="R2350" s="10">
        <f t="shared" si="187"/>
        <v>42360.932152777779</v>
      </c>
      <c r="S2350" s="10">
        <f t="shared" si="188"/>
        <v>42420.932152777779</v>
      </c>
      <c r="T2350" s="20">
        <f t="shared" si="184"/>
        <v>60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8275</v>
      </c>
      <c r="O2351" t="s">
        <v>8276</v>
      </c>
      <c r="P2351">
        <f t="shared" si="185"/>
        <v>0</v>
      </c>
      <c r="Q2351">
        <f t="shared" si="186"/>
        <v>0</v>
      </c>
      <c r="R2351" s="10">
        <f t="shared" si="187"/>
        <v>42198.775787037041</v>
      </c>
      <c r="S2351" s="10">
        <f t="shared" si="188"/>
        <v>42227.775787037041</v>
      </c>
      <c r="T2351" s="20">
        <f t="shared" si="184"/>
        <v>29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8275</v>
      </c>
      <c r="O2352" t="s">
        <v>8276</v>
      </c>
      <c r="P2352">
        <f t="shared" si="185"/>
        <v>0</v>
      </c>
      <c r="Q2352">
        <f t="shared" si="186"/>
        <v>0</v>
      </c>
      <c r="R2352" s="10">
        <f t="shared" si="187"/>
        <v>42708.842245370368</v>
      </c>
      <c r="S2352" s="10">
        <f t="shared" si="188"/>
        <v>42738.842245370368</v>
      </c>
      <c r="T2352" s="20">
        <f t="shared" si="184"/>
        <v>30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8275</v>
      </c>
      <c r="O2353" t="s">
        <v>8276</v>
      </c>
      <c r="P2353">
        <f t="shared" si="185"/>
        <v>1</v>
      </c>
      <c r="Q2353">
        <f t="shared" si="186"/>
        <v>15.43</v>
      </c>
      <c r="R2353" s="10">
        <f t="shared" si="187"/>
        <v>42094.101145833338</v>
      </c>
      <c r="S2353" s="10">
        <f t="shared" si="188"/>
        <v>42124.101145833338</v>
      </c>
      <c r="T2353" s="20">
        <f t="shared" si="184"/>
        <v>30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8275</v>
      </c>
      <c r="O2354" t="s">
        <v>8276</v>
      </c>
      <c r="P2354">
        <f t="shared" si="185"/>
        <v>0</v>
      </c>
      <c r="Q2354">
        <f t="shared" si="186"/>
        <v>0</v>
      </c>
      <c r="R2354" s="10">
        <f t="shared" si="187"/>
        <v>42101.633703703701</v>
      </c>
      <c r="S2354" s="10">
        <f t="shared" si="188"/>
        <v>42161.633703703701</v>
      </c>
      <c r="T2354" s="20">
        <f t="shared" si="184"/>
        <v>60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8275</v>
      </c>
      <c r="O2355" t="s">
        <v>8276</v>
      </c>
      <c r="P2355">
        <f t="shared" si="185"/>
        <v>0</v>
      </c>
      <c r="Q2355">
        <f t="shared" si="186"/>
        <v>0</v>
      </c>
      <c r="R2355" s="10">
        <f t="shared" si="187"/>
        <v>42103.676180555558</v>
      </c>
      <c r="S2355" s="10">
        <f t="shared" si="188"/>
        <v>42115.676180555558</v>
      </c>
      <c r="T2355" s="20">
        <f t="shared" si="184"/>
        <v>12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8275</v>
      </c>
      <c r="O2356" t="s">
        <v>8276</v>
      </c>
      <c r="P2356">
        <f t="shared" si="185"/>
        <v>0</v>
      </c>
      <c r="Q2356">
        <f t="shared" si="186"/>
        <v>25</v>
      </c>
      <c r="R2356" s="10">
        <f t="shared" si="187"/>
        <v>41954.722916666666</v>
      </c>
      <c r="S2356" s="10">
        <f t="shared" si="188"/>
        <v>42014.722916666666</v>
      </c>
      <c r="T2356" s="20">
        <f t="shared" si="184"/>
        <v>60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8275</v>
      </c>
      <c r="O2357" t="s">
        <v>8276</v>
      </c>
      <c r="P2357">
        <f t="shared" si="185"/>
        <v>1</v>
      </c>
      <c r="Q2357">
        <f t="shared" si="186"/>
        <v>27.5</v>
      </c>
      <c r="R2357" s="10">
        <f t="shared" si="187"/>
        <v>42096.918240740735</v>
      </c>
      <c r="S2357" s="10">
        <f t="shared" si="188"/>
        <v>42126.918240740735</v>
      </c>
      <c r="T2357" s="20">
        <f t="shared" si="184"/>
        <v>30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8275</v>
      </c>
      <c r="O2358" t="s">
        <v>8276</v>
      </c>
      <c r="P2358">
        <f t="shared" si="185"/>
        <v>0</v>
      </c>
      <c r="Q2358">
        <f t="shared" si="186"/>
        <v>0</v>
      </c>
      <c r="R2358" s="10">
        <f t="shared" si="187"/>
        <v>42130.78361111111</v>
      </c>
      <c r="S2358" s="10">
        <f t="shared" si="188"/>
        <v>42160.78361111111</v>
      </c>
      <c r="T2358" s="20">
        <f t="shared" si="184"/>
        <v>30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8275</v>
      </c>
      <c r="O2359" t="s">
        <v>8276</v>
      </c>
      <c r="P2359">
        <f t="shared" si="185"/>
        <v>0</v>
      </c>
      <c r="Q2359">
        <f t="shared" si="186"/>
        <v>0</v>
      </c>
      <c r="R2359" s="10">
        <f t="shared" si="187"/>
        <v>42264.620115740734</v>
      </c>
      <c r="S2359" s="10">
        <f t="shared" si="188"/>
        <v>42294.620115740734</v>
      </c>
      <c r="T2359" s="20">
        <f t="shared" si="184"/>
        <v>30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8275</v>
      </c>
      <c r="O2360" t="s">
        <v>8276</v>
      </c>
      <c r="P2360">
        <f t="shared" si="185"/>
        <v>0</v>
      </c>
      <c r="Q2360">
        <f t="shared" si="186"/>
        <v>0</v>
      </c>
      <c r="R2360" s="10">
        <f t="shared" si="187"/>
        <v>41978.930972222224</v>
      </c>
      <c r="S2360" s="10">
        <f t="shared" si="188"/>
        <v>42035.027083333334</v>
      </c>
      <c r="T2360" s="20">
        <f t="shared" si="184"/>
        <v>56.096111111110076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8275</v>
      </c>
      <c r="O2361" t="s">
        <v>8276</v>
      </c>
      <c r="P2361">
        <f t="shared" si="185"/>
        <v>15</v>
      </c>
      <c r="Q2361">
        <f t="shared" si="186"/>
        <v>367</v>
      </c>
      <c r="R2361" s="10">
        <f t="shared" si="187"/>
        <v>42159.649583333332</v>
      </c>
      <c r="S2361" s="10">
        <f t="shared" si="188"/>
        <v>42219.649583333332</v>
      </c>
      <c r="T2361" s="20">
        <f t="shared" si="184"/>
        <v>60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8275</v>
      </c>
      <c r="O2362" t="s">
        <v>8276</v>
      </c>
      <c r="P2362">
        <f t="shared" si="185"/>
        <v>0</v>
      </c>
      <c r="Q2362">
        <f t="shared" si="186"/>
        <v>2</v>
      </c>
      <c r="R2362" s="10">
        <f t="shared" si="187"/>
        <v>42377.70694444445</v>
      </c>
      <c r="S2362" s="10">
        <f t="shared" si="188"/>
        <v>42407.70694444445</v>
      </c>
      <c r="T2362" s="20">
        <f t="shared" si="184"/>
        <v>30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8275</v>
      </c>
      <c r="O2363" t="s">
        <v>8276</v>
      </c>
      <c r="P2363">
        <f t="shared" si="185"/>
        <v>0</v>
      </c>
      <c r="Q2363">
        <f t="shared" si="186"/>
        <v>0</v>
      </c>
      <c r="R2363" s="10">
        <f t="shared" si="187"/>
        <v>42466.858888888892</v>
      </c>
      <c r="S2363" s="10">
        <f t="shared" si="188"/>
        <v>42490.916666666672</v>
      </c>
      <c r="T2363" s="20">
        <f t="shared" si="184"/>
        <v>24.057777777779847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8275</v>
      </c>
      <c r="O2364" t="s">
        <v>8276</v>
      </c>
      <c r="P2364">
        <f t="shared" si="185"/>
        <v>29</v>
      </c>
      <c r="Q2364">
        <f t="shared" si="186"/>
        <v>60</v>
      </c>
      <c r="R2364" s="10">
        <f t="shared" si="187"/>
        <v>41954.688310185185</v>
      </c>
      <c r="S2364" s="10">
        <f t="shared" si="188"/>
        <v>41984.688310185185</v>
      </c>
      <c r="T2364" s="20">
        <f t="shared" si="184"/>
        <v>30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8275</v>
      </c>
      <c r="O2365" t="s">
        <v>8276</v>
      </c>
      <c r="P2365">
        <f t="shared" si="185"/>
        <v>0</v>
      </c>
      <c r="Q2365">
        <f t="shared" si="186"/>
        <v>0</v>
      </c>
      <c r="R2365" s="10">
        <f t="shared" si="187"/>
        <v>42322.011574074073</v>
      </c>
      <c r="S2365" s="10">
        <f t="shared" si="188"/>
        <v>42367.011574074073</v>
      </c>
      <c r="T2365" s="20">
        <f t="shared" si="184"/>
        <v>45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8275</v>
      </c>
      <c r="O2366" t="s">
        <v>8276</v>
      </c>
      <c r="P2366">
        <f t="shared" si="185"/>
        <v>0</v>
      </c>
      <c r="Q2366">
        <f t="shared" si="186"/>
        <v>0</v>
      </c>
      <c r="R2366" s="10">
        <f t="shared" si="187"/>
        <v>42248.934675925921</v>
      </c>
      <c r="S2366" s="10">
        <f t="shared" si="188"/>
        <v>42303.934675925921</v>
      </c>
      <c r="T2366" s="20">
        <f t="shared" si="184"/>
        <v>55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8275</v>
      </c>
      <c r="O2367" t="s">
        <v>8276</v>
      </c>
      <c r="P2367">
        <f t="shared" si="185"/>
        <v>0</v>
      </c>
      <c r="Q2367">
        <f t="shared" si="186"/>
        <v>0</v>
      </c>
      <c r="R2367" s="10">
        <f t="shared" si="187"/>
        <v>42346.736400462964</v>
      </c>
      <c r="S2367" s="10">
        <f t="shared" si="188"/>
        <v>42386.958333333328</v>
      </c>
      <c r="T2367" s="20">
        <f t="shared" si="184"/>
        <v>40.221932870364981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8275</v>
      </c>
      <c r="O2368" t="s">
        <v>8276</v>
      </c>
      <c r="P2368">
        <f t="shared" si="185"/>
        <v>11</v>
      </c>
      <c r="Q2368">
        <f t="shared" si="186"/>
        <v>97.41</v>
      </c>
      <c r="R2368" s="10">
        <f t="shared" si="187"/>
        <v>42268.531631944439</v>
      </c>
      <c r="S2368" s="10">
        <f t="shared" si="188"/>
        <v>42298.531631944439</v>
      </c>
      <c r="T2368" s="20">
        <f t="shared" si="184"/>
        <v>30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8275</v>
      </c>
      <c r="O2369" t="s">
        <v>8276</v>
      </c>
      <c r="P2369">
        <f t="shared" si="185"/>
        <v>1</v>
      </c>
      <c r="Q2369">
        <f t="shared" si="186"/>
        <v>47.86</v>
      </c>
      <c r="R2369" s="10">
        <f t="shared" si="187"/>
        <v>42425.970092592594</v>
      </c>
      <c r="S2369" s="10">
        <f t="shared" si="188"/>
        <v>42485.928425925929</v>
      </c>
      <c r="T2369" s="20">
        <f t="shared" si="184"/>
        <v>59.958333333335759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8275</v>
      </c>
      <c r="O2370" t="s">
        <v>8276</v>
      </c>
      <c r="P2370">
        <f t="shared" si="185"/>
        <v>0</v>
      </c>
      <c r="Q2370">
        <f t="shared" si="186"/>
        <v>50</v>
      </c>
      <c r="R2370" s="10">
        <f t="shared" si="187"/>
        <v>42063.721817129626</v>
      </c>
      <c r="S2370" s="10">
        <f t="shared" si="188"/>
        <v>42108.680150462969</v>
      </c>
      <c r="T2370" s="20">
        <f t="shared" si="184"/>
        <v>44.958333333343035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8275</v>
      </c>
      <c r="O2371" t="s">
        <v>8276</v>
      </c>
      <c r="P2371">
        <f t="shared" si="185"/>
        <v>0</v>
      </c>
      <c r="Q2371">
        <f t="shared" si="186"/>
        <v>0</v>
      </c>
      <c r="R2371" s="10">
        <f t="shared" si="187"/>
        <v>42380.812627314815</v>
      </c>
      <c r="S2371" s="10">
        <f t="shared" si="188"/>
        <v>42410.812627314815</v>
      </c>
      <c r="T2371" s="20">
        <f t="shared" ref="T2371:T2434" si="189">S2371-R2371</f>
        <v>30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8275</v>
      </c>
      <c r="O2372" t="s">
        <v>8276</v>
      </c>
      <c r="P2372">
        <f t="shared" si="185"/>
        <v>0</v>
      </c>
      <c r="Q2372">
        <f t="shared" si="186"/>
        <v>20.5</v>
      </c>
      <c r="R2372" s="10">
        <f t="shared" si="187"/>
        <v>41961.18913194444</v>
      </c>
      <c r="S2372" s="10">
        <f t="shared" si="188"/>
        <v>41991.18913194444</v>
      </c>
      <c r="T2372" s="20">
        <f t="shared" si="189"/>
        <v>30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8275</v>
      </c>
      <c r="O2373" t="s">
        <v>8276</v>
      </c>
      <c r="P2373">
        <f t="shared" si="185"/>
        <v>0</v>
      </c>
      <c r="Q2373">
        <f t="shared" si="186"/>
        <v>0</v>
      </c>
      <c r="R2373" s="10">
        <f t="shared" si="187"/>
        <v>42150.777731481481</v>
      </c>
      <c r="S2373" s="10">
        <f t="shared" si="188"/>
        <v>42180.777731481481</v>
      </c>
      <c r="T2373" s="20">
        <f t="shared" si="189"/>
        <v>30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8275</v>
      </c>
      <c r="O2374" t="s">
        <v>8276</v>
      </c>
      <c r="P2374">
        <f t="shared" si="185"/>
        <v>3</v>
      </c>
      <c r="Q2374">
        <f t="shared" si="186"/>
        <v>30</v>
      </c>
      <c r="R2374" s="10">
        <f t="shared" si="187"/>
        <v>42088.069108796291</v>
      </c>
      <c r="S2374" s="10">
        <f t="shared" si="188"/>
        <v>42118.069108796291</v>
      </c>
      <c r="T2374" s="20">
        <f t="shared" si="189"/>
        <v>30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8275</v>
      </c>
      <c r="O2375" t="s">
        <v>8276</v>
      </c>
      <c r="P2375">
        <f t="shared" si="185"/>
        <v>0</v>
      </c>
      <c r="Q2375">
        <f t="shared" si="186"/>
        <v>50</v>
      </c>
      <c r="R2375" s="10">
        <f t="shared" si="187"/>
        <v>42215.662314814821</v>
      </c>
      <c r="S2375" s="10">
        <f t="shared" si="188"/>
        <v>42245.662314814821</v>
      </c>
      <c r="T2375" s="20">
        <f t="shared" si="189"/>
        <v>30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8275</v>
      </c>
      <c r="O2376" t="s">
        <v>8276</v>
      </c>
      <c r="P2376">
        <f t="shared" si="185"/>
        <v>0</v>
      </c>
      <c r="Q2376">
        <f t="shared" si="186"/>
        <v>10</v>
      </c>
      <c r="R2376" s="10">
        <f t="shared" si="187"/>
        <v>42017.843287037031</v>
      </c>
      <c r="S2376" s="10">
        <f t="shared" si="188"/>
        <v>42047.843287037031</v>
      </c>
      <c r="T2376" s="20">
        <f t="shared" si="189"/>
        <v>30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8275</v>
      </c>
      <c r="O2377" t="s">
        <v>8276</v>
      </c>
      <c r="P2377">
        <f t="shared" si="185"/>
        <v>0</v>
      </c>
      <c r="Q2377">
        <f t="shared" si="186"/>
        <v>0</v>
      </c>
      <c r="R2377" s="10">
        <f t="shared" si="187"/>
        <v>42592.836076388892</v>
      </c>
      <c r="S2377" s="10">
        <f t="shared" si="188"/>
        <v>42622.836076388892</v>
      </c>
      <c r="T2377" s="20">
        <f t="shared" si="189"/>
        <v>30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8275</v>
      </c>
      <c r="O2378" t="s">
        <v>8276</v>
      </c>
      <c r="P2378">
        <f t="shared" ref="P2378:P2441" si="190">ROUND(E2378/D2378*100,0)</f>
        <v>11</v>
      </c>
      <c r="Q2378">
        <f t="shared" ref="Q2378:Q2441" si="191">IFERROR(ROUND(E2378/L2378,2),0)</f>
        <v>81.58</v>
      </c>
      <c r="R2378" s="10">
        <f t="shared" ref="R2378:R2441" si="192">(((J2378/60)/60)/24)+DATE(1970,1,1)</f>
        <v>42318.925532407404</v>
      </c>
      <c r="S2378" s="10">
        <f t="shared" ref="S2378:S2441" si="193">(((I2378/60)/60)/24)+DATE(1970,1,1)</f>
        <v>42348.925532407404</v>
      </c>
      <c r="T2378" s="20">
        <f t="shared" si="189"/>
        <v>30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8275</v>
      </c>
      <c r="O2379" t="s">
        <v>8276</v>
      </c>
      <c r="P2379">
        <f t="shared" si="190"/>
        <v>0</v>
      </c>
      <c r="Q2379">
        <f t="shared" si="191"/>
        <v>0</v>
      </c>
      <c r="R2379" s="10">
        <f t="shared" si="192"/>
        <v>42669.870173611111</v>
      </c>
      <c r="S2379" s="10">
        <f t="shared" si="193"/>
        <v>42699.911840277782</v>
      </c>
      <c r="T2379" s="20">
        <f t="shared" si="189"/>
        <v>30.041666666671517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8275</v>
      </c>
      <c r="O2380" t="s">
        <v>8276</v>
      </c>
      <c r="P2380">
        <f t="shared" si="190"/>
        <v>0</v>
      </c>
      <c r="Q2380">
        <f t="shared" si="191"/>
        <v>0</v>
      </c>
      <c r="R2380" s="10">
        <f t="shared" si="192"/>
        <v>42213.013078703705</v>
      </c>
      <c r="S2380" s="10">
        <f t="shared" si="193"/>
        <v>42242.013078703705</v>
      </c>
      <c r="T2380" s="20">
        <f t="shared" si="189"/>
        <v>29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8275</v>
      </c>
      <c r="O2381" t="s">
        <v>8276</v>
      </c>
      <c r="P2381">
        <f t="shared" si="190"/>
        <v>0</v>
      </c>
      <c r="Q2381">
        <f t="shared" si="191"/>
        <v>0</v>
      </c>
      <c r="R2381" s="10">
        <f t="shared" si="192"/>
        <v>42237.016388888893</v>
      </c>
      <c r="S2381" s="10">
        <f t="shared" si="193"/>
        <v>42282.016388888893</v>
      </c>
      <c r="T2381" s="20">
        <f t="shared" si="189"/>
        <v>45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8275</v>
      </c>
      <c r="O2382" t="s">
        <v>8276</v>
      </c>
      <c r="P2382">
        <f t="shared" si="190"/>
        <v>0</v>
      </c>
      <c r="Q2382">
        <f t="shared" si="191"/>
        <v>18.329999999999998</v>
      </c>
      <c r="R2382" s="10">
        <f t="shared" si="192"/>
        <v>42248.793310185181</v>
      </c>
      <c r="S2382" s="10">
        <f t="shared" si="193"/>
        <v>42278.793310185181</v>
      </c>
      <c r="T2382" s="20">
        <f t="shared" si="189"/>
        <v>30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8275</v>
      </c>
      <c r="O2383" t="s">
        <v>8276</v>
      </c>
      <c r="P2383">
        <f t="shared" si="190"/>
        <v>2</v>
      </c>
      <c r="Q2383">
        <f t="shared" si="191"/>
        <v>224.43</v>
      </c>
      <c r="R2383" s="10">
        <f t="shared" si="192"/>
        <v>42074.935740740737</v>
      </c>
      <c r="S2383" s="10">
        <f t="shared" si="193"/>
        <v>42104.935740740737</v>
      </c>
      <c r="T2383" s="20">
        <f t="shared" si="189"/>
        <v>30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8275</v>
      </c>
      <c r="O2384" t="s">
        <v>8276</v>
      </c>
      <c r="P2384">
        <f t="shared" si="190"/>
        <v>3</v>
      </c>
      <c r="Q2384">
        <f t="shared" si="191"/>
        <v>37.5</v>
      </c>
      <c r="R2384" s="10">
        <f t="shared" si="192"/>
        <v>42195.187534722223</v>
      </c>
      <c r="S2384" s="10">
        <f t="shared" si="193"/>
        <v>42220.187534722223</v>
      </c>
      <c r="T2384" s="20">
        <f t="shared" si="189"/>
        <v>25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8275</v>
      </c>
      <c r="O2385" t="s">
        <v>8276</v>
      </c>
      <c r="P2385">
        <f t="shared" si="190"/>
        <v>4</v>
      </c>
      <c r="Q2385">
        <f t="shared" si="191"/>
        <v>145</v>
      </c>
      <c r="R2385" s="10">
        <f t="shared" si="192"/>
        <v>42027.056793981479</v>
      </c>
      <c r="S2385" s="10">
        <f t="shared" si="193"/>
        <v>42057.056793981479</v>
      </c>
      <c r="T2385" s="20">
        <f t="shared" si="189"/>
        <v>30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8275</v>
      </c>
      <c r="O2386" t="s">
        <v>8276</v>
      </c>
      <c r="P2386">
        <f t="shared" si="190"/>
        <v>1</v>
      </c>
      <c r="Q2386">
        <f t="shared" si="191"/>
        <v>1</v>
      </c>
      <c r="R2386" s="10">
        <f t="shared" si="192"/>
        <v>41927.067627314813</v>
      </c>
      <c r="S2386" s="10">
        <f t="shared" si="193"/>
        <v>41957.109293981484</v>
      </c>
      <c r="T2386" s="20">
        <f t="shared" si="189"/>
        <v>30.041666666671517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8275</v>
      </c>
      <c r="O2387" t="s">
        <v>8276</v>
      </c>
      <c r="P2387">
        <f t="shared" si="190"/>
        <v>1</v>
      </c>
      <c r="Q2387">
        <f t="shared" si="191"/>
        <v>112.57</v>
      </c>
      <c r="R2387" s="10">
        <f t="shared" si="192"/>
        <v>42191.70175925926</v>
      </c>
      <c r="S2387" s="10">
        <f t="shared" si="193"/>
        <v>42221.70175925926</v>
      </c>
      <c r="T2387" s="20">
        <f t="shared" si="189"/>
        <v>30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8275</v>
      </c>
      <c r="O2388" t="s">
        <v>8276</v>
      </c>
      <c r="P2388">
        <f t="shared" si="190"/>
        <v>0</v>
      </c>
      <c r="Q2388">
        <f t="shared" si="191"/>
        <v>0</v>
      </c>
      <c r="R2388" s="10">
        <f t="shared" si="192"/>
        <v>41954.838240740741</v>
      </c>
      <c r="S2388" s="10">
        <f t="shared" si="193"/>
        <v>42014.838240740741</v>
      </c>
      <c r="T2388" s="20">
        <f t="shared" si="189"/>
        <v>60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8275</v>
      </c>
      <c r="O2389" t="s">
        <v>8276</v>
      </c>
      <c r="P2389">
        <f t="shared" si="190"/>
        <v>1</v>
      </c>
      <c r="Q2389">
        <f t="shared" si="191"/>
        <v>342</v>
      </c>
      <c r="R2389" s="10">
        <f t="shared" si="192"/>
        <v>42528.626620370371</v>
      </c>
      <c r="S2389" s="10">
        <f t="shared" si="193"/>
        <v>42573.626620370371</v>
      </c>
      <c r="T2389" s="20">
        <f t="shared" si="189"/>
        <v>45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8275</v>
      </c>
      <c r="O2390" t="s">
        <v>8276</v>
      </c>
      <c r="P2390">
        <f t="shared" si="190"/>
        <v>1</v>
      </c>
      <c r="Q2390">
        <f t="shared" si="191"/>
        <v>57.88</v>
      </c>
      <c r="R2390" s="10">
        <f t="shared" si="192"/>
        <v>41989.853692129633</v>
      </c>
      <c r="S2390" s="10">
        <f t="shared" si="193"/>
        <v>42019.811805555553</v>
      </c>
      <c r="T2390" s="20">
        <f t="shared" si="189"/>
        <v>29.958113425920601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8275</v>
      </c>
      <c r="O2391" t="s">
        <v>8276</v>
      </c>
      <c r="P2391">
        <f t="shared" si="190"/>
        <v>0</v>
      </c>
      <c r="Q2391">
        <f t="shared" si="191"/>
        <v>30</v>
      </c>
      <c r="R2391" s="10">
        <f t="shared" si="192"/>
        <v>42179.653379629628</v>
      </c>
      <c r="S2391" s="10">
        <f t="shared" si="193"/>
        <v>42210.915972222225</v>
      </c>
      <c r="T2391" s="20">
        <f t="shared" si="189"/>
        <v>31.262592592596775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8275</v>
      </c>
      <c r="O2392" t="s">
        <v>8276</v>
      </c>
      <c r="P2392">
        <f t="shared" si="190"/>
        <v>0</v>
      </c>
      <c r="Q2392">
        <f t="shared" si="191"/>
        <v>0</v>
      </c>
      <c r="R2392" s="10">
        <f t="shared" si="192"/>
        <v>41968.262314814812</v>
      </c>
      <c r="S2392" s="10">
        <f t="shared" si="193"/>
        <v>42008.262314814812</v>
      </c>
      <c r="T2392" s="20">
        <f t="shared" si="189"/>
        <v>40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8275</v>
      </c>
      <c r="O2393" t="s">
        <v>8276</v>
      </c>
      <c r="P2393">
        <f t="shared" si="190"/>
        <v>0</v>
      </c>
      <c r="Q2393">
        <f t="shared" si="191"/>
        <v>25</v>
      </c>
      <c r="R2393" s="10">
        <f t="shared" si="192"/>
        <v>42064.794490740736</v>
      </c>
      <c r="S2393" s="10">
        <f t="shared" si="193"/>
        <v>42094.752824074079</v>
      </c>
      <c r="T2393" s="20">
        <f t="shared" si="189"/>
        <v>29.958333333343035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8275</v>
      </c>
      <c r="O2394" t="s">
        <v>8276</v>
      </c>
      <c r="P2394">
        <f t="shared" si="190"/>
        <v>0</v>
      </c>
      <c r="Q2394">
        <f t="shared" si="191"/>
        <v>0</v>
      </c>
      <c r="R2394" s="10">
        <f t="shared" si="192"/>
        <v>42276.120636574073</v>
      </c>
      <c r="S2394" s="10">
        <f t="shared" si="193"/>
        <v>42306.120636574073</v>
      </c>
      <c r="T2394" s="20">
        <f t="shared" si="189"/>
        <v>30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8275</v>
      </c>
      <c r="O2395" t="s">
        <v>8276</v>
      </c>
      <c r="P2395">
        <f t="shared" si="190"/>
        <v>0</v>
      </c>
      <c r="Q2395">
        <f t="shared" si="191"/>
        <v>50</v>
      </c>
      <c r="R2395" s="10">
        <f t="shared" si="192"/>
        <v>42194.648344907408</v>
      </c>
      <c r="S2395" s="10">
        <f t="shared" si="193"/>
        <v>42224.648344907408</v>
      </c>
      <c r="T2395" s="20">
        <f t="shared" si="189"/>
        <v>30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8275</v>
      </c>
      <c r="O2396" t="s">
        <v>8276</v>
      </c>
      <c r="P2396">
        <f t="shared" si="190"/>
        <v>0</v>
      </c>
      <c r="Q2396">
        <f t="shared" si="191"/>
        <v>1.5</v>
      </c>
      <c r="R2396" s="10">
        <f t="shared" si="192"/>
        <v>42031.362187499995</v>
      </c>
      <c r="S2396" s="10">
        <f t="shared" si="193"/>
        <v>42061.362187499995</v>
      </c>
      <c r="T2396" s="20">
        <f t="shared" si="189"/>
        <v>30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8275</v>
      </c>
      <c r="O2397" t="s">
        <v>8276</v>
      </c>
      <c r="P2397">
        <f t="shared" si="190"/>
        <v>0</v>
      </c>
      <c r="Q2397">
        <f t="shared" si="191"/>
        <v>0</v>
      </c>
      <c r="R2397" s="10">
        <f t="shared" si="192"/>
        <v>42717.121377314819</v>
      </c>
      <c r="S2397" s="10">
        <f t="shared" si="193"/>
        <v>42745.372916666667</v>
      </c>
      <c r="T2397" s="20">
        <f t="shared" si="189"/>
        <v>28.251539351847896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8275</v>
      </c>
      <c r="O2398" t="s">
        <v>8276</v>
      </c>
      <c r="P2398">
        <f t="shared" si="190"/>
        <v>0</v>
      </c>
      <c r="Q2398">
        <f t="shared" si="191"/>
        <v>10</v>
      </c>
      <c r="R2398" s="10">
        <f t="shared" si="192"/>
        <v>42262.849050925928</v>
      </c>
      <c r="S2398" s="10">
        <f t="shared" si="193"/>
        <v>42292.849050925928</v>
      </c>
      <c r="T2398" s="20">
        <f t="shared" si="189"/>
        <v>30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8275</v>
      </c>
      <c r="O2399" t="s">
        <v>8276</v>
      </c>
      <c r="P2399">
        <f t="shared" si="190"/>
        <v>0</v>
      </c>
      <c r="Q2399">
        <f t="shared" si="191"/>
        <v>0</v>
      </c>
      <c r="R2399" s="10">
        <f t="shared" si="192"/>
        <v>41976.88490740741</v>
      </c>
      <c r="S2399" s="10">
        <f t="shared" si="193"/>
        <v>42006.88490740741</v>
      </c>
      <c r="T2399" s="20">
        <f t="shared" si="189"/>
        <v>30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8275</v>
      </c>
      <c r="O2400" t="s">
        <v>8276</v>
      </c>
      <c r="P2400">
        <f t="shared" si="190"/>
        <v>0</v>
      </c>
      <c r="Q2400">
        <f t="shared" si="191"/>
        <v>0</v>
      </c>
      <c r="R2400" s="10">
        <f t="shared" si="192"/>
        <v>42157.916481481487</v>
      </c>
      <c r="S2400" s="10">
        <f t="shared" si="193"/>
        <v>42187.916481481487</v>
      </c>
      <c r="T2400" s="20">
        <f t="shared" si="189"/>
        <v>30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8275</v>
      </c>
      <c r="O2401" t="s">
        <v>8276</v>
      </c>
      <c r="P2401">
        <f t="shared" si="190"/>
        <v>0</v>
      </c>
      <c r="Q2401">
        <f t="shared" si="191"/>
        <v>0</v>
      </c>
      <c r="R2401" s="10">
        <f t="shared" si="192"/>
        <v>41956.853078703702</v>
      </c>
      <c r="S2401" s="10">
        <f t="shared" si="193"/>
        <v>41991.853078703702</v>
      </c>
      <c r="T2401" s="20">
        <f t="shared" si="189"/>
        <v>35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8275</v>
      </c>
      <c r="O2402" t="s">
        <v>8276</v>
      </c>
      <c r="P2402">
        <f t="shared" si="190"/>
        <v>0</v>
      </c>
      <c r="Q2402">
        <f t="shared" si="191"/>
        <v>0</v>
      </c>
      <c r="R2402" s="10">
        <f t="shared" si="192"/>
        <v>42444.268101851849</v>
      </c>
      <c r="S2402" s="10">
        <f t="shared" si="193"/>
        <v>42474.268101851849</v>
      </c>
      <c r="T2402" s="20">
        <f t="shared" si="189"/>
        <v>30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8292</v>
      </c>
      <c r="O2403" t="s">
        <v>8293</v>
      </c>
      <c r="P2403">
        <f t="shared" si="190"/>
        <v>1</v>
      </c>
      <c r="Q2403">
        <f t="shared" si="191"/>
        <v>22.33</v>
      </c>
      <c r="R2403" s="10">
        <f t="shared" si="192"/>
        <v>42374.822870370372</v>
      </c>
      <c r="S2403" s="10">
        <f t="shared" si="193"/>
        <v>42434.822870370372</v>
      </c>
      <c r="T2403" s="20">
        <f t="shared" si="189"/>
        <v>60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8292</v>
      </c>
      <c r="O2404" t="s">
        <v>8293</v>
      </c>
      <c r="P2404">
        <f t="shared" si="190"/>
        <v>0</v>
      </c>
      <c r="Q2404">
        <f t="shared" si="191"/>
        <v>52</v>
      </c>
      <c r="R2404" s="10">
        <f t="shared" si="192"/>
        <v>42107.679756944446</v>
      </c>
      <c r="S2404" s="10">
        <f t="shared" si="193"/>
        <v>42137.679756944446</v>
      </c>
      <c r="T2404" s="20">
        <f t="shared" si="189"/>
        <v>30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8292</v>
      </c>
      <c r="O2405" t="s">
        <v>8293</v>
      </c>
      <c r="P2405">
        <f t="shared" si="190"/>
        <v>17</v>
      </c>
      <c r="Q2405">
        <f t="shared" si="191"/>
        <v>16.829999999999998</v>
      </c>
      <c r="R2405" s="10">
        <f t="shared" si="192"/>
        <v>42399.882615740738</v>
      </c>
      <c r="S2405" s="10">
        <f t="shared" si="193"/>
        <v>42459.840949074074</v>
      </c>
      <c r="T2405" s="20">
        <f t="shared" si="189"/>
        <v>59.958333333335759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8292</v>
      </c>
      <c r="O2406" t="s">
        <v>8293</v>
      </c>
      <c r="P2406">
        <f t="shared" si="190"/>
        <v>0</v>
      </c>
      <c r="Q2406">
        <f t="shared" si="191"/>
        <v>0</v>
      </c>
      <c r="R2406" s="10">
        <f t="shared" si="192"/>
        <v>42342.03943287037</v>
      </c>
      <c r="S2406" s="10">
        <f t="shared" si="193"/>
        <v>42372.03943287037</v>
      </c>
      <c r="T2406" s="20">
        <f t="shared" si="189"/>
        <v>30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8292</v>
      </c>
      <c r="O2407" t="s">
        <v>8293</v>
      </c>
      <c r="P2407">
        <f t="shared" si="190"/>
        <v>23</v>
      </c>
      <c r="Q2407">
        <f t="shared" si="191"/>
        <v>56.3</v>
      </c>
      <c r="R2407" s="10">
        <f t="shared" si="192"/>
        <v>42595.585358796292</v>
      </c>
      <c r="S2407" s="10">
        <f t="shared" si="193"/>
        <v>42616.585358796292</v>
      </c>
      <c r="T2407" s="20">
        <f t="shared" si="189"/>
        <v>21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8292</v>
      </c>
      <c r="O2408" t="s">
        <v>8293</v>
      </c>
      <c r="P2408">
        <f t="shared" si="190"/>
        <v>41</v>
      </c>
      <c r="Q2408">
        <f t="shared" si="191"/>
        <v>84.06</v>
      </c>
      <c r="R2408" s="10">
        <f t="shared" si="192"/>
        <v>41983.110995370371</v>
      </c>
      <c r="S2408" s="10">
        <f t="shared" si="193"/>
        <v>42023.110995370371</v>
      </c>
      <c r="T2408" s="20">
        <f t="shared" si="189"/>
        <v>40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8292</v>
      </c>
      <c r="O2409" t="s">
        <v>8293</v>
      </c>
      <c r="P2409">
        <f t="shared" si="190"/>
        <v>25</v>
      </c>
      <c r="Q2409">
        <f t="shared" si="191"/>
        <v>168.39</v>
      </c>
      <c r="R2409" s="10">
        <f t="shared" si="192"/>
        <v>42082.575555555552</v>
      </c>
      <c r="S2409" s="10">
        <f t="shared" si="193"/>
        <v>42105.25</v>
      </c>
      <c r="T2409" s="20">
        <f t="shared" si="189"/>
        <v>22.674444444448454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8292</v>
      </c>
      <c r="O2410" t="s">
        <v>8293</v>
      </c>
      <c r="P2410">
        <f t="shared" si="190"/>
        <v>0</v>
      </c>
      <c r="Q2410">
        <f t="shared" si="191"/>
        <v>15</v>
      </c>
      <c r="R2410" s="10">
        <f t="shared" si="192"/>
        <v>41919.140706018516</v>
      </c>
      <c r="S2410" s="10">
        <f t="shared" si="193"/>
        <v>41949.182372685187</v>
      </c>
      <c r="T2410" s="20">
        <f t="shared" si="189"/>
        <v>30.041666666671517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8292</v>
      </c>
      <c r="O2411" t="s">
        <v>8293</v>
      </c>
      <c r="P2411">
        <f t="shared" si="190"/>
        <v>2</v>
      </c>
      <c r="Q2411">
        <f t="shared" si="191"/>
        <v>76.67</v>
      </c>
      <c r="R2411" s="10">
        <f t="shared" si="192"/>
        <v>42204.875868055555</v>
      </c>
      <c r="S2411" s="10">
        <f t="shared" si="193"/>
        <v>42234.875868055555</v>
      </c>
      <c r="T2411" s="20">
        <f t="shared" si="189"/>
        <v>30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8292</v>
      </c>
      <c r="O2412" t="s">
        <v>8293</v>
      </c>
      <c r="P2412">
        <f t="shared" si="190"/>
        <v>0</v>
      </c>
      <c r="Q2412">
        <f t="shared" si="191"/>
        <v>0</v>
      </c>
      <c r="R2412" s="10">
        <f t="shared" si="192"/>
        <v>42224.408275462964</v>
      </c>
      <c r="S2412" s="10">
        <f t="shared" si="193"/>
        <v>42254.408275462964</v>
      </c>
      <c r="T2412" s="20">
        <f t="shared" si="189"/>
        <v>30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8292</v>
      </c>
      <c r="O2413" t="s">
        <v>8293</v>
      </c>
      <c r="P2413">
        <f t="shared" si="190"/>
        <v>1</v>
      </c>
      <c r="Q2413">
        <f t="shared" si="191"/>
        <v>50.33</v>
      </c>
      <c r="R2413" s="10">
        <f t="shared" si="192"/>
        <v>42211.732430555552</v>
      </c>
      <c r="S2413" s="10">
        <f t="shared" si="193"/>
        <v>42241.732430555552</v>
      </c>
      <c r="T2413" s="20">
        <f t="shared" si="189"/>
        <v>30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8292</v>
      </c>
      <c r="O2414" t="s">
        <v>8293</v>
      </c>
      <c r="P2414">
        <f t="shared" si="190"/>
        <v>0</v>
      </c>
      <c r="Q2414">
        <f t="shared" si="191"/>
        <v>0</v>
      </c>
      <c r="R2414" s="10">
        <f t="shared" si="192"/>
        <v>42655.736956018518</v>
      </c>
      <c r="S2414" s="10">
        <f t="shared" si="193"/>
        <v>42700.778622685189</v>
      </c>
      <c r="T2414" s="20">
        <f t="shared" si="189"/>
        <v>45.041666666671517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8292</v>
      </c>
      <c r="O2415" t="s">
        <v>8293</v>
      </c>
      <c r="P2415">
        <f t="shared" si="190"/>
        <v>1</v>
      </c>
      <c r="Q2415">
        <f t="shared" si="191"/>
        <v>8.33</v>
      </c>
      <c r="R2415" s="10">
        <f t="shared" si="192"/>
        <v>41760.10974537037</v>
      </c>
      <c r="S2415" s="10">
        <f t="shared" si="193"/>
        <v>41790.979166666664</v>
      </c>
      <c r="T2415" s="20">
        <f t="shared" si="189"/>
        <v>30.869421296294604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8292</v>
      </c>
      <c r="O2416" t="s">
        <v>8293</v>
      </c>
      <c r="P2416">
        <f t="shared" si="190"/>
        <v>3</v>
      </c>
      <c r="Q2416">
        <f t="shared" si="191"/>
        <v>35.380000000000003</v>
      </c>
      <c r="R2416" s="10">
        <f t="shared" si="192"/>
        <v>42198.695138888885</v>
      </c>
      <c r="S2416" s="10">
        <f t="shared" si="193"/>
        <v>42238.165972222225</v>
      </c>
      <c r="T2416" s="20">
        <f t="shared" si="189"/>
        <v>39.470833333340124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8292</v>
      </c>
      <c r="O2417" t="s">
        <v>8293</v>
      </c>
      <c r="P2417">
        <f t="shared" si="190"/>
        <v>1</v>
      </c>
      <c r="Q2417">
        <f t="shared" si="191"/>
        <v>55.83</v>
      </c>
      <c r="R2417" s="10">
        <f t="shared" si="192"/>
        <v>42536.862800925926</v>
      </c>
      <c r="S2417" s="10">
        <f t="shared" si="193"/>
        <v>42566.862800925926</v>
      </c>
      <c r="T2417" s="20">
        <f t="shared" si="189"/>
        <v>30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8292</v>
      </c>
      <c r="O2418" t="s">
        <v>8293</v>
      </c>
      <c r="P2418">
        <f t="shared" si="190"/>
        <v>0</v>
      </c>
      <c r="Q2418">
        <f t="shared" si="191"/>
        <v>5</v>
      </c>
      <c r="R2418" s="10">
        <f t="shared" si="192"/>
        <v>42019.737766203703</v>
      </c>
      <c r="S2418" s="10">
        <f t="shared" si="193"/>
        <v>42077.625</v>
      </c>
      <c r="T2418" s="20">
        <f t="shared" si="189"/>
        <v>57.887233796296641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8292</v>
      </c>
      <c r="O2419" t="s">
        <v>8293</v>
      </c>
      <c r="P2419">
        <f t="shared" si="190"/>
        <v>0</v>
      </c>
      <c r="Q2419">
        <f t="shared" si="191"/>
        <v>0</v>
      </c>
      <c r="R2419" s="10">
        <f t="shared" si="192"/>
        <v>41831.884108796294</v>
      </c>
      <c r="S2419" s="10">
        <f t="shared" si="193"/>
        <v>41861.884108796294</v>
      </c>
      <c r="T2419" s="20">
        <f t="shared" si="189"/>
        <v>30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8292</v>
      </c>
      <c r="O2420" t="s">
        <v>8293</v>
      </c>
      <c r="P2420">
        <f t="shared" si="190"/>
        <v>0</v>
      </c>
      <c r="Q2420">
        <f t="shared" si="191"/>
        <v>1</v>
      </c>
      <c r="R2420" s="10">
        <f t="shared" si="192"/>
        <v>42027.856990740736</v>
      </c>
      <c r="S2420" s="10">
        <f t="shared" si="193"/>
        <v>42087.815324074079</v>
      </c>
      <c r="T2420" s="20">
        <f t="shared" si="189"/>
        <v>59.958333333343035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8292</v>
      </c>
      <c r="O2421" t="s">
        <v>8293</v>
      </c>
      <c r="P2421">
        <f t="shared" si="190"/>
        <v>0</v>
      </c>
      <c r="Q2421">
        <f t="shared" si="191"/>
        <v>0</v>
      </c>
      <c r="R2421" s="10">
        <f t="shared" si="192"/>
        <v>41993.738298611104</v>
      </c>
      <c r="S2421" s="10">
        <f t="shared" si="193"/>
        <v>42053.738298611104</v>
      </c>
      <c r="T2421" s="20">
        <f t="shared" si="189"/>
        <v>60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8292</v>
      </c>
      <c r="O2422" t="s">
        <v>8293</v>
      </c>
      <c r="P2422">
        <f t="shared" si="190"/>
        <v>15</v>
      </c>
      <c r="Q2422">
        <f t="shared" si="191"/>
        <v>69.47</v>
      </c>
      <c r="R2422" s="10">
        <f t="shared" si="192"/>
        <v>41893.028877314813</v>
      </c>
      <c r="S2422" s="10">
        <f t="shared" si="193"/>
        <v>41953.070543981477</v>
      </c>
      <c r="T2422" s="20">
        <f t="shared" si="189"/>
        <v>60.041666666664241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8292</v>
      </c>
      <c r="O2423" t="s">
        <v>8293</v>
      </c>
      <c r="P2423">
        <f t="shared" si="190"/>
        <v>0</v>
      </c>
      <c r="Q2423">
        <f t="shared" si="191"/>
        <v>1</v>
      </c>
      <c r="R2423" s="10">
        <f t="shared" si="192"/>
        <v>42026.687453703707</v>
      </c>
      <c r="S2423" s="10">
        <f t="shared" si="193"/>
        <v>42056.687453703707</v>
      </c>
      <c r="T2423" s="20">
        <f t="shared" si="189"/>
        <v>30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8292</v>
      </c>
      <c r="O2424" t="s">
        <v>8293</v>
      </c>
      <c r="P2424">
        <f t="shared" si="190"/>
        <v>0</v>
      </c>
      <c r="Q2424">
        <f t="shared" si="191"/>
        <v>1</v>
      </c>
      <c r="R2424" s="10">
        <f t="shared" si="192"/>
        <v>42044.724953703699</v>
      </c>
      <c r="S2424" s="10">
        <f t="shared" si="193"/>
        <v>42074.683287037042</v>
      </c>
      <c r="T2424" s="20">
        <f t="shared" si="189"/>
        <v>29.958333333343035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8292</v>
      </c>
      <c r="O2425" t="s">
        <v>8293</v>
      </c>
      <c r="P2425">
        <f t="shared" si="190"/>
        <v>0</v>
      </c>
      <c r="Q2425">
        <f t="shared" si="191"/>
        <v>8</v>
      </c>
      <c r="R2425" s="10">
        <f t="shared" si="192"/>
        <v>41974.704745370371</v>
      </c>
      <c r="S2425" s="10">
        <f t="shared" si="193"/>
        <v>42004.704745370371</v>
      </c>
      <c r="T2425" s="20">
        <f t="shared" si="189"/>
        <v>30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8292</v>
      </c>
      <c r="O2426" t="s">
        <v>8293</v>
      </c>
      <c r="P2426">
        <f t="shared" si="190"/>
        <v>1</v>
      </c>
      <c r="Q2426">
        <f t="shared" si="191"/>
        <v>34.44</v>
      </c>
      <c r="R2426" s="10">
        <f t="shared" si="192"/>
        <v>41909.892453703702</v>
      </c>
      <c r="S2426" s="10">
        <f t="shared" si="193"/>
        <v>41939.892453703702</v>
      </c>
      <c r="T2426" s="20">
        <f t="shared" si="189"/>
        <v>30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8292</v>
      </c>
      <c r="O2427" t="s">
        <v>8293</v>
      </c>
      <c r="P2427">
        <f t="shared" si="190"/>
        <v>0</v>
      </c>
      <c r="Q2427">
        <f t="shared" si="191"/>
        <v>1</v>
      </c>
      <c r="R2427" s="10">
        <f t="shared" si="192"/>
        <v>42502.913761574076</v>
      </c>
      <c r="S2427" s="10">
        <f t="shared" si="193"/>
        <v>42517.919444444444</v>
      </c>
      <c r="T2427" s="20">
        <f t="shared" si="189"/>
        <v>15.005682870367309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8292</v>
      </c>
      <c r="O2428" t="s">
        <v>8293</v>
      </c>
      <c r="P2428">
        <f t="shared" si="190"/>
        <v>0</v>
      </c>
      <c r="Q2428">
        <f t="shared" si="191"/>
        <v>0</v>
      </c>
      <c r="R2428" s="10">
        <f t="shared" si="192"/>
        <v>42164.170046296291</v>
      </c>
      <c r="S2428" s="10">
        <f t="shared" si="193"/>
        <v>42224.170046296291</v>
      </c>
      <c r="T2428" s="20">
        <f t="shared" si="189"/>
        <v>60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8292</v>
      </c>
      <c r="O2429" t="s">
        <v>8293</v>
      </c>
      <c r="P2429">
        <f t="shared" si="190"/>
        <v>0</v>
      </c>
      <c r="Q2429">
        <f t="shared" si="191"/>
        <v>1</v>
      </c>
      <c r="R2429" s="10">
        <f t="shared" si="192"/>
        <v>42412.318668981476</v>
      </c>
      <c r="S2429" s="10">
        <f t="shared" si="193"/>
        <v>42452.277002314819</v>
      </c>
      <c r="T2429" s="20">
        <f t="shared" si="189"/>
        <v>39.958333333343035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8292</v>
      </c>
      <c r="O2430" t="s">
        <v>8293</v>
      </c>
      <c r="P2430">
        <f t="shared" si="190"/>
        <v>0</v>
      </c>
      <c r="Q2430">
        <f t="shared" si="191"/>
        <v>1</v>
      </c>
      <c r="R2430" s="10">
        <f t="shared" si="192"/>
        <v>42045.784155092595</v>
      </c>
      <c r="S2430" s="10">
        <f t="shared" si="193"/>
        <v>42075.742488425924</v>
      </c>
      <c r="T2430" s="20">
        <f t="shared" si="189"/>
        <v>29.958333333328483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8292</v>
      </c>
      <c r="O2431" t="s">
        <v>8293</v>
      </c>
      <c r="P2431">
        <f t="shared" si="190"/>
        <v>1</v>
      </c>
      <c r="Q2431">
        <f t="shared" si="191"/>
        <v>501.25</v>
      </c>
      <c r="R2431" s="10">
        <f t="shared" si="192"/>
        <v>42734.879236111112</v>
      </c>
      <c r="S2431" s="10">
        <f t="shared" si="193"/>
        <v>42771.697222222225</v>
      </c>
      <c r="T2431" s="20">
        <f t="shared" si="189"/>
        <v>36.817986111112987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8292</v>
      </c>
      <c r="O2432" t="s">
        <v>8293</v>
      </c>
      <c r="P2432">
        <f t="shared" si="190"/>
        <v>1</v>
      </c>
      <c r="Q2432">
        <f t="shared" si="191"/>
        <v>10.5</v>
      </c>
      <c r="R2432" s="10">
        <f t="shared" si="192"/>
        <v>42382.130833333329</v>
      </c>
      <c r="S2432" s="10">
        <f t="shared" si="193"/>
        <v>42412.130833333329</v>
      </c>
      <c r="T2432" s="20">
        <f t="shared" si="189"/>
        <v>30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8292</v>
      </c>
      <c r="O2433" t="s">
        <v>8293</v>
      </c>
      <c r="P2433">
        <f t="shared" si="190"/>
        <v>0</v>
      </c>
      <c r="Q2433">
        <f t="shared" si="191"/>
        <v>1</v>
      </c>
      <c r="R2433" s="10">
        <f t="shared" si="192"/>
        <v>42489.099687499998</v>
      </c>
      <c r="S2433" s="10">
        <f t="shared" si="193"/>
        <v>42549.099687499998</v>
      </c>
      <c r="T2433" s="20">
        <f t="shared" si="189"/>
        <v>60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8292</v>
      </c>
      <c r="O2434" t="s">
        <v>8293</v>
      </c>
      <c r="P2434">
        <f t="shared" si="190"/>
        <v>0</v>
      </c>
      <c r="Q2434">
        <f t="shared" si="191"/>
        <v>1</v>
      </c>
      <c r="R2434" s="10">
        <f t="shared" si="192"/>
        <v>42041.218715277777</v>
      </c>
      <c r="S2434" s="10">
        <f t="shared" si="193"/>
        <v>42071.218715277777</v>
      </c>
      <c r="T2434" s="20">
        <f t="shared" si="189"/>
        <v>30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8292</v>
      </c>
      <c r="O2435" t="s">
        <v>8293</v>
      </c>
      <c r="P2435">
        <f t="shared" si="190"/>
        <v>0</v>
      </c>
      <c r="Q2435">
        <f t="shared" si="191"/>
        <v>0</v>
      </c>
      <c r="R2435" s="10">
        <f t="shared" si="192"/>
        <v>42397.89980324074</v>
      </c>
      <c r="S2435" s="10">
        <f t="shared" si="193"/>
        <v>42427.89980324074</v>
      </c>
      <c r="T2435" s="20">
        <f t="shared" ref="T2435:T2498" si="194">S2435-R2435</f>
        <v>30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8292</v>
      </c>
      <c r="O2436" t="s">
        <v>8293</v>
      </c>
      <c r="P2436">
        <f t="shared" si="190"/>
        <v>0</v>
      </c>
      <c r="Q2436">
        <f t="shared" si="191"/>
        <v>13</v>
      </c>
      <c r="R2436" s="10">
        <f t="shared" si="192"/>
        <v>42180.18604166666</v>
      </c>
      <c r="S2436" s="10">
        <f t="shared" si="193"/>
        <v>42220.18604166666</v>
      </c>
      <c r="T2436" s="20">
        <f t="shared" si="194"/>
        <v>40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8292</v>
      </c>
      <c r="O2437" t="s">
        <v>8293</v>
      </c>
      <c r="P2437">
        <f t="shared" si="190"/>
        <v>0</v>
      </c>
      <c r="Q2437">
        <f t="shared" si="191"/>
        <v>306</v>
      </c>
      <c r="R2437" s="10">
        <f t="shared" si="192"/>
        <v>42252.277615740735</v>
      </c>
      <c r="S2437" s="10">
        <f t="shared" si="193"/>
        <v>42282.277615740735</v>
      </c>
      <c r="T2437" s="20">
        <f t="shared" si="194"/>
        <v>30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8292</v>
      </c>
      <c r="O2438" t="s">
        <v>8293</v>
      </c>
      <c r="P2438">
        <f t="shared" si="190"/>
        <v>0</v>
      </c>
      <c r="Q2438">
        <f t="shared" si="191"/>
        <v>22.5</v>
      </c>
      <c r="R2438" s="10">
        <f t="shared" si="192"/>
        <v>42338.615393518514</v>
      </c>
      <c r="S2438" s="10">
        <f t="shared" si="193"/>
        <v>42398.615393518514</v>
      </c>
      <c r="T2438" s="20">
        <f t="shared" si="194"/>
        <v>60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8292</v>
      </c>
      <c r="O2439" t="s">
        <v>8293</v>
      </c>
      <c r="P2439">
        <f t="shared" si="190"/>
        <v>0</v>
      </c>
      <c r="Q2439">
        <f t="shared" si="191"/>
        <v>0</v>
      </c>
      <c r="R2439" s="10">
        <f t="shared" si="192"/>
        <v>42031.965138888889</v>
      </c>
      <c r="S2439" s="10">
        <f t="shared" si="193"/>
        <v>42080.75</v>
      </c>
      <c r="T2439" s="20">
        <f t="shared" si="194"/>
        <v>48.78486111111124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8292</v>
      </c>
      <c r="O2440" t="s">
        <v>8293</v>
      </c>
      <c r="P2440">
        <f t="shared" si="190"/>
        <v>0</v>
      </c>
      <c r="Q2440">
        <f t="shared" si="191"/>
        <v>50</v>
      </c>
      <c r="R2440" s="10">
        <f t="shared" si="192"/>
        <v>42285.91506944444</v>
      </c>
      <c r="S2440" s="10">
        <f t="shared" si="193"/>
        <v>42345.956736111111</v>
      </c>
      <c r="T2440" s="20">
        <f t="shared" si="194"/>
        <v>60.041666666671517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8292</v>
      </c>
      <c r="O2441" t="s">
        <v>8293</v>
      </c>
      <c r="P2441">
        <f t="shared" si="190"/>
        <v>0</v>
      </c>
      <c r="Q2441">
        <f t="shared" si="191"/>
        <v>0</v>
      </c>
      <c r="R2441" s="10">
        <f t="shared" si="192"/>
        <v>42265.818622685183</v>
      </c>
      <c r="S2441" s="10">
        <f t="shared" si="193"/>
        <v>42295.818622685183</v>
      </c>
      <c r="T2441" s="20">
        <f t="shared" si="194"/>
        <v>30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8292</v>
      </c>
      <c r="O2442" t="s">
        <v>8293</v>
      </c>
      <c r="P2442">
        <f t="shared" ref="P2442:P2505" si="195">ROUND(E2442/D2442*100,0)</f>
        <v>0</v>
      </c>
      <c r="Q2442">
        <f t="shared" ref="Q2442:Q2505" si="196">IFERROR(ROUND(E2442/L2442,2),0)</f>
        <v>5</v>
      </c>
      <c r="R2442" s="10">
        <f t="shared" ref="R2442:R2505" si="197">(((J2442/60)/60)/24)+DATE(1970,1,1)</f>
        <v>42383.899456018517</v>
      </c>
      <c r="S2442" s="10">
        <f t="shared" ref="S2442:S2505" si="198">(((I2442/60)/60)/24)+DATE(1970,1,1)</f>
        <v>42413.899456018517</v>
      </c>
      <c r="T2442" s="20">
        <f t="shared" si="194"/>
        <v>30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8292</v>
      </c>
      <c r="O2443" t="s">
        <v>8308</v>
      </c>
      <c r="P2443">
        <f t="shared" si="195"/>
        <v>108</v>
      </c>
      <c r="Q2443">
        <f t="shared" si="196"/>
        <v>74.23</v>
      </c>
      <c r="R2443" s="10">
        <f t="shared" si="197"/>
        <v>42187.125625000001</v>
      </c>
      <c r="S2443" s="10">
        <f t="shared" si="198"/>
        <v>42208.207638888889</v>
      </c>
      <c r="T2443" s="20">
        <f t="shared" si="194"/>
        <v>21.082013888888469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8292</v>
      </c>
      <c r="O2444" t="s">
        <v>8308</v>
      </c>
      <c r="P2444">
        <f t="shared" si="195"/>
        <v>126</v>
      </c>
      <c r="Q2444">
        <f t="shared" si="196"/>
        <v>81.25</v>
      </c>
      <c r="R2444" s="10">
        <f t="shared" si="197"/>
        <v>42052.666990740734</v>
      </c>
      <c r="S2444" s="10">
        <f t="shared" si="198"/>
        <v>42082.625324074077</v>
      </c>
      <c r="T2444" s="20">
        <f t="shared" si="194"/>
        <v>29.958333333343035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8292</v>
      </c>
      <c r="O2445" t="s">
        <v>8308</v>
      </c>
      <c r="P2445">
        <f t="shared" si="195"/>
        <v>203</v>
      </c>
      <c r="Q2445">
        <f t="shared" si="196"/>
        <v>130.22999999999999</v>
      </c>
      <c r="R2445" s="10">
        <f t="shared" si="197"/>
        <v>41836.625254629631</v>
      </c>
      <c r="S2445" s="10">
        <f t="shared" si="198"/>
        <v>41866.625254629631</v>
      </c>
      <c r="T2445" s="20">
        <f t="shared" si="194"/>
        <v>30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8292</v>
      </c>
      <c r="O2446" t="s">
        <v>8308</v>
      </c>
      <c r="P2446">
        <f t="shared" si="195"/>
        <v>109</v>
      </c>
      <c r="Q2446">
        <f t="shared" si="196"/>
        <v>53.41</v>
      </c>
      <c r="R2446" s="10">
        <f t="shared" si="197"/>
        <v>42485.754525462966</v>
      </c>
      <c r="S2446" s="10">
        <f t="shared" si="198"/>
        <v>42515.754525462966</v>
      </c>
      <c r="T2446" s="20">
        <f t="shared" si="194"/>
        <v>30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8292</v>
      </c>
      <c r="O2447" t="s">
        <v>8308</v>
      </c>
      <c r="P2447">
        <f t="shared" si="195"/>
        <v>173</v>
      </c>
      <c r="Q2447">
        <f t="shared" si="196"/>
        <v>75.13</v>
      </c>
      <c r="R2447" s="10">
        <f t="shared" si="197"/>
        <v>42243.190057870372</v>
      </c>
      <c r="S2447" s="10">
        <f t="shared" si="198"/>
        <v>42273.190057870372</v>
      </c>
      <c r="T2447" s="20">
        <f t="shared" si="194"/>
        <v>30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8292</v>
      </c>
      <c r="O2448" t="s">
        <v>8308</v>
      </c>
      <c r="P2448">
        <f t="shared" si="195"/>
        <v>168</v>
      </c>
      <c r="Q2448">
        <f t="shared" si="196"/>
        <v>75.67</v>
      </c>
      <c r="R2448" s="10">
        <f t="shared" si="197"/>
        <v>42670.602673611109</v>
      </c>
      <c r="S2448" s="10">
        <f t="shared" si="198"/>
        <v>42700.64434027778</v>
      </c>
      <c r="T2448" s="20">
        <f t="shared" si="194"/>
        <v>30.041666666671517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8292</v>
      </c>
      <c r="O2449" t="s">
        <v>8308</v>
      </c>
      <c r="P2449">
        <f t="shared" si="195"/>
        <v>427</v>
      </c>
      <c r="Q2449">
        <f t="shared" si="196"/>
        <v>31.69</v>
      </c>
      <c r="R2449" s="10">
        <f t="shared" si="197"/>
        <v>42654.469826388886</v>
      </c>
      <c r="S2449" s="10">
        <f t="shared" si="198"/>
        <v>42686.166666666672</v>
      </c>
      <c r="T2449" s="20">
        <f t="shared" si="194"/>
        <v>31.696840277785668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8292</v>
      </c>
      <c r="O2450" t="s">
        <v>8308</v>
      </c>
      <c r="P2450">
        <f t="shared" si="195"/>
        <v>108</v>
      </c>
      <c r="Q2450">
        <f t="shared" si="196"/>
        <v>47.78</v>
      </c>
      <c r="R2450" s="10">
        <f t="shared" si="197"/>
        <v>42607.316122685181</v>
      </c>
      <c r="S2450" s="10">
        <f t="shared" si="198"/>
        <v>42613.233333333337</v>
      </c>
      <c r="T2450" s="20">
        <f t="shared" si="194"/>
        <v>5.9172106481564697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8292</v>
      </c>
      <c r="O2451" t="s">
        <v>8308</v>
      </c>
      <c r="P2451">
        <f t="shared" si="195"/>
        <v>108</v>
      </c>
      <c r="Q2451">
        <f t="shared" si="196"/>
        <v>90</v>
      </c>
      <c r="R2451" s="10">
        <f t="shared" si="197"/>
        <v>41943.142534722225</v>
      </c>
      <c r="S2451" s="10">
        <f t="shared" si="198"/>
        <v>41973.184201388889</v>
      </c>
      <c r="T2451" s="20">
        <f t="shared" si="194"/>
        <v>30.041666666664241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8292</v>
      </c>
      <c r="O2452" t="s">
        <v>8308</v>
      </c>
      <c r="P2452">
        <f t="shared" si="195"/>
        <v>102</v>
      </c>
      <c r="Q2452">
        <f t="shared" si="196"/>
        <v>149.31</v>
      </c>
      <c r="R2452" s="10">
        <f t="shared" si="197"/>
        <v>41902.07240740741</v>
      </c>
      <c r="S2452" s="10">
        <f t="shared" si="198"/>
        <v>41940.132638888892</v>
      </c>
      <c r="T2452" s="20">
        <f t="shared" si="194"/>
        <v>38.060231481482333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8292</v>
      </c>
      <c r="O2453" t="s">
        <v>8308</v>
      </c>
      <c r="P2453">
        <f t="shared" si="195"/>
        <v>115</v>
      </c>
      <c r="Q2453">
        <f t="shared" si="196"/>
        <v>62.07</v>
      </c>
      <c r="R2453" s="10">
        <f t="shared" si="197"/>
        <v>42779.908449074079</v>
      </c>
      <c r="S2453" s="10">
        <f t="shared" si="198"/>
        <v>42799.908449074079</v>
      </c>
      <c r="T2453" s="20">
        <f t="shared" si="194"/>
        <v>20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8292</v>
      </c>
      <c r="O2454" t="s">
        <v>8308</v>
      </c>
      <c r="P2454">
        <f t="shared" si="195"/>
        <v>134</v>
      </c>
      <c r="Q2454">
        <f t="shared" si="196"/>
        <v>53.4</v>
      </c>
      <c r="R2454" s="10">
        <f t="shared" si="197"/>
        <v>42338.84375</v>
      </c>
      <c r="S2454" s="10">
        <f t="shared" si="198"/>
        <v>42367.958333333328</v>
      </c>
      <c r="T2454" s="20">
        <f t="shared" si="194"/>
        <v>29.114583333328483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8292</v>
      </c>
      <c r="O2455" t="s">
        <v>8308</v>
      </c>
      <c r="P2455">
        <f t="shared" si="195"/>
        <v>155</v>
      </c>
      <c r="Q2455">
        <f t="shared" si="196"/>
        <v>69.27</v>
      </c>
      <c r="R2455" s="10">
        <f t="shared" si="197"/>
        <v>42738.692233796297</v>
      </c>
      <c r="S2455" s="10">
        <f t="shared" si="198"/>
        <v>42768.692233796297</v>
      </c>
      <c r="T2455" s="20">
        <f t="shared" si="194"/>
        <v>30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8292</v>
      </c>
      <c r="O2456" t="s">
        <v>8308</v>
      </c>
      <c r="P2456">
        <f t="shared" si="195"/>
        <v>101</v>
      </c>
      <c r="Q2456">
        <f t="shared" si="196"/>
        <v>271.51</v>
      </c>
      <c r="R2456" s="10">
        <f t="shared" si="197"/>
        <v>42770.201481481476</v>
      </c>
      <c r="S2456" s="10">
        <f t="shared" si="198"/>
        <v>42805.201481481476</v>
      </c>
      <c r="T2456" s="20">
        <f t="shared" si="194"/>
        <v>35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8292</v>
      </c>
      <c r="O2457" t="s">
        <v>8308</v>
      </c>
      <c r="P2457">
        <f t="shared" si="195"/>
        <v>182</v>
      </c>
      <c r="Q2457">
        <f t="shared" si="196"/>
        <v>34.130000000000003</v>
      </c>
      <c r="R2457" s="10">
        <f t="shared" si="197"/>
        <v>42452.781828703708</v>
      </c>
      <c r="S2457" s="10">
        <f t="shared" si="198"/>
        <v>42480.781828703708</v>
      </c>
      <c r="T2457" s="20">
        <f t="shared" si="194"/>
        <v>28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8292</v>
      </c>
      <c r="O2458" t="s">
        <v>8308</v>
      </c>
      <c r="P2458">
        <f t="shared" si="195"/>
        <v>181</v>
      </c>
      <c r="Q2458">
        <f t="shared" si="196"/>
        <v>40.49</v>
      </c>
      <c r="R2458" s="10">
        <f t="shared" si="197"/>
        <v>42761.961099537039</v>
      </c>
      <c r="S2458" s="10">
        <f t="shared" si="198"/>
        <v>42791.961099537039</v>
      </c>
      <c r="T2458" s="20">
        <f t="shared" si="194"/>
        <v>30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8292</v>
      </c>
      <c r="O2459" t="s">
        <v>8308</v>
      </c>
      <c r="P2459">
        <f t="shared" si="195"/>
        <v>102</v>
      </c>
      <c r="Q2459">
        <f t="shared" si="196"/>
        <v>189.76</v>
      </c>
      <c r="R2459" s="10">
        <f t="shared" si="197"/>
        <v>42423.602500000001</v>
      </c>
      <c r="S2459" s="10">
        <f t="shared" si="198"/>
        <v>42453.560833333337</v>
      </c>
      <c r="T2459" s="20">
        <f t="shared" si="194"/>
        <v>29.958333333335759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8292</v>
      </c>
      <c r="O2460" t="s">
        <v>8308</v>
      </c>
      <c r="P2460">
        <f t="shared" si="195"/>
        <v>110</v>
      </c>
      <c r="Q2460">
        <f t="shared" si="196"/>
        <v>68.86</v>
      </c>
      <c r="R2460" s="10">
        <f t="shared" si="197"/>
        <v>42495.871736111112</v>
      </c>
      <c r="S2460" s="10">
        <f t="shared" si="198"/>
        <v>42530.791666666672</v>
      </c>
      <c r="T2460" s="20">
        <f t="shared" si="194"/>
        <v>34.919930555559404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8292</v>
      </c>
      <c r="O2461" t="s">
        <v>8308</v>
      </c>
      <c r="P2461">
        <f t="shared" si="195"/>
        <v>102</v>
      </c>
      <c r="Q2461">
        <f t="shared" si="196"/>
        <v>108.78</v>
      </c>
      <c r="R2461" s="10">
        <f t="shared" si="197"/>
        <v>42407.637557870374</v>
      </c>
      <c r="S2461" s="10">
        <f t="shared" si="198"/>
        <v>42452.595891203702</v>
      </c>
      <c r="T2461" s="20">
        <f t="shared" si="194"/>
        <v>44.958333333328483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8292</v>
      </c>
      <c r="O2462" t="s">
        <v>8308</v>
      </c>
      <c r="P2462">
        <f t="shared" si="195"/>
        <v>101</v>
      </c>
      <c r="Q2462">
        <f t="shared" si="196"/>
        <v>125.99</v>
      </c>
      <c r="R2462" s="10">
        <f t="shared" si="197"/>
        <v>42704.187118055561</v>
      </c>
      <c r="S2462" s="10">
        <f t="shared" si="198"/>
        <v>42738.178472222222</v>
      </c>
      <c r="T2462" s="20">
        <f t="shared" si="194"/>
        <v>33.99135416666104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8281</v>
      </c>
      <c r="O2463" t="s">
        <v>8285</v>
      </c>
      <c r="P2463">
        <f t="shared" si="195"/>
        <v>104</v>
      </c>
      <c r="Q2463">
        <f t="shared" si="196"/>
        <v>90.52</v>
      </c>
      <c r="R2463" s="10">
        <f t="shared" si="197"/>
        <v>40784.012696759259</v>
      </c>
      <c r="S2463" s="10">
        <f t="shared" si="198"/>
        <v>40817.125</v>
      </c>
      <c r="T2463" s="20">
        <f t="shared" si="194"/>
        <v>33.112303240741312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8281</v>
      </c>
      <c r="O2464" t="s">
        <v>8285</v>
      </c>
      <c r="P2464">
        <f t="shared" si="195"/>
        <v>111</v>
      </c>
      <c r="Q2464">
        <f t="shared" si="196"/>
        <v>28.88</v>
      </c>
      <c r="R2464" s="10">
        <f t="shared" si="197"/>
        <v>41089.186296296299</v>
      </c>
      <c r="S2464" s="10">
        <f t="shared" si="198"/>
        <v>41109.186296296299</v>
      </c>
      <c r="T2464" s="20">
        <f t="shared" si="194"/>
        <v>20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8281</v>
      </c>
      <c r="O2465" t="s">
        <v>8285</v>
      </c>
      <c r="P2465">
        <f t="shared" si="195"/>
        <v>116</v>
      </c>
      <c r="Q2465">
        <f t="shared" si="196"/>
        <v>31</v>
      </c>
      <c r="R2465" s="10">
        <f t="shared" si="197"/>
        <v>41341.111400462964</v>
      </c>
      <c r="S2465" s="10">
        <f t="shared" si="198"/>
        <v>41380.791666666664</v>
      </c>
      <c r="T2465" s="20">
        <f t="shared" si="194"/>
        <v>39.680266203700739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8281</v>
      </c>
      <c r="O2466" t="s">
        <v>8285</v>
      </c>
      <c r="P2466">
        <f t="shared" si="195"/>
        <v>111</v>
      </c>
      <c r="Q2466">
        <f t="shared" si="196"/>
        <v>51.67</v>
      </c>
      <c r="R2466" s="10">
        <f t="shared" si="197"/>
        <v>42248.90042824074</v>
      </c>
      <c r="S2466" s="10">
        <f t="shared" si="198"/>
        <v>42277.811805555553</v>
      </c>
      <c r="T2466" s="20">
        <f t="shared" si="194"/>
        <v>28.911377314812853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8281</v>
      </c>
      <c r="O2467" t="s">
        <v>8285</v>
      </c>
      <c r="P2467">
        <f t="shared" si="195"/>
        <v>180</v>
      </c>
      <c r="Q2467">
        <f t="shared" si="196"/>
        <v>26.27</v>
      </c>
      <c r="R2467" s="10">
        <f t="shared" si="197"/>
        <v>41145.719305555554</v>
      </c>
      <c r="S2467" s="10">
        <f t="shared" si="198"/>
        <v>41175.719305555554</v>
      </c>
      <c r="T2467" s="20">
        <f t="shared" si="194"/>
        <v>30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8281</v>
      </c>
      <c r="O2468" t="s">
        <v>8285</v>
      </c>
      <c r="P2468">
        <f t="shared" si="195"/>
        <v>100</v>
      </c>
      <c r="Q2468">
        <f t="shared" si="196"/>
        <v>48.08</v>
      </c>
      <c r="R2468" s="10">
        <f t="shared" si="197"/>
        <v>41373.102465277778</v>
      </c>
      <c r="S2468" s="10">
        <f t="shared" si="198"/>
        <v>41403.102465277778</v>
      </c>
      <c r="T2468" s="20">
        <f t="shared" si="194"/>
        <v>30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8281</v>
      </c>
      <c r="O2469" t="s">
        <v>8285</v>
      </c>
      <c r="P2469">
        <f t="shared" si="195"/>
        <v>119</v>
      </c>
      <c r="Q2469">
        <f t="shared" si="196"/>
        <v>27.56</v>
      </c>
      <c r="R2469" s="10">
        <f t="shared" si="197"/>
        <v>41025.874201388891</v>
      </c>
      <c r="S2469" s="10">
        <f t="shared" si="198"/>
        <v>41039.708333333336</v>
      </c>
      <c r="T2469" s="20">
        <f t="shared" si="194"/>
        <v>13.83413194444438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8281</v>
      </c>
      <c r="O2470" t="s">
        <v>8285</v>
      </c>
      <c r="P2470">
        <f t="shared" si="195"/>
        <v>107</v>
      </c>
      <c r="Q2470">
        <f t="shared" si="196"/>
        <v>36.97</v>
      </c>
      <c r="R2470" s="10">
        <f t="shared" si="197"/>
        <v>41174.154178240737</v>
      </c>
      <c r="S2470" s="10">
        <f t="shared" si="198"/>
        <v>41210.208333333336</v>
      </c>
      <c r="T2470" s="20">
        <f t="shared" si="194"/>
        <v>36.054155092599103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8281</v>
      </c>
      <c r="O2471" t="s">
        <v>8285</v>
      </c>
      <c r="P2471">
        <f t="shared" si="195"/>
        <v>114</v>
      </c>
      <c r="Q2471">
        <f t="shared" si="196"/>
        <v>29.02</v>
      </c>
      <c r="R2471" s="10">
        <f t="shared" si="197"/>
        <v>40557.429733796293</v>
      </c>
      <c r="S2471" s="10">
        <f t="shared" si="198"/>
        <v>40582.429733796293</v>
      </c>
      <c r="T2471" s="20">
        <f t="shared" si="194"/>
        <v>25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8281</v>
      </c>
      <c r="O2472" t="s">
        <v>8285</v>
      </c>
      <c r="P2472">
        <f t="shared" si="195"/>
        <v>103</v>
      </c>
      <c r="Q2472">
        <f t="shared" si="196"/>
        <v>28.66</v>
      </c>
      <c r="R2472" s="10">
        <f t="shared" si="197"/>
        <v>41023.07471064815</v>
      </c>
      <c r="S2472" s="10">
        <f t="shared" si="198"/>
        <v>41053.07471064815</v>
      </c>
      <c r="T2472" s="20">
        <f t="shared" si="194"/>
        <v>30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8281</v>
      </c>
      <c r="O2473" t="s">
        <v>8285</v>
      </c>
      <c r="P2473">
        <f t="shared" si="195"/>
        <v>128</v>
      </c>
      <c r="Q2473">
        <f t="shared" si="196"/>
        <v>37.65</v>
      </c>
      <c r="R2473" s="10">
        <f t="shared" si="197"/>
        <v>40893.992962962962</v>
      </c>
      <c r="S2473" s="10">
        <f t="shared" si="198"/>
        <v>40933.992962962962</v>
      </c>
      <c r="T2473" s="20">
        <f t="shared" si="194"/>
        <v>40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8281</v>
      </c>
      <c r="O2474" t="s">
        <v>8285</v>
      </c>
      <c r="P2474">
        <f t="shared" si="195"/>
        <v>136</v>
      </c>
      <c r="Q2474">
        <f t="shared" si="196"/>
        <v>97.9</v>
      </c>
      <c r="R2474" s="10">
        <f t="shared" si="197"/>
        <v>40354.11550925926</v>
      </c>
      <c r="S2474" s="10">
        <f t="shared" si="198"/>
        <v>40425.043749999997</v>
      </c>
      <c r="T2474" s="20">
        <f t="shared" si="194"/>
        <v>70.928240740737238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8281</v>
      </c>
      <c r="O2475" t="s">
        <v>8285</v>
      </c>
      <c r="P2475">
        <f t="shared" si="195"/>
        <v>100</v>
      </c>
      <c r="Q2475">
        <f t="shared" si="196"/>
        <v>42.55</v>
      </c>
      <c r="R2475" s="10">
        <f t="shared" si="197"/>
        <v>41193.748483796298</v>
      </c>
      <c r="S2475" s="10">
        <f t="shared" si="198"/>
        <v>41223.790150462963</v>
      </c>
      <c r="T2475" s="20">
        <f t="shared" si="194"/>
        <v>30.041666666664241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8281</v>
      </c>
      <c r="O2476" t="s">
        <v>8285</v>
      </c>
      <c r="P2476">
        <f t="shared" si="195"/>
        <v>100</v>
      </c>
      <c r="Q2476">
        <f t="shared" si="196"/>
        <v>131.58000000000001</v>
      </c>
      <c r="R2476" s="10">
        <f t="shared" si="197"/>
        <v>40417.011296296296</v>
      </c>
      <c r="S2476" s="10">
        <f t="shared" si="198"/>
        <v>40462.011296296296</v>
      </c>
      <c r="T2476" s="20">
        <f t="shared" si="194"/>
        <v>45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8281</v>
      </c>
      <c r="O2477" t="s">
        <v>8285</v>
      </c>
      <c r="P2477">
        <f t="shared" si="195"/>
        <v>105</v>
      </c>
      <c r="Q2477">
        <f t="shared" si="196"/>
        <v>32.32</v>
      </c>
      <c r="R2477" s="10">
        <f t="shared" si="197"/>
        <v>40310.287673611114</v>
      </c>
      <c r="S2477" s="10">
        <f t="shared" si="198"/>
        <v>40369.916666666664</v>
      </c>
      <c r="T2477" s="20">
        <f t="shared" si="194"/>
        <v>59.628993055550382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8281</v>
      </c>
      <c r="O2478" t="s">
        <v>8285</v>
      </c>
      <c r="P2478">
        <f t="shared" si="195"/>
        <v>105</v>
      </c>
      <c r="Q2478">
        <f t="shared" si="196"/>
        <v>61.1</v>
      </c>
      <c r="R2478" s="10">
        <f t="shared" si="197"/>
        <v>41913.328356481477</v>
      </c>
      <c r="S2478" s="10">
        <f t="shared" si="198"/>
        <v>41946.370023148149</v>
      </c>
      <c r="T2478" s="20">
        <f t="shared" si="194"/>
        <v>33.041666666671517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8281</v>
      </c>
      <c r="O2479" t="s">
        <v>8285</v>
      </c>
      <c r="P2479">
        <f t="shared" si="195"/>
        <v>171</v>
      </c>
      <c r="Q2479">
        <f t="shared" si="196"/>
        <v>31.34</v>
      </c>
      <c r="R2479" s="10">
        <f t="shared" si="197"/>
        <v>41088.691493055558</v>
      </c>
      <c r="S2479" s="10">
        <f t="shared" si="198"/>
        <v>41133.691493055558</v>
      </c>
      <c r="T2479" s="20">
        <f t="shared" si="194"/>
        <v>45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8281</v>
      </c>
      <c r="O2480" t="s">
        <v>8285</v>
      </c>
      <c r="P2480">
        <f t="shared" si="195"/>
        <v>128</v>
      </c>
      <c r="Q2480">
        <f t="shared" si="196"/>
        <v>129.11000000000001</v>
      </c>
      <c r="R2480" s="10">
        <f t="shared" si="197"/>
        <v>41257.950381944444</v>
      </c>
      <c r="S2480" s="10">
        <f t="shared" si="198"/>
        <v>41287.950381944444</v>
      </c>
      <c r="T2480" s="20">
        <f t="shared" si="194"/>
        <v>30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8281</v>
      </c>
      <c r="O2481" t="s">
        <v>8285</v>
      </c>
      <c r="P2481">
        <f t="shared" si="195"/>
        <v>133</v>
      </c>
      <c r="Q2481">
        <f t="shared" si="196"/>
        <v>25.02</v>
      </c>
      <c r="R2481" s="10">
        <f t="shared" si="197"/>
        <v>41107.726782407408</v>
      </c>
      <c r="S2481" s="10">
        <f t="shared" si="198"/>
        <v>41118.083333333336</v>
      </c>
      <c r="T2481" s="20">
        <f t="shared" si="194"/>
        <v>10.356550925927877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8281</v>
      </c>
      <c r="O2482" t="s">
        <v>8285</v>
      </c>
      <c r="P2482">
        <f t="shared" si="195"/>
        <v>100</v>
      </c>
      <c r="Q2482">
        <f t="shared" si="196"/>
        <v>250</v>
      </c>
      <c r="R2482" s="10">
        <f t="shared" si="197"/>
        <v>42227.936157407406</v>
      </c>
      <c r="S2482" s="10">
        <f t="shared" si="198"/>
        <v>42287.936157407406</v>
      </c>
      <c r="T2482" s="20">
        <f t="shared" si="194"/>
        <v>60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8281</v>
      </c>
      <c r="O2483" t="s">
        <v>8285</v>
      </c>
      <c r="P2483">
        <f t="shared" si="195"/>
        <v>113</v>
      </c>
      <c r="Q2483">
        <f t="shared" si="196"/>
        <v>47.54</v>
      </c>
      <c r="R2483" s="10">
        <f t="shared" si="197"/>
        <v>40999.645925925928</v>
      </c>
      <c r="S2483" s="10">
        <f t="shared" si="198"/>
        <v>41029.645925925928</v>
      </c>
      <c r="T2483" s="20">
        <f t="shared" si="194"/>
        <v>30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8281</v>
      </c>
      <c r="O2484" t="s">
        <v>8285</v>
      </c>
      <c r="P2484">
        <f t="shared" si="195"/>
        <v>100</v>
      </c>
      <c r="Q2484">
        <f t="shared" si="196"/>
        <v>40.04</v>
      </c>
      <c r="R2484" s="10">
        <f t="shared" si="197"/>
        <v>40711.782210648147</v>
      </c>
      <c r="S2484" s="10">
        <f t="shared" si="198"/>
        <v>40756.782210648147</v>
      </c>
      <c r="T2484" s="20">
        <f t="shared" si="194"/>
        <v>45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8281</v>
      </c>
      <c r="O2485" t="s">
        <v>8285</v>
      </c>
      <c r="P2485">
        <f t="shared" si="195"/>
        <v>114</v>
      </c>
      <c r="Q2485">
        <f t="shared" si="196"/>
        <v>65.84</v>
      </c>
      <c r="R2485" s="10">
        <f t="shared" si="197"/>
        <v>40970.750034722223</v>
      </c>
      <c r="S2485" s="10">
        <f t="shared" si="198"/>
        <v>41030.708368055559</v>
      </c>
      <c r="T2485" s="20">
        <f t="shared" si="194"/>
        <v>59.958333333335759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8281</v>
      </c>
      <c r="O2486" t="s">
        <v>8285</v>
      </c>
      <c r="P2486">
        <f t="shared" si="195"/>
        <v>119</v>
      </c>
      <c r="Q2486">
        <f t="shared" si="196"/>
        <v>46.4</v>
      </c>
      <c r="R2486" s="10">
        <f t="shared" si="197"/>
        <v>40771.916701388887</v>
      </c>
      <c r="S2486" s="10">
        <f t="shared" si="198"/>
        <v>40801.916701388887</v>
      </c>
      <c r="T2486" s="20">
        <f t="shared" si="194"/>
        <v>30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8281</v>
      </c>
      <c r="O2487" t="s">
        <v>8285</v>
      </c>
      <c r="P2487">
        <f t="shared" si="195"/>
        <v>103</v>
      </c>
      <c r="Q2487">
        <f t="shared" si="196"/>
        <v>50.37</v>
      </c>
      <c r="R2487" s="10">
        <f t="shared" si="197"/>
        <v>40793.998599537037</v>
      </c>
      <c r="S2487" s="10">
        <f t="shared" si="198"/>
        <v>40828.998599537037</v>
      </c>
      <c r="T2487" s="20">
        <f t="shared" si="194"/>
        <v>35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8281</v>
      </c>
      <c r="O2488" t="s">
        <v>8285</v>
      </c>
      <c r="P2488">
        <f t="shared" si="195"/>
        <v>266</v>
      </c>
      <c r="Q2488">
        <f t="shared" si="196"/>
        <v>26.57</v>
      </c>
      <c r="R2488" s="10">
        <f t="shared" si="197"/>
        <v>40991.708055555559</v>
      </c>
      <c r="S2488" s="10">
        <f t="shared" si="198"/>
        <v>41021.708055555559</v>
      </c>
      <c r="T2488" s="20">
        <f t="shared" si="194"/>
        <v>30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8281</v>
      </c>
      <c r="O2489" t="s">
        <v>8285</v>
      </c>
      <c r="P2489">
        <f t="shared" si="195"/>
        <v>100</v>
      </c>
      <c r="Q2489">
        <f t="shared" si="196"/>
        <v>39.49</v>
      </c>
      <c r="R2489" s="10">
        <f t="shared" si="197"/>
        <v>41026.083298611113</v>
      </c>
      <c r="S2489" s="10">
        <f t="shared" si="198"/>
        <v>41056.083298611113</v>
      </c>
      <c r="T2489" s="20">
        <f t="shared" si="194"/>
        <v>30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8281</v>
      </c>
      <c r="O2490" t="s">
        <v>8285</v>
      </c>
      <c r="P2490">
        <f t="shared" si="195"/>
        <v>107</v>
      </c>
      <c r="Q2490">
        <f t="shared" si="196"/>
        <v>49.25</v>
      </c>
      <c r="R2490" s="10">
        <f t="shared" si="197"/>
        <v>40833.633194444446</v>
      </c>
      <c r="S2490" s="10">
        <f t="shared" si="198"/>
        <v>40863.674861111111</v>
      </c>
      <c r="T2490" s="20">
        <f t="shared" si="194"/>
        <v>30.041666666664241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8281</v>
      </c>
      <c r="O2491" t="s">
        <v>8285</v>
      </c>
      <c r="P2491">
        <f t="shared" si="195"/>
        <v>134</v>
      </c>
      <c r="Q2491">
        <f t="shared" si="196"/>
        <v>62.38</v>
      </c>
      <c r="R2491" s="10">
        <f t="shared" si="197"/>
        <v>41373.690266203703</v>
      </c>
      <c r="S2491" s="10">
        <f t="shared" si="198"/>
        <v>41403.690266203703</v>
      </c>
      <c r="T2491" s="20">
        <f t="shared" si="194"/>
        <v>30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8281</v>
      </c>
      <c r="O2492" t="s">
        <v>8285</v>
      </c>
      <c r="P2492">
        <f t="shared" si="195"/>
        <v>121</v>
      </c>
      <c r="Q2492">
        <f t="shared" si="196"/>
        <v>37.94</v>
      </c>
      <c r="R2492" s="10">
        <f t="shared" si="197"/>
        <v>41023.227731481478</v>
      </c>
      <c r="S2492" s="10">
        <f t="shared" si="198"/>
        <v>41083.227731481478</v>
      </c>
      <c r="T2492" s="20">
        <f t="shared" si="194"/>
        <v>60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8281</v>
      </c>
      <c r="O2493" t="s">
        <v>8285</v>
      </c>
      <c r="P2493">
        <f t="shared" si="195"/>
        <v>103</v>
      </c>
      <c r="Q2493">
        <f t="shared" si="196"/>
        <v>51.6</v>
      </c>
      <c r="R2493" s="10">
        <f t="shared" si="197"/>
        <v>40542.839282407411</v>
      </c>
      <c r="S2493" s="10">
        <f t="shared" si="198"/>
        <v>40559.07708333333</v>
      </c>
      <c r="T2493" s="20">
        <f t="shared" si="194"/>
        <v>16.237800925919146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8281</v>
      </c>
      <c r="O2494" t="s">
        <v>8285</v>
      </c>
      <c r="P2494">
        <f t="shared" si="195"/>
        <v>125</v>
      </c>
      <c r="Q2494">
        <f t="shared" si="196"/>
        <v>27.78</v>
      </c>
      <c r="R2494" s="10">
        <f t="shared" si="197"/>
        <v>41024.985972222225</v>
      </c>
      <c r="S2494" s="10">
        <f t="shared" si="198"/>
        <v>41076.415972222225</v>
      </c>
      <c r="T2494" s="20">
        <f t="shared" si="194"/>
        <v>51.430000000000291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8281</v>
      </c>
      <c r="O2495" t="s">
        <v>8285</v>
      </c>
      <c r="P2495">
        <f t="shared" si="195"/>
        <v>129</v>
      </c>
      <c r="Q2495">
        <f t="shared" si="196"/>
        <v>99.38</v>
      </c>
      <c r="R2495" s="10">
        <f t="shared" si="197"/>
        <v>41348.168287037035</v>
      </c>
      <c r="S2495" s="10">
        <f t="shared" si="198"/>
        <v>41393.168287037035</v>
      </c>
      <c r="T2495" s="20">
        <f t="shared" si="194"/>
        <v>45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8281</v>
      </c>
      <c r="O2496" t="s">
        <v>8285</v>
      </c>
      <c r="P2496">
        <f t="shared" si="195"/>
        <v>101</v>
      </c>
      <c r="Q2496">
        <f t="shared" si="196"/>
        <v>38.85</v>
      </c>
      <c r="R2496" s="10">
        <f t="shared" si="197"/>
        <v>41022.645185185182</v>
      </c>
      <c r="S2496" s="10">
        <f t="shared" si="198"/>
        <v>41052.645185185182</v>
      </c>
      <c r="T2496" s="20">
        <f t="shared" si="194"/>
        <v>30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8281</v>
      </c>
      <c r="O2497" t="s">
        <v>8285</v>
      </c>
      <c r="P2497">
        <f t="shared" si="195"/>
        <v>128</v>
      </c>
      <c r="Q2497">
        <f t="shared" si="196"/>
        <v>45.55</v>
      </c>
      <c r="R2497" s="10">
        <f t="shared" si="197"/>
        <v>41036.946469907409</v>
      </c>
      <c r="S2497" s="10">
        <f t="shared" si="198"/>
        <v>41066.946469907409</v>
      </c>
      <c r="T2497" s="20">
        <f t="shared" si="194"/>
        <v>30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8281</v>
      </c>
      <c r="O2498" t="s">
        <v>8285</v>
      </c>
      <c r="P2498">
        <f t="shared" si="195"/>
        <v>100</v>
      </c>
      <c r="Q2498">
        <f t="shared" si="196"/>
        <v>600</v>
      </c>
      <c r="R2498" s="10">
        <f t="shared" si="197"/>
        <v>41327.996435185189</v>
      </c>
      <c r="S2498" s="10">
        <f t="shared" si="198"/>
        <v>41362.954768518517</v>
      </c>
      <c r="T2498" s="20">
        <f t="shared" si="194"/>
        <v>34.958333333328483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8281</v>
      </c>
      <c r="O2499" t="s">
        <v>8285</v>
      </c>
      <c r="P2499">
        <f t="shared" si="195"/>
        <v>113</v>
      </c>
      <c r="Q2499">
        <f t="shared" si="196"/>
        <v>80.55</v>
      </c>
      <c r="R2499" s="10">
        <f t="shared" si="197"/>
        <v>40730.878912037035</v>
      </c>
      <c r="S2499" s="10">
        <f t="shared" si="198"/>
        <v>40760.878912037035</v>
      </c>
      <c r="T2499" s="20">
        <f t="shared" ref="T2499:T2562" si="199">S2499-R2499</f>
        <v>30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8281</v>
      </c>
      <c r="O2500" t="s">
        <v>8285</v>
      </c>
      <c r="P2500">
        <f t="shared" si="195"/>
        <v>106</v>
      </c>
      <c r="Q2500">
        <f t="shared" si="196"/>
        <v>52.8</v>
      </c>
      <c r="R2500" s="10">
        <f t="shared" si="197"/>
        <v>42017.967442129629</v>
      </c>
      <c r="S2500" s="10">
        <f t="shared" si="198"/>
        <v>42031.967442129629</v>
      </c>
      <c r="T2500" s="20">
        <f t="shared" si="199"/>
        <v>14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8281</v>
      </c>
      <c r="O2501" t="s">
        <v>8285</v>
      </c>
      <c r="P2501">
        <f t="shared" si="195"/>
        <v>203</v>
      </c>
      <c r="Q2501">
        <f t="shared" si="196"/>
        <v>47.68</v>
      </c>
      <c r="R2501" s="10">
        <f t="shared" si="197"/>
        <v>41226.648576388885</v>
      </c>
      <c r="S2501" s="10">
        <f t="shared" si="198"/>
        <v>41274.75</v>
      </c>
      <c r="T2501" s="20">
        <f t="shared" si="199"/>
        <v>48.101423611115024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8281</v>
      </c>
      <c r="O2502" t="s">
        <v>8285</v>
      </c>
      <c r="P2502">
        <f t="shared" si="195"/>
        <v>113</v>
      </c>
      <c r="Q2502">
        <f t="shared" si="196"/>
        <v>23.45</v>
      </c>
      <c r="R2502" s="10">
        <f t="shared" si="197"/>
        <v>41053.772858796299</v>
      </c>
      <c r="S2502" s="10">
        <f t="shared" si="198"/>
        <v>41083.772858796299</v>
      </c>
      <c r="T2502" s="20">
        <f t="shared" si="199"/>
        <v>30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8292</v>
      </c>
      <c r="O2503" t="s">
        <v>8309</v>
      </c>
      <c r="P2503">
        <f t="shared" si="195"/>
        <v>3</v>
      </c>
      <c r="Q2503">
        <f t="shared" si="196"/>
        <v>40.14</v>
      </c>
      <c r="R2503" s="10">
        <f t="shared" si="197"/>
        <v>42244.776666666665</v>
      </c>
      <c r="S2503" s="10">
        <f t="shared" si="198"/>
        <v>42274.776666666665</v>
      </c>
      <c r="T2503" s="20">
        <f t="shared" si="199"/>
        <v>30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8292</v>
      </c>
      <c r="O2504" t="s">
        <v>8309</v>
      </c>
      <c r="P2504">
        <f t="shared" si="195"/>
        <v>0</v>
      </c>
      <c r="Q2504">
        <f t="shared" si="196"/>
        <v>17.2</v>
      </c>
      <c r="R2504" s="10">
        <f t="shared" si="197"/>
        <v>41858.825439814813</v>
      </c>
      <c r="S2504" s="10">
        <f t="shared" si="198"/>
        <v>41903.825439814813</v>
      </c>
      <c r="T2504" s="20">
        <f t="shared" si="199"/>
        <v>45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8292</v>
      </c>
      <c r="O2505" t="s">
        <v>8309</v>
      </c>
      <c r="P2505">
        <f t="shared" si="195"/>
        <v>0</v>
      </c>
      <c r="Q2505">
        <f t="shared" si="196"/>
        <v>0</v>
      </c>
      <c r="R2505" s="10">
        <f t="shared" si="197"/>
        <v>42498.899398148147</v>
      </c>
      <c r="S2505" s="10">
        <f t="shared" si="198"/>
        <v>42528.879166666666</v>
      </c>
      <c r="T2505" s="20">
        <f t="shared" si="199"/>
        <v>29.97976851851854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8292</v>
      </c>
      <c r="O2506" t="s">
        <v>8309</v>
      </c>
      <c r="P2506">
        <f t="shared" ref="P2506:P2569" si="200">ROUND(E2506/D2506*100,0)</f>
        <v>0</v>
      </c>
      <c r="Q2506">
        <f t="shared" ref="Q2506:Q2569" si="201">IFERROR(ROUND(E2506/L2506,2),0)</f>
        <v>0</v>
      </c>
      <c r="R2506" s="10">
        <f t="shared" ref="R2506:R2569" si="202">(((J2506/60)/60)/24)+DATE(1970,1,1)</f>
        <v>41928.015439814815</v>
      </c>
      <c r="S2506" s="10">
        <f t="shared" ref="S2506:S2569" si="203">(((I2506/60)/60)/24)+DATE(1970,1,1)</f>
        <v>41958.057106481487</v>
      </c>
      <c r="T2506" s="20">
        <f t="shared" si="199"/>
        <v>30.041666666671517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8292</v>
      </c>
      <c r="O2507" t="s">
        <v>8309</v>
      </c>
      <c r="P2507">
        <f t="shared" si="200"/>
        <v>0</v>
      </c>
      <c r="Q2507">
        <f t="shared" si="201"/>
        <v>0</v>
      </c>
      <c r="R2507" s="10">
        <f t="shared" si="202"/>
        <v>42047.05574074074</v>
      </c>
      <c r="S2507" s="10">
        <f t="shared" si="203"/>
        <v>42077.014074074075</v>
      </c>
      <c r="T2507" s="20">
        <f t="shared" si="199"/>
        <v>29.958333333335759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8292</v>
      </c>
      <c r="O2508" t="s">
        <v>8309</v>
      </c>
      <c r="P2508">
        <f t="shared" si="200"/>
        <v>1</v>
      </c>
      <c r="Q2508">
        <f t="shared" si="201"/>
        <v>15</v>
      </c>
      <c r="R2508" s="10">
        <f t="shared" si="202"/>
        <v>42258.297094907408</v>
      </c>
      <c r="S2508" s="10">
        <f t="shared" si="203"/>
        <v>42280.875</v>
      </c>
      <c r="T2508" s="20">
        <f t="shared" si="199"/>
        <v>22.577905092592118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8292</v>
      </c>
      <c r="O2509" t="s">
        <v>8309</v>
      </c>
      <c r="P2509">
        <f t="shared" si="200"/>
        <v>0</v>
      </c>
      <c r="Q2509">
        <f t="shared" si="201"/>
        <v>0</v>
      </c>
      <c r="R2509" s="10">
        <f t="shared" si="202"/>
        <v>42105.072962962964</v>
      </c>
      <c r="S2509" s="10">
        <f t="shared" si="203"/>
        <v>42135.072962962964</v>
      </c>
      <c r="T2509" s="20">
        <f t="shared" si="199"/>
        <v>30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8292</v>
      </c>
      <c r="O2510" t="s">
        <v>8309</v>
      </c>
      <c r="P2510">
        <f t="shared" si="200"/>
        <v>0</v>
      </c>
      <c r="Q2510">
        <f t="shared" si="201"/>
        <v>0</v>
      </c>
      <c r="R2510" s="10">
        <f t="shared" si="202"/>
        <v>41835.951782407406</v>
      </c>
      <c r="S2510" s="10">
        <f t="shared" si="203"/>
        <v>41865.951782407406</v>
      </c>
      <c r="T2510" s="20">
        <f t="shared" si="199"/>
        <v>30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8292</v>
      </c>
      <c r="O2511" t="s">
        <v>8309</v>
      </c>
      <c r="P2511">
        <f t="shared" si="200"/>
        <v>1</v>
      </c>
      <c r="Q2511">
        <f t="shared" si="201"/>
        <v>35.71</v>
      </c>
      <c r="R2511" s="10">
        <f t="shared" si="202"/>
        <v>42058.809594907405</v>
      </c>
      <c r="S2511" s="10">
        <f t="shared" si="203"/>
        <v>42114.767928240741</v>
      </c>
      <c r="T2511" s="20">
        <f t="shared" si="199"/>
        <v>55.958333333335759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8292</v>
      </c>
      <c r="O2512" t="s">
        <v>8309</v>
      </c>
      <c r="P2512">
        <f t="shared" si="200"/>
        <v>0</v>
      </c>
      <c r="Q2512">
        <f t="shared" si="201"/>
        <v>37.5</v>
      </c>
      <c r="R2512" s="10">
        <f t="shared" si="202"/>
        <v>42078.997361111105</v>
      </c>
      <c r="S2512" s="10">
        <f t="shared" si="203"/>
        <v>42138.997361111105</v>
      </c>
      <c r="T2512" s="20">
        <f t="shared" si="199"/>
        <v>60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8292</v>
      </c>
      <c r="O2513" t="s">
        <v>8309</v>
      </c>
      <c r="P2513">
        <f t="shared" si="200"/>
        <v>0</v>
      </c>
      <c r="Q2513">
        <f t="shared" si="201"/>
        <v>0</v>
      </c>
      <c r="R2513" s="10">
        <f t="shared" si="202"/>
        <v>42371.446909722217</v>
      </c>
      <c r="S2513" s="10">
        <f t="shared" si="203"/>
        <v>42401.446909722217</v>
      </c>
      <c r="T2513" s="20">
        <f t="shared" si="199"/>
        <v>30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8292</v>
      </c>
      <c r="O2514" t="s">
        <v>8309</v>
      </c>
      <c r="P2514">
        <f t="shared" si="200"/>
        <v>0</v>
      </c>
      <c r="Q2514">
        <f t="shared" si="201"/>
        <v>0</v>
      </c>
      <c r="R2514" s="10">
        <f t="shared" si="202"/>
        <v>41971.876863425925</v>
      </c>
      <c r="S2514" s="10">
        <f t="shared" si="203"/>
        <v>41986.876863425925</v>
      </c>
      <c r="T2514" s="20">
        <f t="shared" si="199"/>
        <v>15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8292</v>
      </c>
      <c r="O2515" t="s">
        <v>8309</v>
      </c>
      <c r="P2515">
        <f t="shared" si="200"/>
        <v>0</v>
      </c>
      <c r="Q2515">
        <f t="shared" si="201"/>
        <v>0</v>
      </c>
      <c r="R2515" s="10">
        <f t="shared" si="202"/>
        <v>42732.00681712963</v>
      </c>
      <c r="S2515" s="10">
        <f t="shared" si="203"/>
        <v>42792.00681712963</v>
      </c>
      <c r="T2515" s="20">
        <f t="shared" si="199"/>
        <v>60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8292</v>
      </c>
      <c r="O2516" t="s">
        <v>8309</v>
      </c>
      <c r="P2516">
        <f t="shared" si="200"/>
        <v>2</v>
      </c>
      <c r="Q2516">
        <f t="shared" si="201"/>
        <v>52.5</v>
      </c>
      <c r="R2516" s="10">
        <f t="shared" si="202"/>
        <v>41854.389780092592</v>
      </c>
      <c r="S2516" s="10">
        <f t="shared" si="203"/>
        <v>41871.389780092592</v>
      </c>
      <c r="T2516" s="20">
        <f t="shared" si="199"/>
        <v>17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8292</v>
      </c>
      <c r="O2517" t="s">
        <v>8309</v>
      </c>
      <c r="P2517">
        <f t="shared" si="200"/>
        <v>19</v>
      </c>
      <c r="Q2517">
        <f t="shared" si="201"/>
        <v>77.5</v>
      </c>
      <c r="R2517" s="10">
        <f t="shared" si="202"/>
        <v>42027.839733796296</v>
      </c>
      <c r="S2517" s="10">
        <f t="shared" si="203"/>
        <v>42057.839733796296</v>
      </c>
      <c r="T2517" s="20">
        <f t="shared" si="199"/>
        <v>30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8292</v>
      </c>
      <c r="O2518" t="s">
        <v>8309</v>
      </c>
      <c r="P2518">
        <f t="shared" si="200"/>
        <v>0</v>
      </c>
      <c r="Q2518">
        <f t="shared" si="201"/>
        <v>0</v>
      </c>
      <c r="R2518" s="10">
        <f t="shared" si="202"/>
        <v>41942.653379629628</v>
      </c>
      <c r="S2518" s="10">
        <f t="shared" si="203"/>
        <v>41972.6950462963</v>
      </c>
      <c r="T2518" s="20">
        <f t="shared" si="199"/>
        <v>30.041666666671517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8292</v>
      </c>
      <c r="O2519" t="s">
        <v>8309</v>
      </c>
      <c r="P2519">
        <f t="shared" si="200"/>
        <v>10</v>
      </c>
      <c r="Q2519">
        <f t="shared" si="201"/>
        <v>53.55</v>
      </c>
      <c r="R2519" s="10">
        <f t="shared" si="202"/>
        <v>42052.802430555559</v>
      </c>
      <c r="S2519" s="10">
        <f t="shared" si="203"/>
        <v>42082.760763888888</v>
      </c>
      <c r="T2519" s="20">
        <f t="shared" si="199"/>
        <v>29.958333333328483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8292</v>
      </c>
      <c r="O2520" t="s">
        <v>8309</v>
      </c>
      <c r="P2520">
        <f t="shared" si="200"/>
        <v>0</v>
      </c>
      <c r="Q2520">
        <f t="shared" si="201"/>
        <v>0</v>
      </c>
      <c r="R2520" s="10">
        <f t="shared" si="202"/>
        <v>41926.680879629632</v>
      </c>
      <c r="S2520" s="10">
        <f t="shared" si="203"/>
        <v>41956.722546296296</v>
      </c>
      <c r="T2520" s="20">
        <f t="shared" si="199"/>
        <v>30.041666666664241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8292</v>
      </c>
      <c r="O2521" t="s">
        <v>8309</v>
      </c>
      <c r="P2521">
        <f t="shared" si="200"/>
        <v>0</v>
      </c>
      <c r="Q2521">
        <f t="shared" si="201"/>
        <v>16.25</v>
      </c>
      <c r="R2521" s="10">
        <f t="shared" si="202"/>
        <v>41809.155138888891</v>
      </c>
      <c r="S2521" s="10">
        <f t="shared" si="203"/>
        <v>41839.155138888891</v>
      </c>
      <c r="T2521" s="20">
        <f t="shared" si="199"/>
        <v>30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8292</v>
      </c>
      <c r="O2522" t="s">
        <v>8309</v>
      </c>
      <c r="P2522">
        <f t="shared" si="200"/>
        <v>0</v>
      </c>
      <c r="Q2522">
        <f t="shared" si="201"/>
        <v>0</v>
      </c>
      <c r="R2522" s="10">
        <f t="shared" si="202"/>
        <v>42612.600520833337</v>
      </c>
      <c r="S2522" s="10">
        <f t="shared" si="203"/>
        <v>42658.806249999994</v>
      </c>
      <c r="T2522" s="20">
        <f t="shared" si="199"/>
        <v>46.205729166656965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8281</v>
      </c>
      <c r="O2523" t="s">
        <v>8310</v>
      </c>
      <c r="P2523">
        <f t="shared" si="200"/>
        <v>109</v>
      </c>
      <c r="Q2523">
        <f t="shared" si="201"/>
        <v>103.68</v>
      </c>
      <c r="R2523" s="10">
        <f t="shared" si="202"/>
        <v>42269.967835648145</v>
      </c>
      <c r="S2523" s="10">
        <f t="shared" si="203"/>
        <v>42290.967835648145</v>
      </c>
      <c r="T2523" s="20">
        <f t="shared" si="199"/>
        <v>21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8281</v>
      </c>
      <c r="O2524" t="s">
        <v>8310</v>
      </c>
      <c r="P2524">
        <f t="shared" si="200"/>
        <v>100</v>
      </c>
      <c r="Q2524">
        <f t="shared" si="201"/>
        <v>185.19</v>
      </c>
      <c r="R2524" s="10">
        <f t="shared" si="202"/>
        <v>42460.573611111111</v>
      </c>
      <c r="S2524" s="10">
        <f t="shared" si="203"/>
        <v>42482.619444444441</v>
      </c>
      <c r="T2524" s="20">
        <f t="shared" si="199"/>
        <v>22.045833333329938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8281</v>
      </c>
      <c r="O2525" t="s">
        <v>8310</v>
      </c>
      <c r="P2525">
        <f t="shared" si="200"/>
        <v>156</v>
      </c>
      <c r="Q2525">
        <f t="shared" si="201"/>
        <v>54.15</v>
      </c>
      <c r="R2525" s="10">
        <f t="shared" si="202"/>
        <v>41930.975601851853</v>
      </c>
      <c r="S2525" s="10">
        <f t="shared" si="203"/>
        <v>41961.017268518524</v>
      </c>
      <c r="T2525" s="20">
        <f t="shared" si="199"/>
        <v>30.041666666671517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8281</v>
      </c>
      <c r="O2526" t="s">
        <v>8310</v>
      </c>
      <c r="P2526">
        <f t="shared" si="200"/>
        <v>102</v>
      </c>
      <c r="Q2526">
        <f t="shared" si="201"/>
        <v>177.21</v>
      </c>
      <c r="R2526" s="10">
        <f t="shared" si="202"/>
        <v>41961.807372685187</v>
      </c>
      <c r="S2526" s="10">
        <f t="shared" si="203"/>
        <v>41994.1875</v>
      </c>
      <c r="T2526" s="20">
        <f t="shared" si="199"/>
        <v>32.380127314812853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8281</v>
      </c>
      <c r="O2527" t="s">
        <v>8310</v>
      </c>
      <c r="P2527">
        <f t="shared" si="200"/>
        <v>100</v>
      </c>
      <c r="Q2527">
        <f t="shared" si="201"/>
        <v>100.33</v>
      </c>
      <c r="R2527" s="10">
        <f t="shared" si="202"/>
        <v>41058.844571759262</v>
      </c>
      <c r="S2527" s="10">
        <f t="shared" si="203"/>
        <v>41088.844571759262</v>
      </c>
      <c r="T2527" s="20">
        <f t="shared" si="199"/>
        <v>30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8281</v>
      </c>
      <c r="O2528" t="s">
        <v>8310</v>
      </c>
      <c r="P2528">
        <f t="shared" si="200"/>
        <v>113</v>
      </c>
      <c r="Q2528">
        <f t="shared" si="201"/>
        <v>136.91</v>
      </c>
      <c r="R2528" s="10">
        <f t="shared" si="202"/>
        <v>41953.091134259259</v>
      </c>
      <c r="S2528" s="10">
        <f t="shared" si="203"/>
        <v>41981.207638888889</v>
      </c>
      <c r="T2528" s="20">
        <f t="shared" si="199"/>
        <v>28.116504629630072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8281</v>
      </c>
      <c r="O2529" t="s">
        <v>8310</v>
      </c>
      <c r="P2529">
        <f t="shared" si="200"/>
        <v>102</v>
      </c>
      <c r="Q2529">
        <f t="shared" si="201"/>
        <v>57.54</v>
      </c>
      <c r="R2529" s="10">
        <f t="shared" si="202"/>
        <v>41546.75105324074</v>
      </c>
      <c r="S2529" s="10">
        <f t="shared" si="203"/>
        <v>41565.165972222225</v>
      </c>
      <c r="T2529" s="20">
        <f t="shared" si="199"/>
        <v>18.414918981485243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8281</v>
      </c>
      <c r="O2530" t="s">
        <v>8310</v>
      </c>
      <c r="P2530">
        <f t="shared" si="200"/>
        <v>107</v>
      </c>
      <c r="Q2530">
        <f t="shared" si="201"/>
        <v>52.96</v>
      </c>
      <c r="R2530" s="10">
        <f t="shared" si="202"/>
        <v>42217.834525462968</v>
      </c>
      <c r="S2530" s="10">
        <f t="shared" si="203"/>
        <v>42236.458333333328</v>
      </c>
      <c r="T2530" s="20">
        <f t="shared" si="199"/>
        <v>18.623807870360906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8281</v>
      </c>
      <c r="O2531" t="s">
        <v>8310</v>
      </c>
      <c r="P2531">
        <f t="shared" si="200"/>
        <v>104</v>
      </c>
      <c r="Q2531">
        <f t="shared" si="201"/>
        <v>82.33</v>
      </c>
      <c r="R2531" s="10">
        <f t="shared" si="202"/>
        <v>40948.080729166664</v>
      </c>
      <c r="S2531" s="10">
        <f t="shared" si="203"/>
        <v>40993.0390625</v>
      </c>
      <c r="T2531" s="20">
        <f t="shared" si="199"/>
        <v>44.958333333335759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8281</v>
      </c>
      <c r="O2532" t="s">
        <v>8310</v>
      </c>
      <c r="P2532">
        <f t="shared" si="200"/>
        <v>100</v>
      </c>
      <c r="Q2532">
        <f t="shared" si="201"/>
        <v>135.41999999999999</v>
      </c>
      <c r="R2532" s="10">
        <f t="shared" si="202"/>
        <v>42081.864641203705</v>
      </c>
      <c r="S2532" s="10">
        <f t="shared" si="203"/>
        <v>42114.201388888891</v>
      </c>
      <c r="T2532" s="20">
        <f t="shared" si="199"/>
        <v>32.336747685185401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8281</v>
      </c>
      <c r="O2533" t="s">
        <v>8310</v>
      </c>
      <c r="P2533">
        <f t="shared" si="200"/>
        <v>100</v>
      </c>
      <c r="Q2533">
        <f t="shared" si="201"/>
        <v>74.069999999999993</v>
      </c>
      <c r="R2533" s="10">
        <f t="shared" si="202"/>
        <v>42208.680023148147</v>
      </c>
      <c r="S2533" s="10">
        <f t="shared" si="203"/>
        <v>42231.165972222225</v>
      </c>
      <c r="T2533" s="20">
        <f t="shared" si="199"/>
        <v>22.485949074078235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8281</v>
      </c>
      <c r="O2534" t="s">
        <v>8310</v>
      </c>
      <c r="P2534">
        <f t="shared" si="200"/>
        <v>126</v>
      </c>
      <c r="Q2534">
        <f t="shared" si="201"/>
        <v>84.08</v>
      </c>
      <c r="R2534" s="10">
        <f t="shared" si="202"/>
        <v>41107.849143518521</v>
      </c>
      <c r="S2534" s="10">
        <f t="shared" si="203"/>
        <v>41137.849143518521</v>
      </c>
      <c r="T2534" s="20">
        <f t="shared" si="199"/>
        <v>30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8281</v>
      </c>
      <c r="O2535" t="s">
        <v>8310</v>
      </c>
      <c r="P2535">
        <f t="shared" si="200"/>
        <v>111</v>
      </c>
      <c r="Q2535">
        <f t="shared" si="201"/>
        <v>61.03</v>
      </c>
      <c r="R2535" s="10">
        <f t="shared" si="202"/>
        <v>41304.751284722224</v>
      </c>
      <c r="S2535" s="10">
        <f t="shared" si="203"/>
        <v>41334.750787037039</v>
      </c>
      <c r="T2535" s="20">
        <f t="shared" si="199"/>
        <v>29.99950231481489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8281</v>
      </c>
      <c r="O2536" t="s">
        <v>8310</v>
      </c>
      <c r="P2536">
        <f t="shared" si="200"/>
        <v>105</v>
      </c>
      <c r="Q2536">
        <f t="shared" si="201"/>
        <v>150</v>
      </c>
      <c r="R2536" s="10">
        <f t="shared" si="202"/>
        <v>40127.700370370374</v>
      </c>
      <c r="S2536" s="10">
        <f t="shared" si="203"/>
        <v>40179.25</v>
      </c>
      <c r="T2536" s="20">
        <f t="shared" si="199"/>
        <v>51.549629629625997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8281</v>
      </c>
      <c r="O2537" t="s">
        <v>8310</v>
      </c>
      <c r="P2537">
        <f t="shared" si="200"/>
        <v>104</v>
      </c>
      <c r="Q2537">
        <f t="shared" si="201"/>
        <v>266.08999999999997</v>
      </c>
      <c r="R2537" s="10">
        <f t="shared" si="202"/>
        <v>41943.791030092594</v>
      </c>
      <c r="S2537" s="10">
        <f t="shared" si="203"/>
        <v>41974.832696759258</v>
      </c>
      <c r="T2537" s="20">
        <f t="shared" si="199"/>
        <v>31.041666666664241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8281</v>
      </c>
      <c r="O2538" t="s">
        <v>8310</v>
      </c>
      <c r="P2538">
        <f t="shared" si="200"/>
        <v>116</v>
      </c>
      <c r="Q2538">
        <f t="shared" si="201"/>
        <v>7.25</v>
      </c>
      <c r="R2538" s="10">
        <f t="shared" si="202"/>
        <v>41464.106087962966</v>
      </c>
      <c r="S2538" s="10">
        <f t="shared" si="203"/>
        <v>41485.106087962966</v>
      </c>
      <c r="T2538" s="20">
        <f t="shared" si="199"/>
        <v>21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8281</v>
      </c>
      <c r="O2539" t="s">
        <v>8310</v>
      </c>
      <c r="P2539">
        <f t="shared" si="200"/>
        <v>110</v>
      </c>
      <c r="Q2539">
        <f t="shared" si="201"/>
        <v>100</v>
      </c>
      <c r="R2539" s="10">
        <f t="shared" si="202"/>
        <v>40696.648784722223</v>
      </c>
      <c r="S2539" s="10">
        <f t="shared" si="203"/>
        <v>40756.648784722223</v>
      </c>
      <c r="T2539" s="20">
        <f t="shared" si="199"/>
        <v>60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8281</v>
      </c>
      <c r="O2540" t="s">
        <v>8310</v>
      </c>
      <c r="P2540">
        <f t="shared" si="200"/>
        <v>113</v>
      </c>
      <c r="Q2540">
        <f t="shared" si="201"/>
        <v>109.96</v>
      </c>
      <c r="R2540" s="10">
        <f t="shared" si="202"/>
        <v>41298.509965277779</v>
      </c>
      <c r="S2540" s="10">
        <f t="shared" si="203"/>
        <v>41329.207638888889</v>
      </c>
      <c r="T2540" s="20">
        <f t="shared" si="199"/>
        <v>30.697673611110076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8281</v>
      </c>
      <c r="O2541" t="s">
        <v>8310</v>
      </c>
      <c r="P2541">
        <f t="shared" si="200"/>
        <v>100</v>
      </c>
      <c r="Q2541">
        <f t="shared" si="201"/>
        <v>169.92</v>
      </c>
      <c r="R2541" s="10">
        <f t="shared" si="202"/>
        <v>41977.902222222227</v>
      </c>
      <c r="S2541" s="10">
        <f t="shared" si="203"/>
        <v>42037.902222222227</v>
      </c>
      <c r="T2541" s="20">
        <f t="shared" si="199"/>
        <v>60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8281</v>
      </c>
      <c r="O2542" t="s">
        <v>8310</v>
      </c>
      <c r="P2542">
        <f t="shared" si="200"/>
        <v>103</v>
      </c>
      <c r="Q2542">
        <f t="shared" si="201"/>
        <v>95.74</v>
      </c>
      <c r="R2542" s="10">
        <f t="shared" si="202"/>
        <v>40785.675011574072</v>
      </c>
      <c r="S2542" s="10">
        <f t="shared" si="203"/>
        <v>40845.675011574072</v>
      </c>
      <c r="T2542" s="20">
        <f t="shared" si="199"/>
        <v>60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8281</v>
      </c>
      <c r="O2543" t="s">
        <v>8310</v>
      </c>
      <c r="P2543">
        <f t="shared" si="200"/>
        <v>107</v>
      </c>
      <c r="Q2543">
        <f t="shared" si="201"/>
        <v>59.46</v>
      </c>
      <c r="R2543" s="10">
        <f t="shared" si="202"/>
        <v>41483.449282407404</v>
      </c>
      <c r="S2543" s="10">
        <f t="shared" si="203"/>
        <v>41543.449282407404</v>
      </c>
      <c r="T2543" s="20">
        <f t="shared" si="199"/>
        <v>60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8281</v>
      </c>
      <c r="O2544" t="s">
        <v>8310</v>
      </c>
      <c r="P2544">
        <f t="shared" si="200"/>
        <v>104</v>
      </c>
      <c r="Q2544">
        <f t="shared" si="201"/>
        <v>55.77</v>
      </c>
      <c r="R2544" s="10">
        <f t="shared" si="202"/>
        <v>41509.426585648151</v>
      </c>
      <c r="S2544" s="10">
        <f t="shared" si="203"/>
        <v>41548.165972222225</v>
      </c>
      <c r="T2544" s="20">
        <f t="shared" si="199"/>
        <v>38.73938657407416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8281</v>
      </c>
      <c r="O2545" t="s">
        <v>8310</v>
      </c>
      <c r="P2545">
        <f t="shared" si="200"/>
        <v>156</v>
      </c>
      <c r="Q2545">
        <f t="shared" si="201"/>
        <v>30.08</v>
      </c>
      <c r="R2545" s="10">
        <f t="shared" si="202"/>
        <v>40514.107615740737</v>
      </c>
      <c r="S2545" s="10">
        <f t="shared" si="203"/>
        <v>40545.125</v>
      </c>
      <c r="T2545" s="20">
        <f t="shared" si="199"/>
        <v>31.017384259263054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8281</v>
      </c>
      <c r="O2546" t="s">
        <v>8310</v>
      </c>
      <c r="P2546">
        <f t="shared" si="200"/>
        <v>101</v>
      </c>
      <c r="Q2546">
        <f t="shared" si="201"/>
        <v>88.44</v>
      </c>
      <c r="R2546" s="10">
        <f t="shared" si="202"/>
        <v>41068.520474537036</v>
      </c>
      <c r="S2546" s="10">
        <f t="shared" si="203"/>
        <v>41098.520474537036</v>
      </c>
      <c r="T2546" s="20">
        <f t="shared" si="199"/>
        <v>30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8281</v>
      </c>
      <c r="O2547" t="s">
        <v>8310</v>
      </c>
      <c r="P2547">
        <f t="shared" si="200"/>
        <v>195</v>
      </c>
      <c r="Q2547">
        <f t="shared" si="201"/>
        <v>64.03</v>
      </c>
      <c r="R2547" s="10">
        <f t="shared" si="202"/>
        <v>42027.13817129629</v>
      </c>
      <c r="S2547" s="10">
        <f t="shared" si="203"/>
        <v>42062.020833333328</v>
      </c>
      <c r="T2547" s="20">
        <f t="shared" si="199"/>
        <v>34.882662037038244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8281</v>
      </c>
      <c r="O2548" t="s">
        <v>8310</v>
      </c>
      <c r="P2548">
        <f t="shared" si="200"/>
        <v>112</v>
      </c>
      <c r="Q2548">
        <f t="shared" si="201"/>
        <v>60.15</v>
      </c>
      <c r="R2548" s="10">
        <f t="shared" si="202"/>
        <v>41524.858553240738</v>
      </c>
      <c r="S2548" s="10">
        <f t="shared" si="203"/>
        <v>41552.208333333336</v>
      </c>
      <c r="T2548" s="20">
        <f t="shared" si="199"/>
        <v>27.349780092597939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8281</v>
      </c>
      <c r="O2549" t="s">
        <v>8310</v>
      </c>
      <c r="P2549">
        <f t="shared" si="200"/>
        <v>120</v>
      </c>
      <c r="Q2549">
        <f t="shared" si="201"/>
        <v>49.19</v>
      </c>
      <c r="R2549" s="10">
        <f t="shared" si="202"/>
        <v>40973.773182870369</v>
      </c>
      <c r="S2549" s="10">
        <f t="shared" si="203"/>
        <v>41003.731516203705</v>
      </c>
      <c r="T2549" s="20">
        <f t="shared" si="199"/>
        <v>29.958333333335759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8281</v>
      </c>
      <c r="O2550" t="s">
        <v>8310</v>
      </c>
      <c r="P2550">
        <f t="shared" si="200"/>
        <v>102</v>
      </c>
      <c r="Q2550">
        <f t="shared" si="201"/>
        <v>165.16</v>
      </c>
      <c r="R2550" s="10">
        <f t="shared" si="202"/>
        <v>42618.625428240746</v>
      </c>
      <c r="S2550" s="10">
        <f t="shared" si="203"/>
        <v>42643.185416666667</v>
      </c>
      <c r="T2550" s="20">
        <f t="shared" si="199"/>
        <v>24.559988425920892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8281</v>
      </c>
      <c r="O2551" t="s">
        <v>8310</v>
      </c>
      <c r="P2551">
        <f t="shared" si="200"/>
        <v>103</v>
      </c>
      <c r="Q2551">
        <f t="shared" si="201"/>
        <v>43.62</v>
      </c>
      <c r="R2551" s="10">
        <f t="shared" si="202"/>
        <v>41390.757754629631</v>
      </c>
      <c r="S2551" s="10">
        <f t="shared" si="203"/>
        <v>41425.708333333336</v>
      </c>
      <c r="T2551" s="20">
        <f t="shared" si="199"/>
        <v>34.950578703705105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8281</v>
      </c>
      <c r="O2552" t="s">
        <v>8310</v>
      </c>
      <c r="P2552">
        <f t="shared" si="200"/>
        <v>101</v>
      </c>
      <c r="Q2552">
        <f t="shared" si="201"/>
        <v>43.7</v>
      </c>
      <c r="R2552" s="10">
        <f t="shared" si="202"/>
        <v>42228.634328703702</v>
      </c>
      <c r="S2552" s="10">
        <f t="shared" si="203"/>
        <v>42285.165972222225</v>
      </c>
      <c r="T2552" s="20">
        <f t="shared" si="199"/>
        <v>56.531643518523197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8281</v>
      </c>
      <c r="O2553" t="s">
        <v>8310</v>
      </c>
      <c r="P2553">
        <f t="shared" si="200"/>
        <v>103</v>
      </c>
      <c r="Q2553">
        <f t="shared" si="201"/>
        <v>67.42</v>
      </c>
      <c r="R2553" s="10">
        <f t="shared" si="202"/>
        <v>40961.252141203702</v>
      </c>
      <c r="S2553" s="10">
        <f t="shared" si="203"/>
        <v>40989.866666666669</v>
      </c>
      <c r="T2553" s="20">
        <f t="shared" si="199"/>
        <v>28.614525462966412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8281</v>
      </c>
      <c r="O2554" t="s">
        <v>8310</v>
      </c>
      <c r="P2554">
        <f t="shared" si="200"/>
        <v>107</v>
      </c>
      <c r="Q2554">
        <f t="shared" si="201"/>
        <v>177.5</v>
      </c>
      <c r="R2554" s="10">
        <f t="shared" si="202"/>
        <v>42769.809965277775</v>
      </c>
      <c r="S2554" s="10">
        <f t="shared" si="203"/>
        <v>42799.809965277775</v>
      </c>
      <c r="T2554" s="20">
        <f t="shared" si="199"/>
        <v>30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8281</v>
      </c>
      <c r="O2555" t="s">
        <v>8310</v>
      </c>
      <c r="P2555">
        <f t="shared" si="200"/>
        <v>156</v>
      </c>
      <c r="Q2555">
        <f t="shared" si="201"/>
        <v>38.880000000000003</v>
      </c>
      <c r="R2555" s="10">
        <f t="shared" si="202"/>
        <v>41113.199155092596</v>
      </c>
      <c r="S2555" s="10">
        <f t="shared" si="203"/>
        <v>41173.199155092596</v>
      </c>
      <c r="T2555" s="20">
        <f t="shared" si="199"/>
        <v>60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8281</v>
      </c>
      <c r="O2556" t="s">
        <v>8310</v>
      </c>
      <c r="P2556">
        <f t="shared" si="200"/>
        <v>123</v>
      </c>
      <c r="Q2556">
        <f t="shared" si="201"/>
        <v>54.99</v>
      </c>
      <c r="R2556" s="10">
        <f t="shared" si="202"/>
        <v>42125.078275462962</v>
      </c>
      <c r="S2556" s="10">
        <f t="shared" si="203"/>
        <v>42156.165972222225</v>
      </c>
      <c r="T2556" s="20">
        <f t="shared" si="199"/>
        <v>31.087696759263054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8281</v>
      </c>
      <c r="O2557" t="s">
        <v>8310</v>
      </c>
      <c r="P2557">
        <f t="shared" si="200"/>
        <v>107</v>
      </c>
      <c r="Q2557">
        <f t="shared" si="201"/>
        <v>61.34</v>
      </c>
      <c r="R2557" s="10">
        <f t="shared" si="202"/>
        <v>41026.655011574076</v>
      </c>
      <c r="S2557" s="10">
        <f t="shared" si="203"/>
        <v>41057.655011574076</v>
      </c>
      <c r="T2557" s="20">
        <f t="shared" si="199"/>
        <v>31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8281</v>
      </c>
      <c r="O2558" t="s">
        <v>8310</v>
      </c>
      <c r="P2558">
        <f t="shared" si="200"/>
        <v>106</v>
      </c>
      <c r="Q2558">
        <f t="shared" si="201"/>
        <v>23.12</v>
      </c>
      <c r="R2558" s="10">
        <f t="shared" si="202"/>
        <v>41222.991400462961</v>
      </c>
      <c r="S2558" s="10">
        <f t="shared" si="203"/>
        <v>41267.991400462961</v>
      </c>
      <c r="T2558" s="20">
        <f t="shared" si="199"/>
        <v>45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8281</v>
      </c>
      <c r="O2559" t="s">
        <v>8310</v>
      </c>
      <c r="P2559">
        <f t="shared" si="200"/>
        <v>118</v>
      </c>
      <c r="Q2559">
        <f t="shared" si="201"/>
        <v>29.61</v>
      </c>
      <c r="R2559" s="10">
        <f t="shared" si="202"/>
        <v>41744.745208333334</v>
      </c>
      <c r="S2559" s="10">
        <f t="shared" si="203"/>
        <v>41774.745208333334</v>
      </c>
      <c r="T2559" s="20">
        <f t="shared" si="199"/>
        <v>30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8281</v>
      </c>
      <c r="O2560" t="s">
        <v>8310</v>
      </c>
      <c r="P2560">
        <f t="shared" si="200"/>
        <v>109</v>
      </c>
      <c r="Q2560">
        <f t="shared" si="201"/>
        <v>75.61</v>
      </c>
      <c r="R2560" s="10">
        <f t="shared" si="202"/>
        <v>42093.860023148154</v>
      </c>
      <c r="S2560" s="10">
        <f t="shared" si="203"/>
        <v>42125.582638888889</v>
      </c>
      <c r="T2560" s="20">
        <f t="shared" si="199"/>
        <v>31.722615740734909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8281</v>
      </c>
      <c r="O2561" t="s">
        <v>8310</v>
      </c>
      <c r="P2561">
        <f t="shared" si="200"/>
        <v>111</v>
      </c>
      <c r="Q2561">
        <f t="shared" si="201"/>
        <v>35.6</v>
      </c>
      <c r="R2561" s="10">
        <f t="shared" si="202"/>
        <v>40829.873657407406</v>
      </c>
      <c r="S2561" s="10">
        <f t="shared" si="203"/>
        <v>40862.817361111112</v>
      </c>
      <c r="T2561" s="20">
        <f t="shared" si="199"/>
        <v>32.943703703705978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8281</v>
      </c>
      <c r="O2562" t="s">
        <v>8310</v>
      </c>
      <c r="P2562">
        <f t="shared" si="200"/>
        <v>100</v>
      </c>
      <c r="Q2562">
        <f t="shared" si="201"/>
        <v>143</v>
      </c>
      <c r="R2562" s="10">
        <f t="shared" si="202"/>
        <v>42039.951087962967</v>
      </c>
      <c r="S2562" s="10">
        <f t="shared" si="203"/>
        <v>42069.951087962967</v>
      </c>
      <c r="T2562" s="20">
        <f t="shared" si="199"/>
        <v>30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8292</v>
      </c>
      <c r="O2563" t="s">
        <v>8293</v>
      </c>
      <c r="P2563">
        <f t="shared" si="200"/>
        <v>0</v>
      </c>
      <c r="Q2563">
        <f t="shared" si="201"/>
        <v>0</v>
      </c>
      <c r="R2563" s="10">
        <f t="shared" si="202"/>
        <v>42260.528807870374</v>
      </c>
      <c r="S2563" s="10">
        <f t="shared" si="203"/>
        <v>42290.528807870374</v>
      </c>
      <c r="T2563" s="20">
        <f t="shared" ref="T2563:T2626" si="204">S2563-R2563</f>
        <v>30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8292</v>
      </c>
      <c r="O2564" t="s">
        <v>8293</v>
      </c>
      <c r="P2564">
        <f t="shared" si="200"/>
        <v>1</v>
      </c>
      <c r="Q2564">
        <f t="shared" si="201"/>
        <v>25</v>
      </c>
      <c r="R2564" s="10">
        <f t="shared" si="202"/>
        <v>42594.524756944447</v>
      </c>
      <c r="S2564" s="10">
        <f t="shared" si="203"/>
        <v>42654.524756944447</v>
      </c>
      <c r="T2564" s="20">
        <f t="shared" si="204"/>
        <v>60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8292</v>
      </c>
      <c r="O2565" t="s">
        <v>8293</v>
      </c>
      <c r="P2565">
        <f t="shared" si="200"/>
        <v>0</v>
      </c>
      <c r="Q2565">
        <f t="shared" si="201"/>
        <v>0</v>
      </c>
      <c r="R2565" s="10">
        <f t="shared" si="202"/>
        <v>42155.139479166668</v>
      </c>
      <c r="S2565" s="10">
        <f t="shared" si="203"/>
        <v>42215.139479166668</v>
      </c>
      <c r="T2565" s="20">
        <f t="shared" si="204"/>
        <v>60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8292</v>
      </c>
      <c r="O2566" t="s">
        <v>8293</v>
      </c>
      <c r="P2566">
        <f t="shared" si="200"/>
        <v>0</v>
      </c>
      <c r="Q2566">
        <f t="shared" si="201"/>
        <v>0</v>
      </c>
      <c r="R2566" s="10">
        <f t="shared" si="202"/>
        <v>41822.040497685186</v>
      </c>
      <c r="S2566" s="10">
        <f t="shared" si="203"/>
        <v>41852.040497685186</v>
      </c>
      <c r="T2566" s="20">
        <f t="shared" si="204"/>
        <v>30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8292</v>
      </c>
      <c r="O2567" t="s">
        <v>8293</v>
      </c>
      <c r="P2567">
        <f t="shared" si="200"/>
        <v>1</v>
      </c>
      <c r="Q2567">
        <f t="shared" si="201"/>
        <v>100</v>
      </c>
      <c r="R2567" s="10">
        <f t="shared" si="202"/>
        <v>42440.650335648148</v>
      </c>
      <c r="S2567" s="10">
        <f t="shared" si="203"/>
        <v>42499.868055555555</v>
      </c>
      <c r="T2567" s="20">
        <f t="shared" si="204"/>
        <v>59.217719907406718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8292</v>
      </c>
      <c r="O2568" t="s">
        <v>8293</v>
      </c>
      <c r="P2568">
        <f t="shared" si="200"/>
        <v>0</v>
      </c>
      <c r="Q2568">
        <f t="shared" si="201"/>
        <v>0</v>
      </c>
      <c r="R2568" s="10">
        <f t="shared" si="202"/>
        <v>41842.980879629627</v>
      </c>
      <c r="S2568" s="10">
        <f t="shared" si="203"/>
        <v>41872.980879629627</v>
      </c>
      <c r="T2568" s="20">
        <f t="shared" si="204"/>
        <v>30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8292</v>
      </c>
      <c r="O2569" t="s">
        <v>8293</v>
      </c>
      <c r="P2569">
        <f t="shared" si="200"/>
        <v>0</v>
      </c>
      <c r="Q2569">
        <f t="shared" si="201"/>
        <v>60</v>
      </c>
      <c r="R2569" s="10">
        <f t="shared" si="202"/>
        <v>42087.878912037035</v>
      </c>
      <c r="S2569" s="10">
        <f t="shared" si="203"/>
        <v>42117.878912037035</v>
      </c>
      <c r="T2569" s="20">
        <f t="shared" si="204"/>
        <v>30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8292</v>
      </c>
      <c r="O2570" t="s">
        <v>8293</v>
      </c>
      <c r="P2570">
        <f t="shared" ref="P2570:P2633" si="205">ROUND(E2570/D2570*100,0)</f>
        <v>1</v>
      </c>
      <c r="Q2570">
        <f t="shared" ref="Q2570:Q2633" si="206">IFERROR(ROUND(E2570/L2570,2),0)</f>
        <v>50</v>
      </c>
      <c r="R2570" s="10">
        <f t="shared" ref="R2570:R2633" si="207">(((J2570/60)/60)/24)+DATE(1970,1,1)</f>
        <v>42584.666597222225</v>
      </c>
      <c r="S2570" s="10">
        <f t="shared" ref="S2570:S2633" si="208">(((I2570/60)/60)/24)+DATE(1970,1,1)</f>
        <v>42614.666597222225</v>
      </c>
      <c r="T2570" s="20">
        <f t="shared" si="204"/>
        <v>30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8292</v>
      </c>
      <c r="O2571" t="s">
        <v>8293</v>
      </c>
      <c r="P2571">
        <f t="shared" si="205"/>
        <v>2</v>
      </c>
      <c r="Q2571">
        <f t="shared" si="206"/>
        <v>72.5</v>
      </c>
      <c r="R2571" s="10">
        <f t="shared" si="207"/>
        <v>42234.105462962965</v>
      </c>
      <c r="S2571" s="10">
        <f t="shared" si="208"/>
        <v>42264.105462962965</v>
      </c>
      <c r="T2571" s="20">
        <f t="shared" si="204"/>
        <v>30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8292</v>
      </c>
      <c r="O2572" t="s">
        <v>8293</v>
      </c>
      <c r="P2572">
        <f t="shared" si="205"/>
        <v>1</v>
      </c>
      <c r="Q2572">
        <f t="shared" si="206"/>
        <v>29.5</v>
      </c>
      <c r="R2572" s="10">
        <f t="shared" si="207"/>
        <v>42744.903182870374</v>
      </c>
      <c r="S2572" s="10">
        <f t="shared" si="208"/>
        <v>42774.903182870374</v>
      </c>
      <c r="T2572" s="20">
        <f t="shared" si="204"/>
        <v>30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8292</v>
      </c>
      <c r="O2573" t="s">
        <v>8293</v>
      </c>
      <c r="P2573">
        <f t="shared" si="205"/>
        <v>0</v>
      </c>
      <c r="Q2573">
        <f t="shared" si="206"/>
        <v>62.5</v>
      </c>
      <c r="R2573" s="10">
        <f t="shared" si="207"/>
        <v>42449.341678240744</v>
      </c>
      <c r="S2573" s="10">
        <f t="shared" si="208"/>
        <v>42509.341678240744</v>
      </c>
      <c r="T2573" s="20">
        <f t="shared" si="204"/>
        <v>60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8292</v>
      </c>
      <c r="O2574" t="s">
        <v>8293</v>
      </c>
      <c r="P2574">
        <f t="shared" si="205"/>
        <v>0</v>
      </c>
      <c r="Q2574">
        <f t="shared" si="206"/>
        <v>0</v>
      </c>
      <c r="R2574" s="10">
        <f t="shared" si="207"/>
        <v>42077.119409722218</v>
      </c>
      <c r="S2574" s="10">
        <f t="shared" si="208"/>
        <v>42107.119409722218</v>
      </c>
      <c r="T2574" s="20">
        <f t="shared" si="204"/>
        <v>30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8292</v>
      </c>
      <c r="O2575" t="s">
        <v>8293</v>
      </c>
      <c r="P2575">
        <f t="shared" si="205"/>
        <v>0</v>
      </c>
      <c r="Q2575">
        <f t="shared" si="206"/>
        <v>0</v>
      </c>
      <c r="R2575" s="10">
        <f t="shared" si="207"/>
        <v>41829.592002314814</v>
      </c>
      <c r="S2575" s="10">
        <f t="shared" si="208"/>
        <v>41874.592002314814</v>
      </c>
      <c r="T2575" s="20">
        <f t="shared" si="204"/>
        <v>45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8292</v>
      </c>
      <c r="O2576" t="s">
        <v>8293</v>
      </c>
      <c r="P2576">
        <f t="shared" si="205"/>
        <v>0</v>
      </c>
      <c r="Q2576">
        <f t="shared" si="206"/>
        <v>0</v>
      </c>
      <c r="R2576" s="10">
        <f t="shared" si="207"/>
        <v>42487.825752314813</v>
      </c>
      <c r="S2576" s="10">
        <f t="shared" si="208"/>
        <v>42508.825752314813</v>
      </c>
      <c r="T2576" s="20">
        <f t="shared" si="204"/>
        <v>21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8292</v>
      </c>
      <c r="O2577" t="s">
        <v>8293</v>
      </c>
      <c r="P2577">
        <f t="shared" si="205"/>
        <v>0</v>
      </c>
      <c r="Q2577">
        <f t="shared" si="206"/>
        <v>0</v>
      </c>
      <c r="R2577" s="10">
        <f t="shared" si="207"/>
        <v>41986.108726851846</v>
      </c>
      <c r="S2577" s="10">
        <f t="shared" si="208"/>
        <v>42016.108726851846</v>
      </c>
      <c r="T2577" s="20">
        <f t="shared" si="204"/>
        <v>30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8292</v>
      </c>
      <c r="O2578" t="s">
        <v>8293</v>
      </c>
      <c r="P2578">
        <f t="shared" si="205"/>
        <v>0</v>
      </c>
      <c r="Q2578">
        <f t="shared" si="206"/>
        <v>0</v>
      </c>
      <c r="R2578" s="10">
        <f t="shared" si="207"/>
        <v>42060.00980324074</v>
      </c>
      <c r="S2578" s="10">
        <f t="shared" si="208"/>
        <v>42104.968136574069</v>
      </c>
      <c r="T2578" s="20">
        <f t="shared" si="204"/>
        <v>44.958333333328483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8292</v>
      </c>
      <c r="O2579" t="s">
        <v>8293</v>
      </c>
      <c r="P2579">
        <f t="shared" si="205"/>
        <v>0</v>
      </c>
      <c r="Q2579">
        <f t="shared" si="206"/>
        <v>0</v>
      </c>
      <c r="R2579" s="10">
        <f t="shared" si="207"/>
        <v>41830.820567129631</v>
      </c>
      <c r="S2579" s="10">
        <f t="shared" si="208"/>
        <v>41855.820567129631</v>
      </c>
      <c r="T2579" s="20">
        <f t="shared" si="204"/>
        <v>25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8292</v>
      </c>
      <c r="O2580" t="s">
        <v>8293</v>
      </c>
      <c r="P2580">
        <f t="shared" si="205"/>
        <v>0</v>
      </c>
      <c r="Q2580">
        <f t="shared" si="206"/>
        <v>0</v>
      </c>
      <c r="R2580" s="10">
        <f t="shared" si="207"/>
        <v>42238.022905092599</v>
      </c>
      <c r="S2580" s="10">
        <f t="shared" si="208"/>
        <v>42286.708333333328</v>
      </c>
      <c r="T2580" s="20">
        <f t="shared" si="204"/>
        <v>48.685428240729379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8292</v>
      </c>
      <c r="O2581" t="s">
        <v>8293</v>
      </c>
      <c r="P2581">
        <f t="shared" si="205"/>
        <v>0</v>
      </c>
      <c r="Q2581">
        <f t="shared" si="206"/>
        <v>23.08</v>
      </c>
      <c r="R2581" s="10">
        <f t="shared" si="207"/>
        <v>41837.829895833333</v>
      </c>
      <c r="S2581" s="10">
        <f t="shared" si="208"/>
        <v>41897.829895833333</v>
      </c>
      <c r="T2581" s="20">
        <f t="shared" si="204"/>
        <v>60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8292</v>
      </c>
      <c r="O2582" t="s">
        <v>8293</v>
      </c>
      <c r="P2582">
        <f t="shared" si="205"/>
        <v>1</v>
      </c>
      <c r="Q2582">
        <f t="shared" si="206"/>
        <v>25.5</v>
      </c>
      <c r="R2582" s="10">
        <f t="shared" si="207"/>
        <v>42110.326423611114</v>
      </c>
      <c r="S2582" s="10">
        <f t="shared" si="208"/>
        <v>42140.125</v>
      </c>
      <c r="T2582" s="20">
        <f t="shared" si="204"/>
        <v>29.798576388886431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8292</v>
      </c>
      <c r="O2583" t="s">
        <v>8293</v>
      </c>
      <c r="P2583">
        <f t="shared" si="205"/>
        <v>11</v>
      </c>
      <c r="Q2583">
        <f t="shared" si="206"/>
        <v>48.18</v>
      </c>
      <c r="R2583" s="10">
        <f t="shared" si="207"/>
        <v>42294.628449074073</v>
      </c>
      <c r="S2583" s="10">
        <f t="shared" si="208"/>
        <v>42324.670115740737</v>
      </c>
      <c r="T2583" s="20">
        <f t="shared" si="204"/>
        <v>30.041666666664241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8292</v>
      </c>
      <c r="O2584" t="s">
        <v>8293</v>
      </c>
      <c r="P2584">
        <f t="shared" si="205"/>
        <v>0</v>
      </c>
      <c r="Q2584">
        <f t="shared" si="206"/>
        <v>1</v>
      </c>
      <c r="R2584" s="10">
        <f t="shared" si="207"/>
        <v>42642.988819444443</v>
      </c>
      <c r="S2584" s="10">
        <f t="shared" si="208"/>
        <v>42672.988819444443</v>
      </c>
      <c r="T2584" s="20">
        <f t="shared" si="204"/>
        <v>30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8292</v>
      </c>
      <c r="O2585" t="s">
        <v>8293</v>
      </c>
      <c r="P2585">
        <f t="shared" si="205"/>
        <v>1</v>
      </c>
      <c r="Q2585">
        <f t="shared" si="206"/>
        <v>1</v>
      </c>
      <c r="R2585" s="10">
        <f t="shared" si="207"/>
        <v>42019.76944444445</v>
      </c>
      <c r="S2585" s="10">
        <f t="shared" si="208"/>
        <v>42079.727777777778</v>
      </c>
      <c r="T2585" s="20">
        <f t="shared" si="204"/>
        <v>59.958333333328483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8292</v>
      </c>
      <c r="O2586" t="s">
        <v>8293</v>
      </c>
      <c r="P2586">
        <f t="shared" si="205"/>
        <v>0</v>
      </c>
      <c r="Q2586">
        <f t="shared" si="206"/>
        <v>0</v>
      </c>
      <c r="R2586" s="10">
        <f t="shared" si="207"/>
        <v>42140.173252314817</v>
      </c>
      <c r="S2586" s="10">
        <f t="shared" si="208"/>
        <v>42170.173252314817</v>
      </c>
      <c r="T2586" s="20">
        <f t="shared" si="204"/>
        <v>30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8292</v>
      </c>
      <c r="O2587" t="s">
        <v>8293</v>
      </c>
      <c r="P2587">
        <f t="shared" si="205"/>
        <v>0</v>
      </c>
      <c r="Q2587">
        <f t="shared" si="206"/>
        <v>50</v>
      </c>
      <c r="R2587" s="10">
        <f t="shared" si="207"/>
        <v>41795.963333333333</v>
      </c>
      <c r="S2587" s="10">
        <f t="shared" si="208"/>
        <v>41825.963333333333</v>
      </c>
      <c r="T2587" s="20">
        <f t="shared" si="204"/>
        <v>30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8292</v>
      </c>
      <c r="O2588" t="s">
        <v>8293</v>
      </c>
      <c r="P2588">
        <f t="shared" si="205"/>
        <v>0</v>
      </c>
      <c r="Q2588">
        <f t="shared" si="206"/>
        <v>5</v>
      </c>
      <c r="R2588" s="10">
        <f t="shared" si="207"/>
        <v>42333.330277777779</v>
      </c>
      <c r="S2588" s="10">
        <f t="shared" si="208"/>
        <v>42363.330277777779</v>
      </c>
      <c r="T2588" s="20">
        <f t="shared" si="204"/>
        <v>30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8292</v>
      </c>
      <c r="O2589" t="s">
        <v>8293</v>
      </c>
      <c r="P2589">
        <f t="shared" si="205"/>
        <v>2</v>
      </c>
      <c r="Q2589">
        <f t="shared" si="206"/>
        <v>202.83</v>
      </c>
      <c r="R2589" s="10">
        <f t="shared" si="207"/>
        <v>42338.675381944442</v>
      </c>
      <c r="S2589" s="10">
        <f t="shared" si="208"/>
        <v>42368.675381944442</v>
      </c>
      <c r="T2589" s="20">
        <f t="shared" si="204"/>
        <v>30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8292</v>
      </c>
      <c r="O2590" t="s">
        <v>8293</v>
      </c>
      <c r="P2590">
        <f t="shared" si="205"/>
        <v>4</v>
      </c>
      <c r="Q2590">
        <f t="shared" si="206"/>
        <v>29.13</v>
      </c>
      <c r="R2590" s="10">
        <f t="shared" si="207"/>
        <v>42042.676226851851</v>
      </c>
      <c r="S2590" s="10">
        <f t="shared" si="208"/>
        <v>42094.551388888889</v>
      </c>
      <c r="T2590" s="20">
        <f t="shared" si="204"/>
        <v>51.875162037038535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8292</v>
      </c>
      <c r="O2591" t="s">
        <v>8293</v>
      </c>
      <c r="P2591">
        <f t="shared" si="205"/>
        <v>0</v>
      </c>
      <c r="Q2591">
        <f t="shared" si="206"/>
        <v>5</v>
      </c>
      <c r="R2591" s="10">
        <f t="shared" si="207"/>
        <v>42422.536192129628</v>
      </c>
      <c r="S2591" s="10">
        <f t="shared" si="208"/>
        <v>42452.494525462964</v>
      </c>
      <c r="T2591" s="20">
        <f t="shared" si="204"/>
        <v>29.958333333335759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8292</v>
      </c>
      <c r="O2592" t="s">
        <v>8293</v>
      </c>
      <c r="P2592">
        <f t="shared" si="205"/>
        <v>0</v>
      </c>
      <c r="Q2592">
        <f t="shared" si="206"/>
        <v>0</v>
      </c>
      <c r="R2592" s="10">
        <f t="shared" si="207"/>
        <v>42388.589085648149</v>
      </c>
      <c r="S2592" s="10">
        <f t="shared" si="208"/>
        <v>42395.589085648149</v>
      </c>
      <c r="T2592" s="20">
        <f t="shared" si="204"/>
        <v>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8292</v>
      </c>
      <c r="O2593" t="s">
        <v>8293</v>
      </c>
      <c r="P2593">
        <f t="shared" si="205"/>
        <v>2</v>
      </c>
      <c r="Q2593">
        <f t="shared" si="206"/>
        <v>13</v>
      </c>
      <c r="R2593" s="10">
        <f t="shared" si="207"/>
        <v>42382.906527777777</v>
      </c>
      <c r="S2593" s="10">
        <f t="shared" si="208"/>
        <v>42442.864861111113</v>
      </c>
      <c r="T2593" s="20">
        <f t="shared" si="204"/>
        <v>59.958333333335759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8292</v>
      </c>
      <c r="O2594" t="s">
        <v>8293</v>
      </c>
      <c r="P2594">
        <f t="shared" si="205"/>
        <v>0</v>
      </c>
      <c r="Q2594">
        <f t="shared" si="206"/>
        <v>50</v>
      </c>
      <c r="R2594" s="10">
        <f t="shared" si="207"/>
        <v>41887.801168981481</v>
      </c>
      <c r="S2594" s="10">
        <f t="shared" si="208"/>
        <v>41917.801168981481</v>
      </c>
      <c r="T2594" s="20">
        <f t="shared" si="204"/>
        <v>30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8292</v>
      </c>
      <c r="O2595" t="s">
        <v>8293</v>
      </c>
      <c r="P2595">
        <f t="shared" si="205"/>
        <v>0</v>
      </c>
      <c r="Q2595">
        <f t="shared" si="206"/>
        <v>0</v>
      </c>
      <c r="R2595" s="10">
        <f t="shared" si="207"/>
        <v>42089.84520833334</v>
      </c>
      <c r="S2595" s="10">
        <f t="shared" si="208"/>
        <v>42119.84520833334</v>
      </c>
      <c r="T2595" s="20">
        <f t="shared" si="204"/>
        <v>30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8292</v>
      </c>
      <c r="O2596" t="s">
        <v>8293</v>
      </c>
      <c r="P2596">
        <f t="shared" si="205"/>
        <v>0</v>
      </c>
      <c r="Q2596">
        <f t="shared" si="206"/>
        <v>1</v>
      </c>
      <c r="R2596" s="10">
        <f t="shared" si="207"/>
        <v>41828.967916666668</v>
      </c>
      <c r="S2596" s="10">
        <f t="shared" si="208"/>
        <v>41858.967916666668</v>
      </c>
      <c r="T2596" s="20">
        <f t="shared" si="204"/>
        <v>30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8292</v>
      </c>
      <c r="O2597" t="s">
        <v>8293</v>
      </c>
      <c r="P2597">
        <f t="shared" si="205"/>
        <v>12</v>
      </c>
      <c r="Q2597">
        <f t="shared" si="206"/>
        <v>96.05</v>
      </c>
      <c r="R2597" s="10">
        <f t="shared" si="207"/>
        <v>42760.244212962964</v>
      </c>
      <c r="S2597" s="10">
        <f t="shared" si="208"/>
        <v>42790.244212962964</v>
      </c>
      <c r="T2597" s="20">
        <f t="shared" si="204"/>
        <v>30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8292</v>
      </c>
      <c r="O2598" t="s">
        <v>8293</v>
      </c>
      <c r="P2598">
        <f t="shared" si="205"/>
        <v>24</v>
      </c>
      <c r="Q2598">
        <f t="shared" si="206"/>
        <v>305.77999999999997</v>
      </c>
      <c r="R2598" s="10">
        <f t="shared" si="207"/>
        <v>41828.664456018516</v>
      </c>
      <c r="S2598" s="10">
        <f t="shared" si="208"/>
        <v>41858.664456018516</v>
      </c>
      <c r="T2598" s="20">
        <f t="shared" si="204"/>
        <v>30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8292</v>
      </c>
      <c r="O2599" t="s">
        <v>8293</v>
      </c>
      <c r="P2599">
        <f t="shared" si="205"/>
        <v>6</v>
      </c>
      <c r="Q2599">
        <f t="shared" si="206"/>
        <v>12.14</v>
      </c>
      <c r="R2599" s="10">
        <f t="shared" si="207"/>
        <v>42510.341631944444</v>
      </c>
      <c r="S2599" s="10">
        <f t="shared" si="208"/>
        <v>42540.341631944444</v>
      </c>
      <c r="T2599" s="20">
        <f t="shared" si="204"/>
        <v>30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8292</v>
      </c>
      <c r="O2600" t="s">
        <v>8293</v>
      </c>
      <c r="P2600">
        <f t="shared" si="205"/>
        <v>39</v>
      </c>
      <c r="Q2600">
        <f t="shared" si="206"/>
        <v>83.57</v>
      </c>
      <c r="R2600" s="10">
        <f t="shared" si="207"/>
        <v>42240.840289351851</v>
      </c>
      <c r="S2600" s="10">
        <f t="shared" si="208"/>
        <v>42270.840289351851</v>
      </c>
      <c r="T2600" s="20">
        <f t="shared" si="204"/>
        <v>30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8292</v>
      </c>
      <c r="O2601" t="s">
        <v>8293</v>
      </c>
      <c r="P2601">
        <f t="shared" si="205"/>
        <v>1</v>
      </c>
      <c r="Q2601">
        <f t="shared" si="206"/>
        <v>18</v>
      </c>
      <c r="R2601" s="10">
        <f t="shared" si="207"/>
        <v>41809.754016203704</v>
      </c>
      <c r="S2601" s="10">
        <f t="shared" si="208"/>
        <v>41854.754016203704</v>
      </c>
      <c r="T2601" s="20">
        <f t="shared" si="204"/>
        <v>45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8292</v>
      </c>
      <c r="O2602" t="s">
        <v>8293</v>
      </c>
      <c r="P2602">
        <f t="shared" si="205"/>
        <v>7</v>
      </c>
      <c r="Q2602">
        <f t="shared" si="206"/>
        <v>115.53</v>
      </c>
      <c r="R2602" s="10">
        <f t="shared" si="207"/>
        <v>42394.900462962964</v>
      </c>
      <c r="S2602" s="10">
        <f t="shared" si="208"/>
        <v>42454.858796296292</v>
      </c>
      <c r="T2602" s="20">
        <f t="shared" si="204"/>
        <v>59.958333333328483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8275</v>
      </c>
      <c r="O2603" t="s">
        <v>8311</v>
      </c>
      <c r="P2603">
        <f t="shared" si="205"/>
        <v>661</v>
      </c>
      <c r="Q2603">
        <f t="shared" si="206"/>
        <v>21.9</v>
      </c>
      <c r="R2603" s="10">
        <f t="shared" si="207"/>
        <v>41150.902187499996</v>
      </c>
      <c r="S2603" s="10">
        <f t="shared" si="208"/>
        <v>41165.165972222225</v>
      </c>
      <c r="T2603" s="20">
        <f t="shared" si="204"/>
        <v>14.263784722228593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8275</v>
      </c>
      <c r="O2604" t="s">
        <v>8311</v>
      </c>
      <c r="P2604">
        <f t="shared" si="205"/>
        <v>326</v>
      </c>
      <c r="Q2604">
        <f t="shared" si="206"/>
        <v>80.02</v>
      </c>
      <c r="R2604" s="10">
        <f t="shared" si="207"/>
        <v>41915.747314814813</v>
      </c>
      <c r="S2604" s="10">
        <f t="shared" si="208"/>
        <v>41955.888888888891</v>
      </c>
      <c r="T2604" s="20">
        <f t="shared" si="204"/>
        <v>40.141574074077653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8275</v>
      </c>
      <c r="O2605" t="s">
        <v>8311</v>
      </c>
      <c r="P2605">
        <f t="shared" si="205"/>
        <v>101</v>
      </c>
      <c r="Q2605">
        <f t="shared" si="206"/>
        <v>35.520000000000003</v>
      </c>
      <c r="R2605" s="10">
        <f t="shared" si="207"/>
        <v>41617.912662037037</v>
      </c>
      <c r="S2605" s="10">
        <f t="shared" si="208"/>
        <v>41631.912662037037</v>
      </c>
      <c r="T2605" s="20">
        <f t="shared" si="204"/>
        <v>14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8275</v>
      </c>
      <c r="O2606" t="s">
        <v>8311</v>
      </c>
      <c r="P2606">
        <f t="shared" si="205"/>
        <v>104</v>
      </c>
      <c r="Q2606">
        <f t="shared" si="206"/>
        <v>64.930000000000007</v>
      </c>
      <c r="R2606" s="10">
        <f t="shared" si="207"/>
        <v>40998.051192129627</v>
      </c>
      <c r="S2606" s="10">
        <f t="shared" si="208"/>
        <v>41028.051192129627</v>
      </c>
      <c r="T2606" s="20">
        <f t="shared" si="204"/>
        <v>30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8275</v>
      </c>
      <c r="O2607" t="s">
        <v>8311</v>
      </c>
      <c r="P2607">
        <f t="shared" si="205"/>
        <v>107</v>
      </c>
      <c r="Q2607">
        <f t="shared" si="206"/>
        <v>60.97</v>
      </c>
      <c r="R2607" s="10">
        <f t="shared" si="207"/>
        <v>42508.541550925926</v>
      </c>
      <c r="S2607" s="10">
        <f t="shared" si="208"/>
        <v>42538.541550925926</v>
      </c>
      <c r="T2607" s="20">
        <f t="shared" si="204"/>
        <v>30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8275</v>
      </c>
      <c r="O2608" t="s">
        <v>8311</v>
      </c>
      <c r="P2608">
        <f t="shared" si="205"/>
        <v>110</v>
      </c>
      <c r="Q2608">
        <f t="shared" si="206"/>
        <v>31.44</v>
      </c>
      <c r="R2608" s="10">
        <f t="shared" si="207"/>
        <v>41726.712754629632</v>
      </c>
      <c r="S2608" s="10">
        <f t="shared" si="208"/>
        <v>41758.712754629632</v>
      </c>
      <c r="T2608" s="20">
        <f t="shared" si="204"/>
        <v>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8275</v>
      </c>
      <c r="O2609" t="s">
        <v>8311</v>
      </c>
      <c r="P2609">
        <f t="shared" si="205"/>
        <v>408</v>
      </c>
      <c r="Q2609">
        <f t="shared" si="206"/>
        <v>81.95</v>
      </c>
      <c r="R2609" s="10">
        <f t="shared" si="207"/>
        <v>42184.874675925923</v>
      </c>
      <c r="S2609" s="10">
        <f t="shared" si="208"/>
        <v>42228.083333333328</v>
      </c>
      <c r="T2609" s="20">
        <f t="shared" si="204"/>
        <v>43.208657407405553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8275</v>
      </c>
      <c r="O2610" t="s">
        <v>8311</v>
      </c>
      <c r="P2610">
        <f t="shared" si="205"/>
        <v>224</v>
      </c>
      <c r="Q2610">
        <f t="shared" si="206"/>
        <v>58.93</v>
      </c>
      <c r="R2610" s="10">
        <f t="shared" si="207"/>
        <v>42767.801712962959</v>
      </c>
      <c r="S2610" s="10">
        <f t="shared" si="208"/>
        <v>42809</v>
      </c>
      <c r="T2610" s="20">
        <f t="shared" si="204"/>
        <v>41.198287037041155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8275</v>
      </c>
      <c r="O2611" t="s">
        <v>8311</v>
      </c>
      <c r="P2611">
        <f t="shared" si="205"/>
        <v>304</v>
      </c>
      <c r="Q2611">
        <f t="shared" si="206"/>
        <v>157.29</v>
      </c>
      <c r="R2611" s="10">
        <f t="shared" si="207"/>
        <v>41075.237858796296</v>
      </c>
      <c r="S2611" s="10">
        <f t="shared" si="208"/>
        <v>41105.237858796296</v>
      </c>
      <c r="T2611" s="20">
        <f t="shared" si="204"/>
        <v>30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8275</v>
      </c>
      <c r="O2612" t="s">
        <v>8311</v>
      </c>
      <c r="P2612">
        <f t="shared" si="205"/>
        <v>141</v>
      </c>
      <c r="Q2612">
        <f t="shared" si="206"/>
        <v>55.76</v>
      </c>
      <c r="R2612" s="10">
        <f t="shared" si="207"/>
        <v>42564.881076388891</v>
      </c>
      <c r="S2612" s="10">
        <f t="shared" si="208"/>
        <v>42604.290972222225</v>
      </c>
      <c r="T2612" s="20">
        <f t="shared" si="204"/>
        <v>39.409895833334303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8275</v>
      </c>
      <c r="O2613" t="s">
        <v>8311</v>
      </c>
      <c r="P2613">
        <f t="shared" si="205"/>
        <v>2791</v>
      </c>
      <c r="Q2613">
        <f t="shared" si="206"/>
        <v>83.8</v>
      </c>
      <c r="R2613" s="10">
        <f t="shared" si="207"/>
        <v>42704.335810185185</v>
      </c>
      <c r="S2613" s="10">
        <f t="shared" si="208"/>
        <v>42737.957638888889</v>
      </c>
      <c r="T2613" s="20">
        <f t="shared" si="204"/>
        <v>33.621828703704523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8275</v>
      </c>
      <c r="O2614" t="s">
        <v>8311</v>
      </c>
      <c r="P2614">
        <f t="shared" si="205"/>
        <v>172</v>
      </c>
      <c r="Q2614">
        <f t="shared" si="206"/>
        <v>58.42</v>
      </c>
      <c r="R2614" s="10">
        <f t="shared" si="207"/>
        <v>41982.143171296295</v>
      </c>
      <c r="S2614" s="10">
        <f t="shared" si="208"/>
        <v>42013.143171296295</v>
      </c>
      <c r="T2614" s="20">
        <f t="shared" si="204"/>
        <v>31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8275</v>
      </c>
      <c r="O2615" t="s">
        <v>8311</v>
      </c>
      <c r="P2615">
        <f t="shared" si="205"/>
        <v>101</v>
      </c>
      <c r="Q2615">
        <f t="shared" si="206"/>
        <v>270.57</v>
      </c>
      <c r="R2615" s="10">
        <f t="shared" si="207"/>
        <v>41143.81821759259</v>
      </c>
      <c r="S2615" s="10">
        <f t="shared" si="208"/>
        <v>41173.81821759259</v>
      </c>
      <c r="T2615" s="20">
        <f t="shared" si="204"/>
        <v>30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8275</v>
      </c>
      <c r="O2616" t="s">
        <v>8311</v>
      </c>
      <c r="P2616">
        <f t="shared" si="205"/>
        <v>102</v>
      </c>
      <c r="Q2616">
        <f t="shared" si="206"/>
        <v>107.1</v>
      </c>
      <c r="R2616" s="10">
        <f t="shared" si="207"/>
        <v>41730.708472222221</v>
      </c>
      <c r="S2616" s="10">
        <f t="shared" si="208"/>
        <v>41759.208333333336</v>
      </c>
      <c r="T2616" s="20">
        <f t="shared" si="204"/>
        <v>28.499861111115024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8275</v>
      </c>
      <c r="O2617" t="s">
        <v>8311</v>
      </c>
      <c r="P2617">
        <f t="shared" si="205"/>
        <v>170</v>
      </c>
      <c r="Q2617">
        <f t="shared" si="206"/>
        <v>47.18</v>
      </c>
      <c r="R2617" s="10">
        <f t="shared" si="207"/>
        <v>42453.49726851852</v>
      </c>
      <c r="S2617" s="10">
        <f t="shared" si="208"/>
        <v>42490.5</v>
      </c>
      <c r="T2617" s="20">
        <f t="shared" si="204"/>
        <v>37.002731481479714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8275</v>
      </c>
      <c r="O2618" t="s">
        <v>8311</v>
      </c>
      <c r="P2618">
        <f t="shared" si="205"/>
        <v>115</v>
      </c>
      <c r="Q2618">
        <f t="shared" si="206"/>
        <v>120.31</v>
      </c>
      <c r="R2618" s="10">
        <f t="shared" si="207"/>
        <v>42211.99454861111</v>
      </c>
      <c r="S2618" s="10">
        <f t="shared" si="208"/>
        <v>42241.99454861111</v>
      </c>
      <c r="T2618" s="20">
        <f t="shared" si="204"/>
        <v>30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8275</v>
      </c>
      <c r="O2619" t="s">
        <v>8311</v>
      </c>
      <c r="P2619">
        <f t="shared" si="205"/>
        <v>878</v>
      </c>
      <c r="Q2619">
        <f t="shared" si="206"/>
        <v>27.6</v>
      </c>
      <c r="R2619" s="10">
        <f t="shared" si="207"/>
        <v>41902.874432870369</v>
      </c>
      <c r="S2619" s="10">
        <f t="shared" si="208"/>
        <v>41932.874432870369</v>
      </c>
      <c r="T2619" s="20">
        <f t="shared" si="204"/>
        <v>30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8275</v>
      </c>
      <c r="O2620" t="s">
        <v>8311</v>
      </c>
      <c r="P2620">
        <f t="shared" si="205"/>
        <v>105</v>
      </c>
      <c r="Q2620">
        <f t="shared" si="206"/>
        <v>205.3</v>
      </c>
      <c r="R2620" s="10">
        <f t="shared" si="207"/>
        <v>42279.792372685188</v>
      </c>
      <c r="S2620" s="10">
        <f t="shared" si="208"/>
        <v>42339.834039351852</v>
      </c>
      <c r="T2620" s="20">
        <f t="shared" si="204"/>
        <v>60.041666666664241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8275</v>
      </c>
      <c r="O2621" t="s">
        <v>8311</v>
      </c>
      <c r="P2621">
        <f t="shared" si="205"/>
        <v>188</v>
      </c>
      <c r="Q2621">
        <f t="shared" si="206"/>
        <v>35.549999999999997</v>
      </c>
      <c r="R2621" s="10">
        <f t="shared" si="207"/>
        <v>42273.884305555555</v>
      </c>
      <c r="S2621" s="10">
        <f t="shared" si="208"/>
        <v>42300.458333333328</v>
      </c>
      <c r="T2621" s="20">
        <f t="shared" si="204"/>
        <v>26.574027777773154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8275</v>
      </c>
      <c r="O2622" t="s">
        <v>8311</v>
      </c>
      <c r="P2622">
        <f t="shared" si="205"/>
        <v>144</v>
      </c>
      <c r="Q2622">
        <f t="shared" si="206"/>
        <v>74.64</v>
      </c>
      <c r="R2622" s="10">
        <f t="shared" si="207"/>
        <v>42251.16715277778</v>
      </c>
      <c r="S2622" s="10">
        <f t="shared" si="208"/>
        <v>42288.041666666672</v>
      </c>
      <c r="T2622" s="20">
        <f t="shared" si="204"/>
        <v>36.87451388889167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8275</v>
      </c>
      <c r="O2623" t="s">
        <v>8311</v>
      </c>
      <c r="P2623">
        <f t="shared" si="205"/>
        <v>146</v>
      </c>
      <c r="Q2623">
        <f t="shared" si="206"/>
        <v>47.06</v>
      </c>
      <c r="R2623" s="10">
        <f t="shared" si="207"/>
        <v>42115.74754629629</v>
      </c>
      <c r="S2623" s="10">
        <f t="shared" si="208"/>
        <v>42145.74754629629</v>
      </c>
      <c r="T2623" s="20">
        <f t="shared" si="204"/>
        <v>30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8275</v>
      </c>
      <c r="O2624" t="s">
        <v>8311</v>
      </c>
      <c r="P2624">
        <f t="shared" si="205"/>
        <v>131</v>
      </c>
      <c r="Q2624">
        <f t="shared" si="206"/>
        <v>26.59</v>
      </c>
      <c r="R2624" s="10">
        <f t="shared" si="207"/>
        <v>42689.74324074074</v>
      </c>
      <c r="S2624" s="10">
        <f t="shared" si="208"/>
        <v>42734.74324074074</v>
      </c>
      <c r="T2624" s="20">
        <f t="shared" si="204"/>
        <v>45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8275</v>
      </c>
      <c r="O2625" t="s">
        <v>8311</v>
      </c>
      <c r="P2625">
        <f t="shared" si="205"/>
        <v>114</v>
      </c>
      <c r="Q2625">
        <f t="shared" si="206"/>
        <v>36.770000000000003</v>
      </c>
      <c r="R2625" s="10">
        <f t="shared" si="207"/>
        <v>42692.256550925929</v>
      </c>
      <c r="S2625" s="10">
        <f t="shared" si="208"/>
        <v>42706.256550925929</v>
      </c>
      <c r="T2625" s="20">
        <f t="shared" si="204"/>
        <v>14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8275</v>
      </c>
      <c r="O2626" t="s">
        <v>8311</v>
      </c>
      <c r="P2626">
        <f t="shared" si="205"/>
        <v>1379</v>
      </c>
      <c r="Q2626">
        <f t="shared" si="206"/>
        <v>31.82</v>
      </c>
      <c r="R2626" s="10">
        <f t="shared" si="207"/>
        <v>41144.42155092593</v>
      </c>
      <c r="S2626" s="10">
        <f t="shared" si="208"/>
        <v>41165.42155092593</v>
      </c>
      <c r="T2626" s="20">
        <f t="shared" si="204"/>
        <v>21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8275</v>
      </c>
      <c r="O2627" t="s">
        <v>8311</v>
      </c>
      <c r="P2627">
        <f t="shared" si="205"/>
        <v>956</v>
      </c>
      <c r="Q2627">
        <f t="shared" si="206"/>
        <v>27.58</v>
      </c>
      <c r="R2627" s="10">
        <f t="shared" si="207"/>
        <v>42658.810277777782</v>
      </c>
      <c r="S2627" s="10">
        <f t="shared" si="208"/>
        <v>42683.851944444439</v>
      </c>
      <c r="T2627" s="20">
        <f t="shared" ref="T2627:T2690" si="209">S2627-R2627</f>
        <v>25.041666666656965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8275</v>
      </c>
      <c r="O2628" t="s">
        <v>8311</v>
      </c>
      <c r="P2628">
        <f t="shared" si="205"/>
        <v>112</v>
      </c>
      <c r="Q2628">
        <f t="shared" si="206"/>
        <v>56</v>
      </c>
      <c r="R2628" s="10">
        <f t="shared" si="207"/>
        <v>42128.628113425926</v>
      </c>
      <c r="S2628" s="10">
        <f t="shared" si="208"/>
        <v>42158.628113425926</v>
      </c>
      <c r="T2628" s="20">
        <f t="shared" si="209"/>
        <v>30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8275</v>
      </c>
      <c r="O2629" t="s">
        <v>8311</v>
      </c>
      <c r="P2629">
        <f t="shared" si="205"/>
        <v>647</v>
      </c>
      <c r="Q2629">
        <f t="shared" si="206"/>
        <v>21.56</v>
      </c>
      <c r="R2629" s="10">
        <f t="shared" si="207"/>
        <v>42304.829409722224</v>
      </c>
      <c r="S2629" s="10">
        <f t="shared" si="208"/>
        <v>42334.871076388896</v>
      </c>
      <c r="T2629" s="20">
        <f t="shared" si="209"/>
        <v>30.041666666671517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8275</v>
      </c>
      <c r="O2630" t="s">
        <v>8311</v>
      </c>
      <c r="P2630">
        <f t="shared" si="205"/>
        <v>110</v>
      </c>
      <c r="Q2630">
        <f t="shared" si="206"/>
        <v>44.1</v>
      </c>
      <c r="R2630" s="10">
        <f t="shared" si="207"/>
        <v>41953.966053240743</v>
      </c>
      <c r="S2630" s="10">
        <f t="shared" si="208"/>
        <v>41973.966053240743</v>
      </c>
      <c r="T2630" s="20">
        <f t="shared" si="209"/>
        <v>20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8275</v>
      </c>
      <c r="O2631" t="s">
        <v>8311</v>
      </c>
      <c r="P2631">
        <f t="shared" si="205"/>
        <v>128</v>
      </c>
      <c r="Q2631">
        <f t="shared" si="206"/>
        <v>63.87</v>
      </c>
      <c r="R2631" s="10">
        <f t="shared" si="207"/>
        <v>42108.538449074069</v>
      </c>
      <c r="S2631" s="10">
        <f t="shared" si="208"/>
        <v>42138.538449074069</v>
      </c>
      <c r="T2631" s="20">
        <f t="shared" si="209"/>
        <v>30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8275</v>
      </c>
      <c r="O2632" t="s">
        <v>8311</v>
      </c>
      <c r="P2632">
        <f t="shared" si="205"/>
        <v>158</v>
      </c>
      <c r="Q2632">
        <f t="shared" si="206"/>
        <v>38.99</v>
      </c>
      <c r="R2632" s="10">
        <f t="shared" si="207"/>
        <v>42524.105462962965</v>
      </c>
      <c r="S2632" s="10">
        <f t="shared" si="208"/>
        <v>42551.416666666672</v>
      </c>
      <c r="T2632" s="20">
        <f t="shared" si="209"/>
        <v>27.311203703706269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8275</v>
      </c>
      <c r="O2633" t="s">
        <v>8311</v>
      </c>
      <c r="P2633">
        <f t="shared" si="205"/>
        <v>115</v>
      </c>
      <c r="Q2633">
        <f t="shared" si="206"/>
        <v>80.19</v>
      </c>
      <c r="R2633" s="10">
        <f t="shared" si="207"/>
        <v>42218.169293981482</v>
      </c>
      <c r="S2633" s="10">
        <f t="shared" si="208"/>
        <v>42246.169293981482</v>
      </c>
      <c r="T2633" s="20">
        <f t="shared" si="209"/>
        <v>28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8275</v>
      </c>
      <c r="O2634" t="s">
        <v>8311</v>
      </c>
      <c r="P2634">
        <f t="shared" ref="P2634:P2697" si="210">ROUND(E2634/D2634*100,0)</f>
        <v>137</v>
      </c>
      <c r="Q2634">
        <f t="shared" ref="Q2634:Q2697" si="211">IFERROR(ROUND(E2634/L2634,2),0)</f>
        <v>34.9</v>
      </c>
      <c r="R2634" s="10">
        <f t="shared" ref="R2634:R2697" si="212">(((J2634/60)/60)/24)+DATE(1970,1,1)</f>
        <v>42494.061793981484</v>
      </c>
      <c r="S2634" s="10">
        <f t="shared" ref="S2634:S2697" si="213">(((I2634/60)/60)/24)+DATE(1970,1,1)</f>
        <v>42519.061793981484</v>
      </c>
      <c r="T2634" s="20">
        <f t="shared" si="209"/>
        <v>25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8275</v>
      </c>
      <c r="O2635" t="s">
        <v>8311</v>
      </c>
      <c r="P2635">
        <f t="shared" si="210"/>
        <v>355</v>
      </c>
      <c r="Q2635">
        <f t="shared" si="211"/>
        <v>89.1</v>
      </c>
      <c r="R2635" s="10">
        <f t="shared" si="212"/>
        <v>41667.823287037041</v>
      </c>
      <c r="S2635" s="10">
        <f t="shared" si="213"/>
        <v>41697.958333333336</v>
      </c>
      <c r="T2635" s="20">
        <f t="shared" si="209"/>
        <v>30.135046296294604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8275</v>
      </c>
      <c r="O2636" t="s">
        <v>8311</v>
      </c>
      <c r="P2636">
        <f t="shared" si="210"/>
        <v>106</v>
      </c>
      <c r="Q2636">
        <f t="shared" si="211"/>
        <v>39.44</v>
      </c>
      <c r="R2636" s="10">
        <f t="shared" si="212"/>
        <v>42612.656493055561</v>
      </c>
      <c r="S2636" s="10">
        <f t="shared" si="213"/>
        <v>42642.656493055561</v>
      </c>
      <c r="T2636" s="20">
        <f t="shared" si="209"/>
        <v>30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8275</v>
      </c>
      <c r="O2637" t="s">
        <v>8311</v>
      </c>
      <c r="P2637">
        <f t="shared" si="210"/>
        <v>100</v>
      </c>
      <c r="Q2637">
        <f t="shared" si="211"/>
        <v>136.9</v>
      </c>
      <c r="R2637" s="10">
        <f t="shared" si="212"/>
        <v>42037.950937500005</v>
      </c>
      <c r="S2637" s="10">
        <f t="shared" si="213"/>
        <v>42072.909270833334</v>
      </c>
      <c r="T2637" s="20">
        <f t="shared" si="209"/>
        <v>34.958333333328483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8275</v>
      </c>
      <c r="O2638" t="s">
        <v>8311</v>
      </c>
      <c r="P2638">
        <f t="shared" si="210"/>
        <v>187</v>
      </c>
      <c r="Q2638">
        <f t="shared" si="211"/>
        <v>37.46</v>
      </c>
      <c r="R2638" s="10">
        <f t="shared" si="212"/>
        <v>42636.614745370374</v>
      </c>
      <c r="S2638" s="10">
        <f t="shared" si="213"/>
        <v>42659.041666666672</v>
      </c>
      <c r="T2638" s="20">
        <f t="shared" si="209"/>
        <v>22.426921296297223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8275</v>
      </c>
      <c r="O2639" t="s">
        <v>8311</v>
      </c>
      <c r="P2639">
        <f t="shared" si="210"/>
        <v>166</v>
      </c>
      <c r="Q2639">
        <f t="shared" si="211"/>
        <v>31.96</v>
      </c>
      <c r="R2639" s="10">
        <f t="shared" si="212"/>
        <v>42639.549479166672</v>
      </c>
      <c r="S2639" s="10">
        <f t="shared" si="213"/>
        <v>42655.549479166672</v>
      </c>
      <c r="T2639" s="20">
        <f t="shared" si="209"/>
        <v>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8275</v>
      </c>
      <c r="O2640" t="s">
        <v>8311</v>
      </c>
      <c r="P2640">
        <f t="shared" si="210"/>
        <v>102</v>
      </c>
      <c r="Q2640">
        <f t="shared" si="211"/>
        <v>25.21</v>
      </c>
      <c r="R2640" s="10">
        <f t="shared" si="212"/>
        <v>41989.913136574076</v>
      </c>
      <c r="S2640" s="10">
        <f t="shared" si="213"/>
        <v>42019.913136574076</v>
      </c>
      <c r="T2640" s="20">
        <f t="shared" si="209"/>
        <v>30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8275</v>
      </c>
      <c r="O2641" t="s">
        <v>8311</v>
      </c>
      <c r="P2641">
        <f t="shared" si="210"/>
        <v>164</v>
      </c>
      <c r="Q2641">
        <f t="shared" si="211"/>
        <v>10.039999999999999</v>
      </c>
      <c r="R2641" s="10">
        <f t="shared" si="212"/>
        <v>42024.86513888889</v>
      </c>
      <c r="S2641" s="10">
        <f t="shared" si="213"/>
        <v>42054.86513888889</v>
      </c>
      <c r="T2641" s="20">
        <f t="shared" si="209"/>
        <v>30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8275</v>
      </c>
      <c r="O2642" t="s">
        <v>8311</v>
      </c>
      <c r="P2642">
        <f t="shared" si="210"/>
        <v>106</v>
      </c>
      <c r="Q2642">
        <f t="shared" si="211"/>
        <v>45.94</v>
      </c>
      <c r="R2642" s="10">
        <f t="shared" si="212"/>
        <v>42103.160578703704</v>
      </c>
      <c r="S2642" s="10">
        <f t="shared" si="213"/>
        <v>42163.160578703704</v>
      </c>
      <c r="T2642" s="20">
        <f t="shared" si="209"/>
        <v>60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8275</v>
      </c>
      <c r="O2643" t="s">
        <v>8311</v>
      </c>
      <c r="P2643">
        <f t="shared" si="210"/>
        <v>1</v>
      </c>
      <c r="Q2643">
        <f t="shared" si="211"/>
        <v>15</v>
      </c>
      <c r="R2643" s="10">
        <f t="shared" si="212"/>
        <v>41880.827118055553</v>
      </c>
      <c r="S2643" s="10">
        <f t="shared" si="213"/>
        <v>41897.839583333334</v>
      </c>
      <c r="T2643" s="20">
        <f t="shared" si="209"/>
        <v>17.012465277781303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8275</v>
      </c>
      <c r="O2644" t="s">
        <v>8311</v>
      </c>
      <c r="P2644">
        <f t="shared" si="210"/>
        <v>0</v>
      </c>
      <c r="Q2644">
        <f t="shared" si="211"/>
        <v>0</v>
      </c>
      <c r="R2644" s="10">
        <f t="shared" si="212"/>
        <v>42536.246620370366</v>
      </c>
      <c r="S2644" s="10">
        <f t="shared" si="213"/>
        <v>42566.289583333331</v>
      </c>
      <c r="T2644" s="20">
        <f t="shared" si="209"/>
        <v>30.042962962965248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8275</v>
      </c>
      <c r="O2645" t="s">
        <v>8311</v>
      </c>
      <c r="P2645">
        <f t="shared" si="210"/>
        <v>34</v>
      </c>
      <c r="Q2645">
        <f t="shared" si="211"/>
        <v>223.58</v>
      </c>
      <c r="R2645" s="10">
        <f t="shared" si="212"/>
        <v>42689.582349537035</v>
      </c>
      <c r="S2645" s="10">
        <f t="shared" si="213"/>
        <v>42725.332638888889</v>
      </c>
      <c r="T2645" s="20">
        <f t="shared" si="209"/>
        <v>35.750289351854008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8275</v>
      </c>
      <c r="O2646" t="s">
        <v>8311</v>
      </c>
      <c r="P2646">
        <f t="shared" si="210"/>
        <v>2</v>
      </c>
      <c r="Q2646">
        <f t="shared" si="211"/>
        <v>39.479999999999997</v>
      </c>
      <c r="R2646" s="10">
        <f t="shared" si="212"/>
        <v>42774.792071759264</v>
      </c>
      <c r="S2646" s="10">
        <f t="shared" si="213"/>
        <v>42804.792071759264</v>
      </c>
      <c r="T2646" s="20">
        <f t="shared" si="209"/>
        <v>30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8275</v>
      </c>
      <c r="O2647" t="s">
        <v>8311</v>
      </c>
      <c r="P2647">
        <f t="shared" si="210"/>
        <v>11</v>
      </c>
      <c r="Q2647">
        <f t="shared" si="211"/>
        <v>91.3</v>
      </c>
      <c r="R2647" s="10">
        <f t="shared" si="212"/>
        <v>41921.842627314814</v>
      </c>
      <c r="S2647" s="10">
        <f t="shared" si="213"/>
        <v>41951.884293981479</v>
      </c>
      <c r="T2647" s="20">
        <f t="shared" si="209"/>
        <v>30.041666666664241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8275</v>
      </c>
      <c r="O2648" t="s">
        <v>8311</v>
      </c>
      <c r="P2648">
        <f t="shared" si="210"/>
        <v>8</v>
      </c>
      <c r="Q2648">
        <f t="shared" si="211"/>
        <v>78.67</v>
      </c>
      <c r="R2648" s="10">
        <f t="shared" si="212"/>
        <v>42226.313298611116</v>
      </c>
      <c r="S2648" s="10">
        <f t="shared" si="213"/>
        <v>42256.313298611116</v>
      </c>
      <c r="T2648" s="20">
        <f t="shared" si="209"/>
        <v>30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8275</v>
      </c>
      <c r="O2649" t="s">
        <v>8311</v>
      </c>
      <c r="P2649">
        <f t="shared" si="210"/>
        <v>1</v>
      </c>
      <c r="Q2649">
        <f t="shared" si="211"/>
        <v>12</v>
      </c>
      <c r="R2649" s="10">
        <f t="shared" si="212"/>
        <v>42200.261793981481</v>
      </c>
      <c r="S2649" s="10">
        <f t="shared" si="213"/>
        <v>42230.261793981481</v>
      </c>
      <c r="T2649" s="20">
        <f t="shared" si="209"/>
        <v>30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8275</v>
      </c>
      <c r="O2650" t="s">
        <v>8311</v>
      </c>
      <c r="P2650">
        <f t="shared" si="210"/>
        <v>1</v>
      </c>
      <c r="Q2650">
        <f t="shared" si="211"/>
        <v>17.670000000000002</v>
      </c>
      <c r="R2650" s="10">
        <f t="shared" si="212"/>
        <v>42408.714814814812</v>
      </c>
      <c r="S2650" s="10">
        <f t="shared" si="213"/>
        <v>42438.714814814812</v>
      </c>
      <c r="T2650" s="20">
        <f t="shared" si="209"/>
        <v>30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8275</v>
      </c>
      <c r="O2651" t="s">
        <v>8311</v>
      </c>
      <c r="P2651">
        <f t="shared" si="210"/>
        <v>0</v>
      </c>
      <c r="Q2651">
        <f t="shared" si="211"/>
        <v>41.33</v>
      </c>
      <c r="R2651" s="10">
        <f t="shared" si="212"/>
        <v>42341.99700231482</v>
      </c>
      <c r="S2651" s="10">
        <f t="shared" si="213"/>
        <v>42401.99700231482</v>
      </c>
      <c r="T2651" s="20">
        <f t="shared" si="209"/>
        <v>60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8275</v>
      </c>
      <c r="O2652" t="s">
        <v>8311</v>
      </c>
      <c r="P2652">
        <f t="shared" si="210"/>
        <v>1</v>
      </c>
      <c r="Q2652">
        <f t="shared" si="211"/>
        <v>71.599999999999994</v>
      </c>
      <c r="R2652" s="10">
        <f t="shared" si="212"/>
        <v>42695.624340277776</v>
      </c>
      <c r="S2652" s="10">
        <f t="shared" si="213"/>
        <v>42725.624340277776</v>
      </c>
      <c r="T2652" s="20">
        <f t="shared" si="209"/>
        <v>30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8275</v>
      </c>
      <c r="O2653" t="s">
        <v>8311</v>
      </c>
      <c r="P2653">
        <f t="shared" si="210"/>
        <v>2</v>
      </c>
      <c r="Q2653">
        <f t="shared" si="211"/>
        <v>307.82</v>
      </c>
      <c r="R2653" s="10">
        <f t="shared" si="212"/>
        <v>42327.805659722217</v>
      </c>
      <c r="S2653" s="10">
        <f t="shared" si="213"/>
        <v>42355.805659722217</v>
      </c>
      <c r="T2653" s="20">
        <f t="shared" si="209"/>
        <v>28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8275</v>
      </c>
      <c r="O2654" t="s">
        <v>8311</v>
      </c>
      <c r="P2654">
        <f t="shared" si="210"/>
        <v>1</v>
      </c>
      <c r="Q2654">
        <f t="shared" si="211"/>
        <v>80.45</v>
      </c>
      <c r="R2654" s="10">
        <f t="shared" si="212"/>
        <v>41953.158854166672</v>
      </c>
      <c r="S2654" s="10">
        <f t="shared" si="213"/>
        <v>41983.158854166672</v>
      </c>
      <c r="T2654" s="20">
        <f t="shared" si="209"/>
        <v>30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8275</v>
      </c>
      <c r="O2655" t="s">
        <v>8311</v>
      </c>
      <c r="P2655">
        <f t="shared" si="210"/>
        <v>12</v>
      </c>
      <c r="Q2655">
        <f t="shared" si="211"/>
        <v>83.94</v>
      </c>
      <c r="R2655" s="10">
        <f t="shared" si="212"/>
        <v>41771.651932870373</v>
      </c>
      <c r="S2655" s="10">
        <f t="shared" si="213"/>
        <v>41803.166666666664</v>
      </c>
      <c r="T2655" s="20">
        <f t="shared" si="209"/>
        <v>31.514733796291694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8275</v>
      </c>
      <c r="O2656" t="s">
        <v>8311</v>
      </c>
      <c r="P2656">
        <f t="shared" si="210"/>
        <v>0</v>
      </c>
      <c r="Q2656">
        <f t="shared" si="211"/>
        <v>8.5</v>
      </c>
      <c r="R2656" s="10">
        <f t="shared" si="212"/>
        <v>42055.600995370376</v>
      </c>
      <c r="S2656" s="10">
        <f t="shared" si="213"/>
        <v>42115.559328703705</v>
      </c>
      <c r="T2656" s="20">
        <f t="shared" si="209"/>
        <v>59.958333333328483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8275</v>
      </c>
      <c r="O2657" t="s">
        <v>8311</v>
      </c>
      <c r="P2657">
        <f t="shared" si="210"/>
        <v>21</v>
      </c>
      <c r="Q2657">
        <f t="shared" si="211"/>
        <v>73.37</v>
      </c>
      <c r="R2657" s="10">
        <f t="shared" si="212"/>
        <v>42381.866284722222</v>
      </c>
      <c r="S2657" s="10">
        <f t="shared" si="213"/>
        <v>42409.833333333328</v>
      </c>
      <c r="T2657" s="20">
        <f t="shared" si="209"/>
        <v>27.967048611106293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8275</v>
      </c>
      <c r="O2658" t="s">
        <v>8311</v>
      </c>
      <c r="P2658">
        <f t="shared" si="210"/>
        <v>11</v>
      </c>
      <c r="Q2658">
        <f t="shared" si="211"/>
        <v>112.86</v>
      </c>
      <c r="R2658" s="10">
        <f t="shared" si="212"/>
        <v>42767.688518518517</v>
      </c>
      <c r="S2658" s="10">
        <f t="shared" si="213"/>
        <v>42806.791666666672</v>
      </c>
      <c r="T2658" s="20">
        <f t="shared" si="209"/>
        <v>39.103148148155014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8275</v>
      </c>
      <c r="O2659" t="s">
        <v>8311</v>
      </c>
      <c r="P2659">
        <f t="shared" si="210"/>
        <v>19</v>
      </c>
      <c r="Q2659">
        <f t="shared" si="211"/>
        <v>95.28</v>
      </c>
      <c r="R2659" s="10">
        <f t="shared" si="212"/>
        <v>42551.928854166668</v>
      </c>
      <c r="S2659" s="10">
        <f t="shared" si="213"/>
        <v>42585.0625</v>
      </c>
      <c r="T2659" s="20">
        <f t="shared" si="209"/>
        <v>33.133645833331684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8275</v>
      </c>
      <c r="O2660" t="s">
        <v>8311</v>
      </c>
      <c r="P2660">
        <f t="shared" si="210"/>
        <v>0</v>
      </c>
      <c r="Q2660">
        <f t="shared" si="211"/>
        <v>22.75</v>
      </c>
      <c r="R2660" s="10">
        <f t="shared" si="212"/>
        <v>42551.884189814817</v>
      </c>
      <c r="S2660" s="10">
        <f t="shared" si="213"/>
        <v>42581.884189814817</v>
      </c>
      <c r="T2660" s="20">
        <f t="shared" si="209"/>
        <v>30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8275</v>
      </c>
      <c r="O2661" t="s">
        <v>8311</v>
      </c>
      <c r="P2661">
        <f t="shared" si="210"/>
        <v>3</v>
      </c>
      <c r="Q2661">
        <f t="shared" si="211"/>
        <v>133.30000000000001</v>
      </c>
      <c r="R2661" s="10">
        <f t="shared" si="212"/>
        <v>42082.069560185191</v>
      </c>
      <c r="S2661" s="10">
        <f t="shared" si="213"/>
        <v>42112.069560185191</v>
      </c>
      <c r="T2661" s="20">
        <f t="shared" si="209"/>
        <v>30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8275</v>
      </c>
      <c r="O2662" t="s">
        <v>8311</v>
      </c>
      <c r="P2662">
        <f t="shared" si="210"/>
        <v>0</v>
      </c>
      <c r="Q2662">
        <f t="shared" si="211"/>
        <v>3.8</v>
      </c>
      <c r="R2662" s="10">
        <f t="shared" si="212"/>
        <v>42272.713171296295</v>
      </c>
      <c r="S2662" s="10">
        <f t="shared" si="213"/>
        <v>42332.754837962959</v>
      </c>
      <c r="T2662" s="20">
        <f t="shared" si="209"/>
        <v>60.041666666664241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8275</v>
      </c>
      <c r="O2663" t="s">
        <v>8312</v>
      </c>
      <c r="P2663">
        <f t="shared" si="210"/>
        <v>103</v>
      </c>
      <c r="Q2663">
        <f t="shared" si="211"/>
        <v>85.75</v>
      </c>
      <c r="R2663" s="10">
        <f t="shared" si="212"/>
        <v>41542.958449074074</v>
      </c>
      <c r="S2663" s="10">
        <f t="shared" si="213"/>
        <v>41572.958449074074</v>
      </c>
      <c r="T2663" s="20">
        <f t="shared" si="209"/>
        <v>30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8275</v>
      </c>
      <c r="O2664" t="s">
        <v>8312</v>
      </c>
      <c r="P2664">
        <f t="shared" si="210"/>
        <v>107</v>
      </c>
      <c r="Q2664">
        <f t="shared" si="211"/>
        <v>267</v>
      </c>
      <c r="R2664" s="10">
        <f t="shared" si="212"/>
        <v>42207.746678240743</v>
      </c>
      <c r="S2664" s="10">
        <f t="shared" si="213"/>
        <v>42237.746678240743</v>
      </c>
      <c r="T2664" s="20">
        <f t="shared" si="209"/>
        <v>30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8275</v>
      </c>
      <c r="O2665" t="s">
        <v>8312</v>
      </c>
      <c r="P2665">
        <f t="shared" si="210"/>
        <v>105</v>
      </c>
      <c r="Q2665">
        <f t="shared" si="211"/>
        <v>373.56</v>
      </c>
      <c r="R2665" s="10">
        <f t="shared" si="212"/>
        <v>42222.622766203705</v>
      </c>
      <c r="S2665" s="10">
        <f t="shared" si="213"/>
        <v>42251.625</v>
      </c>
      <c r="T2665" s="20">
        <f t="shared" si="209"/>
        <v>29.002233796294604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8275</v>
      </c>
      <c r="O2666" t="s">
        <v>8312</v>
      </c>
      <c r="P2666">
        <f t="shared" si="210"/>
        <v>103</v>
      </c>
      <c r="Q2666">
        <f t="shared" si="211"/>
        <v>174.04</v>
      </c>
      <c r="R2666" s="10">
        <f t="shared" si="212"/>
        <v>42313.02542824074</v>
      </c>
      <c r="S2666" s="10">
        <f t="shared" si="213"/>
        <v>42347.290972222225</v>
      </c>
      <c r="T2666" s="20">
        <f t="shared" si="209"/>
        <v>34.26554398148437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8275</v>
      </c>
      <c r="O2667" t="s">
        <v>8312</v>
      </c>
      <c r="P2667">
        <f t="shared" si="210"/>
        <v>123</v>
      </c>
      <c r="Q2667">
        <f t="shared" si="211"/>
        <v>93.7</v>
      </c>
      <c r="R2667" s="10">
        <f t="shared" si="212"/>
        <v>42083.895532407405</v>
      </c>
      <c r="S2667" s="10">
        <f t="shared" si="213"/>
        <v>42128.895532407405</v>
      </c>
      <c r="T2667" s="20">
        <f t="shared" si="209"/>
        <v>45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8275</v>
      </c>
      <c r="O2668" t="s">
        <v>8312</v>
      </c>
      <c r="P2668">
        <f t="shared" si="210"/>
        <v>159</v>
      </c>
      <c r="Q2668">
        <f t="shared" si="211"/>
        <v>77.33</v>
      </c>
      <c r="R2668" s="10">
        <f t="shared" si="212"/>
        <v>42235.764340277776</v>
      </c>
      <c r="S2668" s="10">
        <f t="shared" si="213"/>
        <v>42272.875</v>
      </c>
      <c r="T2668" s="20">
        <f t="shared" si="209"/>
        <v>37.110659722224227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8275</v>
      </c>
      <c r="O2669" t="s">
        <v>8312</v>
      </c>
      <c r="P2669">
        <f t="shared" si="210"/>
        <v>111</v>
      </c>
      <c r="Q2669">
        <f t="shared" si="211"/>
        <v>92.22</v>
      </c>
      <c r="R2669" s="10">
        <f t="shared" si="212"/>
        <v>42380.926111111112</v>
      </c>
      <c r="S2669" s="10">
        <f t="shared" si="213"/>
        <v>42410.926111111112</v>
      </c>
      <c r="T2669" s="20">
        <f t="shared" si="209"/>
        <v>30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8275</v>
      </c>
      <c r="O2670" t="s">
        <v>8312</v>
      </c>
      <c r="P2670">
        <f t="shared" si="210"/>
        <v>171</v>
      </c>
      <c r="Q2670">
        <f t="shared" si="211"/>
        <v>60.96</v>
      </c>
      <c r="R2670" s="10">
        <f t="shared" si="212"/>
        <v>42275.588715277772</v>
      </c>
      <c r="S2670" s="10">
        <f t="shared" si="213"/>
        <v>42317.60555555555</v>
      </c>
      <c r="T2670" s="20">
        <f t="shared" si="209"/>
        <v>42.016840277778101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8275</v>
      </c>
      <c r="O2671" t="s">
        <v>8312</v>
      </c>
      <c r="P2671">
        <f t="shared" si="210"/>
        <v>125</v>
      </c>
      <c r="Q2671">
        <f t="shared" si="211"/>
        <v>91</v>
      </c>
      <c r="R2671" s="10">
        <f t="shared" si="212"/>
        <v>42319.035833333335</v>
      </c>
      <c r="S2671" s="10">
        <f t="shared" si="213"/>
        <v>42379.035833333335</v>
      </c>
      <c r="T2671" s="20">
        <f t="shared" si="209"/>
        <v>60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8275</v>
      </c>
      <c r="O2672" t="s">
        <v>8312</v>
      </c>
      <c r="P2672">
        <f t="shared" si="210"/>
        <v>6</v>
      </c>
      <c r="Q2672">
        <f t="shared" si="211"/>
        <v>41.58</v>
      </c>
      <c r="R2672" s="10">
        <f t="shared" si="212"/>
        <v>41821.020601851851</v>
      </c>
      <c r="S2672" s="10">
        <f t="shared" si="213"/>
        <v>41849.020601851851</v>
      </c>
      <c r="T2672" s="20">
        <f t="shared" si="209"/>
        <v>28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8275</v>
      </c>
      <c r="O2673" t="s">
        <v>8312</v>
      </c>
      <c r="P2673">
        <f t="shared" si="210"/>
        <v>11</v>
      </c>
      <c r="Q2673">
        <f t="shared" si="211"/>
        <v>33.76</v>
      </c>
      <c r="R2673" s="10">
        <f t="shared" si="212"/>
        <v>41962.749027777783</v>
      </c>
      <c r="S2673" s="10">
        <f t="shared" si="213"/>
        <v>41992.818055555559</v>
      </c>
      <c r="T2673" s="20">
        <f t="shared" si="209"/>
        <v>30.069027777775773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8275</v>
      </c>
      <c r="O2674" t="s">
        <v>8312</v>
      </c>
      <c r="P2674">
        <f t="shared" si="210"/>
        <v>33</v>
      </c>
      <c r="Q2674">
        <f t="shared" si="211"/>
        <v>70.62</v>
      </c>
      <c r="R2674" s="10">
        <f t="shared" si="212"/>
        <v>42344.884143518517</v>
      </c>
      <c r="S2674" s="10">
        <f t="shared" si="213"/>
        <v>42366.25</v>
      </c>
      <c r="T2674" s="20">
        <f t="shared" si="209"/>
        <v>21.365856481483206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8275</v>
      </c>
      <c r="O2675" t="s">
        <v>8312</v>
      </c>
      <c r="P2675">
        <f t="shared" si="210"/>
        <v>28</v>
      </c>
      <c r="Q2675">
        <f t="shared" si="211"/>
        <v>167.15</v>
      </c>
      <c r="R2675" s="10">
        <f t="shared" si="212"/>
        <v>41912.541655092595</v>
      </c>
      <c r="S2675" s="10">
        <f t="shared" si="213"/>
        <v>41941.947916666664</v>
      </c>
      <c r="T2675" s="20">
        <f t="shared" si="209"/>
        <v>29.406261574069504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8275</v>
      </c>
      <c r="O2676" t="s">
        <v>8312</v>
      </c>
      <c r="P2676">
        <f t="shared" si="210"/>
        <v>63</v>
      </c>
      <c r="Q2676">
        <f t="shared" si="211"/>
        <v>128.62</v>
      </c>
      <c r="R2676" s="10">
        <f t="shared" si="212"/>
        <v>42529.632754629631</v>
      </c>
      <c r="S2676" s="10">
        <f t="shared" si="213"/>
        <v>42556.207638888889</v>
      </c>
      <c r="T2676" s="20">
        <f t="shared" si="209"/>
        <v>26.574884259258397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8275</v>
      </c>
      <c r="O2677" t="s">
        <v>8312</v>
      </c>
      <c r="P2677">
        <f t="shared" si="210"/>
        <v>8</v>
      </c>
      <c r="Q2677">
        <f t="shared" si="211"/>
        <v>65.41</v>
      </c>
      <c r="R2677" s="10">
        <f t="shared" si="212"/>
        <v>41923.857511574075</v>
      </c>
      <c r="S2677" s="10">
        <f t="shared" si="213"/>
        <v>41953.899178240739</v>
      </c>
      <c r="T2677" s="20">
        <f t="shared" si="209"/>
        <v>30.041666666664241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8275</v>
      </c>
      <c r="O2678" t="s">
        <v>8312</v>
      </c>
      <c r="P2678">
        <f t="shared" si="210"/>
        <v>50</v>
      </c>
      <c r="Q2678">
        <f t="shared" si="211"/>
        <v>117.56</v>
      </c>
      <c r="R2678" s="10">
        <f t="shared" si="212"/>
        <v>42482.624699074076</v>
      </c>
      <c r="S2678" s="10">
        <f t="shared" si="213"/>
        <v>42512.624699074076</v>
      </c>
      <c r="T2678" s="20">
        <f t="shared" si="209"/>
        <v>30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8275</v>
      </c>
      <c r="O2679" t="s">
        <v>8312</v>
      </c>
      <c r="P2679">
        <f t="shared" si="210"/>
        <v>18</v>
      </c>
      <c r="Q2679">
        <f t="shared" si="211"/>
        <v>126.48</v>
      </c>
      <c r="R2679" s="10">
        <f t="shared" si="212"/>
        <v>41793.029432870368</v>
      </c>
      <c r="S2679" s="10">
        <f t="shared" si="213"/>
        <v>41823.029432870368</v>
      </c>
      <c r="T2679" s="20">
        <f t="shared" si="209"/>
        <v>30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8275</v>
      </c>
      <c r="O2680" t="s">
        <v>8312</v>
      </c>
      <c r="P2680">
        <f t="shared" si="210"/>
        <v>0</v>
      </c>
      <c r="Q2680">
        <f t="shared" si="211"/>
        <v>550</v>
      </c>
      <c r="R2680" s="10">
        <f t="shared" si="212"/>
        <v>42241.798206018517</v>
      </c>
      <c r="S2680" s="10">
        <f t="shared" si="213"/>
        <v>42271.798206018517</v>
      </c>
      <c r="T2680" s="20">
        <f t="shared" si="209"/>
        <v>30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8275</v>
      </c>
      <c r="O2681" t="s">
        <v>8312</v>
      </c>
      <c r="P2681">
        <f t="shared" si="210"/>
        <v>0</v>
      </c>
      <c r="Q2681">
        <f t="shared" si="211"/>
        <v>44</v>
      </c>
      <c r="R2681" s="10">
        <f t="shared" si="212"/>
        <v>42033.001087962963</v>
      </c>
      <c r="S2681" s="10">
        <f t="shared" si="213"/>
        <v>42063.001087962963</v>
      </c>
      <c r="T2681" s="20">
        <f t="shared" si="209"/>
        <v>30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8275</v>
      </c>
      <c r="O2682" t="s">
        <v>8312</v>
      </c>
      <c r="P2682">
        <f t="shared" si="210"/>
        <v>1</v>
      </c>
      <c r="Q2682">
        <f t="shared" si="211"/>
        <v>69</v>
      </c>
      <c r="R2682" s="10">
        <f t="shared" si="212"/>
        <v>42436.211701388893</v>
      </c>
      <c r="S2682" s="10">
        <f t="shared" si="213"/>
        <v>42466.170034722221</v>
      </c>
      <c r="T2682" s="20">
        <f t="shared" si="209"/>
        <v>29.958333333328483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8292</v>
      </c>
      <c r="O2683" t="s">
        <v>8293</v>
      </c>
      <c r="P2683">
        <f t="shared" si="210"/>
        <v>1</v>
      </c>
      <c r="Q2683">
        <f t="shared" si="211"/>
        <v>27.5</v>
      </c>
      <c r="R2683" s="10">
        <f t="shared" si="212"/>
        <v>41805.895254629628</v>
      </c>
      <c r="S2683" s="10">
        <f t="shared" si="213"/>
        <v>41830.895254629628</v>
      </c>
      <c r="T2683" s="20">
        <f t="shared" si="209"/>
        <v>25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8292</v>
      </c>
      <c r="O2684" t="s">
        <v>8293</v>
      </c>
      <c r="P2684">
        <f t="shared" si="210"/>
        <v>28</v>
      </c>
      <c r="Q2684">
        <f t="shared" si="211"/>
        <v>84.9</v>
      </c>
      <c r="R2684" s="10">
        <f t="shared" si="212"/>
        <v>41932.871990740743</v>
      </c>
      <c r="S2684" s="10">
        <f t="shared" si="213"/>
        <v>41965.249305555553</v>
      </c>
      <c r="T2684" s="20">
        <f t="shared" si="209"/>
        <v>32.377314814810234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8292</v>
      </c>
      <c r="O2685" t="s">
        <v>8293</v>
      </c>
      <c r="P2685">
        <f t="shared" si="210"/>
        <v>0</v>
      </c>
      <c r="Q2685">
        <f t="shared" si="211"/>
        <v>12</v>
      </c>
      <c r="R2685" s="10">
        <f t="shared" si="212"/>
        <v>42034.75509259259</v>
      </c>
      <c r="S2685" s="10">
        <f t="shared" si="213"/>
        <v>42064.75509259259</v>
      </c>
      <c r="T2685" s="20">
        <f t="shared" si="209"/>
        <v>30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8292</v>
      </c>
      <c r="O2686" t="s">
        <v>8293</v>
      </c>
      <c r="P2686">
        <f t="shared" si="210"/>
        <v>1</v>
      </c>
      <c r="Q2686">
        <f t="shared" si="211"/>
        <v>200</v>
      </c>
      <c r="R2686" s="10">
        <f t="shared" si="212"/>
        <v>41820.914641203701</v>
      </c>
      <c r="S2686" s="10">
        <f t="shared" si="213"/>
        <v>41860.914641203701</v>
      </c>
      <c r="T2686" s="20">
        <f t="shared" si="209"/>
        <v>40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8292</v>
      </c>
      <c r="O2687" t="s">
        <v>8293</v>
      </c>
      <c r="P2687">
        <f t="shared" si="210"/>
        <v>0</v>
      </c>
      <c r="Q2687">
        <f t="shared" si="211"/>
        <v>10</v>
      </c>
      <c r="R2687" s="10">
        <f t="shared" si="212"/>
        <v>42061.69594907407</v>
      </c>
      <c r="S2687" s="10">
        <f t="shared" si="213"/>
        <v>42121.654282407413</v>
      </c>
      <c r="T2687" s="20">
        <f t="shared" si="209"/>
        <v>59.958333333343035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8292</v>
      </c>
      <c r="O2688" t="s">
        <v>8293</v>
      </c>
      <c r="P2688">
        <f t="shared" si="210"/>
        <v>0</v>
      </c>
      <c r="Q2688">
        <f t="shared" si="211"/>
        <v>0</v>
      </c>
      <c r="R2688" s="10">
        <f t="shared" si="212"/>
        <v>41892.974803240737</v>
      </c>
      <c r="S2688" s="10">
        <f t="shared" si="213"/>
        <v>41912.974803240737</v>
      </c>
      <c r="T2688" s="20">
        <f t="shared" si="209"/>
        <v>20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8292</v>
      </c>
      <c r="O2689" t="s">
        <v>8293</v>
      </c>
      <c r="P2689">
        <f t="shared" si="210"/>
        <v>0</v>
      </c>
      <c r="Q2689">
        <f t="shared" si="211"/>
        <v>0</v>
      </c>
      <c r="R2689" s="10">
        <f t="shared" si="212"/>
        <v>42154.64025462963</v>
      </c>
      <c r="S2689" s="10">
        <f t="shared" si="213"/>
        <v>42184.64025462963</v>
      </c>
      <c r="T2689" s="20">
        <f t="shared" si="209"/>
        <v>30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8292</v>
      </c>
      <c r="O2690" t="s">
        <v>8293</v>
      </c>
      <c r="P2690">
        <f t="shared" si="210"/>
        <v>0</v>
      </c>
      <c r="Q2690">
        <f t="shared" si="211"/>
        <v>5.29</v>
      </c>
      <c r="R2690" s="10">
        <f t="shared" si="212"/>
        <v>42028.118865740747</v>
      </c>
      <c r="S2690" s="10">
        <f t="shared" si="213"/>
        <v>42059.125</v>
      </c>
      <c r="T2690" s="20">
        <f t="shared" si="209"/>
        <v>31.006134259252576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8292</v>
      </c>
      <c r="O2691" t="s">
        <v>8293</v>
      </c>
      <c r="P2691">
        <f t="shared" si="210"/>
        <v>0</v>
      </c>
      <c r="Q2691">
        <f t="shared" si="211"/>
        <v>1</v>
      </c>
      <c r="R2691" s="10">
        <f t="shared" si="212"/>
        <v>42551.961689814809</v>
      </c>
      <c r="S2691" s="10">
        <f t="shared" si="213"/>
        <v>42581.961689814809</v>
      </c>
      <c r="T2691" s="20">
        <f t="shared" ref="T2691:T2754" si="214">S2691-R2691</f>
        <v>30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8292</v>
      </c>
      <c r="O2692" t="s">
        <v>8293</v>
      </c>
      <c r="P2692">
        <f t="shared" si="210"/>
        <v>11</v>
      </c>
      <c r="Q2692">
        <f t="shared" si="211"/>
        <v>72.760000000000005</v>
      </c>
      <c r="R2692" s="10">
        <f t="shared" si="212"/>
        <v>42113.105046296296</v>
      </c>
      <c r="S2692" s="10">
        <f t="shared" si="213"/>
        <v>42158.105046296296</v>
      </c>
      <c r="T2692" s="20">
        <f t="shared" si="214"/>
        <v>45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8292</v>
      </c>
      <c r="O2693" t="s">
        <v>8293</v>
      </c>
      <c r="P2693">
        <f t="shared" si="210"/>
        <v>0</v>
      </c>
      <c r="Q2693">
        <f t="shared" si="211"/>
        <v>17.5</v>
      </c>
      <c r="R2693" s="10">
        <f t="shared" si="212"/>
        <v>42089.724039351851</v>
      </c>
      <c r="S2693" s="10">
        <f t="shared" si="213"/>
        <v>42134.724039351851</v>
      </c>
      <c r="T2693" s="20">
        <f t="shared" si="214"/>
        <v>45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8292</v>
      </c>
      <c r="O2694" t="s">
        <v>8293</v>
      </c>
      <c r="P2694">
        <f t="shared" si="210"/>
        <v>1</v>
      </c>
      <c r="Q2694">
        <f t="shared" si="211"/>
        <v>25</v>
      </c>
      <c r="R2694" s="10">
        <f t="shared" si="212"/>
        <v>42058.334027777775</v>
      </c>
      <c r="S2694" s="10">
        <f t="shared" si="213"/>
        <v>42088.292361111111</v>
      </c>
      <c r="T2694" s="20">
        <f t="shared" si="214"/>
        <v>29.958333333335759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8292</v>
      </c>
      <c r="O2695" t="s">
        <v>8293</v>
      </c>
      <c r="P2695">
        <f t="shared" si="210"/>
        <v>1</v>
      </c>
      <c r="Q2695">
        <f t="shared" si="211"/>
        <v>13.33</v>
      </c>
      <c r="R2695" s="10">
        <f t="shared" si="212"/>
        <v>41834.138495370367</v>
      </c>
      <c r="S2695" s="10">
        <f t="shared" si="213"/>
        <v>41864.138495370367</v>
      </c>
      <c r="T2695" s="20">
        <f t="shared" si="214"/>
        <v>30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8292</v>
      </c>
      <c r="O2696" t="s">
        <v>8293</v>
      </c>
      <c r="P2696">
        <f t="shared" si="210"/>
        <v>0</v>
      </c>
      <c r="Q2696">
        <f t="shared" si="211"/>
        <v>1</v>
      </c>
      <c r="R2696" s="10">
        <f t="shared" si="212"/>
        <v>41878.140497685185</v>
      </c>
      <c r="S2696" s="10">
        <f t="shared" si="213"/>
        <v>41908.140497685185</v>
      </c>
      <c r="T2696" s="20">
        <f t="shared" si="214"/>
        <v>30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8292</v>
      </c>
      <c r="O2697" t="s">
        <v>8293</v>
      </c>
      <c r="P2697">
        <f t="shared" si="210"/>
        <v>0</v>
      </c>
      <c r="Q2697">
        <f t="shared" si="211"/>
        <v>23.67</v>
      </c>
      <c r="R2697" s="10">
        <f t="shared" si="212"/>
        <v>42048.181921296295</v>
      </c>
      <c r="S2697" s="10">
        <f t="shared" si="213"/>
        <v>42108.14025462963</v>
      </c>
      <c r="T2697" s="20">
        <f t="shared" si="214"/>
        <v>59.958333333335759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8292</v>
      </c>
      <c r="O2698" t="s">
        <v>8293</v>
      </c>
      <c r="P2698">
        <f t="shared" ref="P2698:P2761" si="215">ROUND(E2698/D2698*100,0)</f>
        <v>6</v>
      </c>
      <c r="Q2698">
        <f t="shared" ref="Q2698:Q2761" si="216">IFERROR(ROUND(E2698/L2698,2),0)</f>
        <v>89.21</v>
      </c>
      <c r="R2698" s="10">
        <f t="shared" ref="R2698:R2761" si="217">(((J2698/60)/60)/24)+DATE(1970,1,1)</f>
        <v>41964.844444444447</v>
      </c>
      <c r="S2698" s="10">
        <f t="shared" ref="S2698:S2761" si="218">(((I2698/60)/60)/24)+DATE(1970,1,1)</f>
        <v>41998.844444444447</v>
      </c>
      <c r="T2698" s="20">
        <f t="shared" si="214"/>
        <v>34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8292</v>
      </c>
      <c r="O2699" t="s">
        <v>8293</v>
      </c>
      <c r="P2699">
        <f t="shared" si="215"/>
        <v>26</v>
      </c>
      <c r="Q2699">
        <f t="shared" si="216"/>
        <v>116.56</v>
      </c>
      <c r="R2699" s="10">
        <f t="shared" si="217"/>
        <v>42187.940081018518</v>
      </c>
      <c r="S2699" s="10">
        <f t="shared" si="218"/>
        <v>42218.916666666672</v>
      </c>
      <c r="T2699" s="20">
        <f t="shared" si="214"/>
        <v>30.976585648153559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8292</v>
      </c>
      <c r="O2700" t="s">
        <v>8293</v>
      </c>
      <c r="P2700">
        <f t="shared" si="215"/>
        <v>0</v>
      </c>
      <c r="Q2700">
        <f t="shared" si="216"/>
        <v>13.01</v>
      </c>
      <c r="R2700" s="10">
        <f t="shared" si="217"/>
        <v>41787.898240740738</v>
      </c>
      <c r="S2700" s="10">
        <f t="shared" si="218"/>
        <v>41817.898240740738</v>
      </c>
      <c r="T2700" s="20">
        <f t="shared" si="214"/>
        <v>30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8292</v>
      </c>
      <c r="O2701" t="s">
        <v>8293</v>
      </c>
      <c r="P2701">
        <f t="shared" si="215"/>
        <v>0</v>
      </c>
      <c r="Q2701">
        <f t="shared" si="216"/>
        <v>0</v>
      </c>
      <c r="R2701" s="10">
        <f t="shared" si="217"/>
        <v>41829.896562499998</v>
      </c>
      <c r="S2701" s="10">
        <f t="shared" si="218"/>
        <v>41859.896562499998</v>
      </c>
      <c r="T2701" s="20">
        <f t="shared" si="214"/>
        <v>30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8292</v>
      </c>
      <c r="O2702" t="s">
        <v>8293</v>
      </c>
      <c r="P2702">
        <f t="shared" si="215"/>
        <v>1</v>
      </c>
      <c r="Q2702">
        <f t="shared" si="216"/>
        <v>17.5</v>
      </c>
      <c r="R2702" s="10">
        <f t="shared" si="217"/>
        <v>41870.87467592593</v>
      </c>
      <c r="S2702" s="10">
        <f t="shared" si="218"/>
        <v>41900.87467592593</v>
      </c>
      <c r="T2702" s="20">
        <f t="shared" si="214"/>
        <v>30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8273</v>
      </c>
      <c r="O2703" t="s">
        <v>8313</v>
      </c>
      <c r="P2703">
        <f t="shared" si="215"/>
        <v>46</v>
      </c>
      <c r="Q2703">
        <f t="shared" si="216"/>
        <v>34.130000000000003</v>
      </c>
      <c r="R2703" s="10">
        <f t="shared" si="217"/>
        <v>42801.774699074071</v>
      </c>
      <c r="S2703" s="10">
        <f t="shared" si="218"/>
        <v>42832.733032407406</v>
      </c>
      <c r="T2703" s="20">
        <f t="shared" si="214"/>
        <v>30.958333333335759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8273</v>
      </c>
      <c r="O2704" t="s">
        <v>8313</v>
      </c>
      <c r="P2704">
        <f t="shared" si="215"/>
        <v>34</v>
      </c>
      <c r="Q2704">
        <f t="shared" si="216"/>
        <v>132.35</v>
      </c>
      <c r="R2704" s="10">
        <f t="shared" si="217"/>
        <v>42800.801817129628</v>
      </c>
      <c r="S2704" s="10">
        <f t="shared" si="218"/>
        <v>42830.760150462964</v>
      </c>
      <c r="T2704" s="20">
        <f t="shared" si="214"/>
        <v>29.958333333335759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8273</v>
      </c>
      <c r="O2705" t="s">
        <v>8313</v>
      </c>
      <c r="P2705">
        <f t="shared" si="215"/>
        <v>104</v>
      </c>
      <c r="Q2705">
        <f t="shared" si="216"/>
        <v>922.22</v>
      </c>
      <c r="R2705" s="10">
        <f t="shared" si="217"/>
        <v>42756.690162037034</v>
      </c>
      <c r="S2705" s="10">
        <f t="shared" si="218"/>
        <v>42816.648495370369</v>
      </c>
      <c r="T2705" s="20">
        <f t="shared" si="214"/>
        <v>59.958333333335759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8273</v>
      </c>
      <c r="O2706" t="s">
        <v>8313</v>
      </c>
      <c r="P2706">
        <f t="shared" si="215"/>
        <v>6</v>
      </c>
      <c r="Q2706">
        <f t="shared" si="216"/>
        <v>163.57</v>
      </c>
      <c r="R2706" s="10">
        <f t="shared" si="217"/>
        <v>42787.862430555557</v>
      </c>
      <c r="S2706" s="10">
        <f t="shared" si="218"/>
        <v>42830.820763888885</v>
      </c>
      <c r="T2706" s="20">
        <f t="shared" si="214"/>
        <v>42.958333333328483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8273</v>
      </c>
      <c r="O2707" t="s">
        <v>8313</v>
      </c>
      <c r="P2707">
        <f t="shared" si="215"/>
        <v>11</v>
      </c>
      <c r="Q2707">
        <f t="shared" si="216"/>
        <v>217.38</v>
      </c>
      <c r="R2707" s="10">
        <f t="shared" si="217"/>
        <v>42773.916180555556</v>
      </c>
      <c r="S2707" s="10">
        <f t="shared" si="218"/>
        <v>42818.874513888892</v>
      </c>
      <c r="T2707" s="20">
        <f t="shared" si="214"/>
        <v>44.958333333335759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8273</v>
      </c>
      <c r="O2708" t="s">
        <v>8313</v>
      </c>
      <c r="P2708">
        <f t="shared" si="215"/>
        <v>112</v>
      </c>
      <c r="Q2708">
        <f t="shared" si="216"/>
        <v>149.44</v>
      </c>
      <c r="R2708" s="10">
        <f t="shared" si="217"/>
        <v>41899.294942129629</v>
      </c>
      <c r="S2708" s="10">
        <f t="shared" si="218"/>
        <v>41928.290972222225</v>
      </c>
      <c r="T2708" s="20">
        <f t="shared" si="214"/>
        <v>28.996030092595902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8273</v>
      </c>
      <c r="O2709" t="s">
        <v>8313</v>
      </c>
      <c r="P2709">
        <f t="shared" si="215"/>
        <v>351</v>
      </c>
      <c r="Q2709">
        <f t="shared" si="216"/>
        <v>71.239999999999995</v>
      </c>
      <c r="R2709" s="10">
        <f t="shared" si="217"/>
        <v>41391.782905092594</v>
      </c>
      <c r="S2709" s="10">
        <f t="shared" si="218"/>
        <v>41421.290972222225</v>
      </c>
      <c r="T2709" s="20">
        <f t="shared" si="214"/>
        <v>29.508067129630945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8273</v>
      </c>
      <c r="O2710" t="s">
        <v>8313</v>
      </c>
      <c r="P2710">
        <f t="shared" si="215"/>
        <v>233</v>
      </c>
      <c r="Q2710">
        <f t="shared" si="216"/>
        <v>44.46</v>
      </c>
      <c r="R2710" s="10">
        <f t="shared" si="217"/>
        <v>42512.698217592595</v>
      </c>
      <c r="S2710" s="10">
        <f t="shared" si="218"/>
        <v>42572.698217592595</v>
      </c>
      <c r="T2710" s="20">
        <f t="shared" si="214"/>
        <v>60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8273</v>
      </c>
      <c r="O2711" t="s">
        <v>8313</v>
      </c>
      <c r="P2711">
        <f t="shared" si="215"/>
        <v>102</v>
      </c>
      <c r="Q2711">
        <f t="shared" si="216"/>
        <v>164.94</v>
      </c>
      <c r="R2711" s="10">
        <f t="shared" si="217"/>
        <v>42612.149780092594</v>
      </c>
      <c r="S2711" s="10">
        <f t="shared" si="218"/>
        <v>42647.165972222225</v>
      </c>
      <c r="T2711" s="20">
        <f t="shared" si="214"/>
        <v>35.016192129631236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8273</v>
      </c>
      <c r="O2712" t="s">
        <v>8313</v>
      </c>
      <c r="P2712">
        <f t="shared" si="215"/>
        <v>154</v>
      </c>
      <c r="Q2712">
        <f t="shared" si="216"/>
        <v>84.87</v>
      </c>
      <c r="R2712" s="10">
        <f t="shared" si="217"/>
        <v>41828.229490740741</v>
      </c>
      <c r="S2712" s="10">
        <f t="shared" si="218"/>
        <v>41860.083333333336</v>
      </c>
      <c r="T2712" s="20">
        <f t="shared" si="214"/>
        <v>31.853842592594447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8273</v>
      </c>
      <c r="O2713" t="s">
        <v>8313</v>
      </c>
      <c r="P2713">
        <f t="shared" si="215"/>
        <v>101</v>
      </c>
      <c r="Q2713">
        <f t="shared" si="216"/>
        <v>53.95</v>
      </c>
      <c r="R2713" s="10">
        <f t="shared" si="217"/>
        <v>41780.745254629634</v>
      </c>
      <c r="S2713" s="10">
        <f t="shared" si="218"/>
        <v>41810.917361111111</v>
      </c>
      <c r="T2713" s="20">
        <f t="shared" si="214"/>
        <v>30.172106481477385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8273</v>
      </c>
      <c r="O2714" t="s">
        <v>8313</v>
      </c>
      <c r="P2714">
        <f t="shared" si="215"/>
        <v>131</v>
      </c>
      <c r="Q2714">
        <f t="shared" si="216"/>
        <v>50.53</v>
      </c>
      <c r="R2714" s="10">
        <f t="shared" si="217"/>
        <v>41432.062037037038</v>
      </c>
      <c r="S2714" s="10">
        <f t="shared" si="218"/>
        <v>41468.75</v>
      </c>
      <c r="T2714" s="20">
        <f t="shared" si="214"/>
        <v>36.687962962962047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8273</v>
      </c>
      <c r="O2715" t="s">
        <v>8313</v>
      </c>
      <c r="P2715">
        <f t="shared" si="215"/>
        <v>102</v>
      </c>
      <c r="Q2715">
        <f t="shared" si="216"/>
        <v>108</v>
      </c>
      <c r="R2715" s="10">
        <f t="shared" si="217"/>
        <v>42322.653749999998</v>
      </c>
      <c r="S2715" s="10">
        <f t="shared" si="218"/>
        <v>42362.653749999998</v>
      </c>
      <c r="T2715" s="20">
        <f t="shared" si="214"/>
        <v>40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8273</v>
      </c>
      <c r="O2716" t="s">
        <v>8313</v>
      </c>
      <c r="P2716">
        <f t="shared" si="215"/>
        <v>116</v>
      </c>
      <c r="Q2716">
        <f t="shared" si="216"/>
        <v>95.37</v>
      </c>
      <c r="R2716" s="10">
        <f t="shared" si="217"/>
        <v>42629.655046296291</v>
      </c>
      <c r="S2716" s="10">
        <f t="shared" si="218"/>
        <v>42657.958333333328</v>
      </c>
      <c r="T2716" s="20">
        <f t="shared" si="214"/>
        <v>28.30328703703708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8273</v>
      </c>
      <c r="O2717" t="s">
        <v>8313</v>
      </c>
      <c r="P2717">
        <f t="shared" si="215"/>
        <v>265</v>
      </c>
      <c r="Q2717">
        <f t="shared" si="216"/>
        <v>57.63</v>
      </c>
      <c r="R2717" s="10">
        <f t="shared" si="217"/>
        <v>42387.398472222223</v>
      </c>
      <c r="S2717" s="10">
        <f t="shared" si="218"/>
        <v>42421.398472222223</v>
      </c>
      <c r="T2717" s="20">
        <f t="shared" si="214"/>
        <v>34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8273</v>
      </c>
      <c r="O2718" t="s">
        <v>8313</v>
      </c>
      <c r="P2718">
        <f t="shared" si="215"/>
        <v>120</v>
      </c>
      <c r="Q2718">
        <f t="shared" si="216"/>
        <v>64.16</v>
      </c>
      <c r="R2718" s="10">
        <f t="shared" si="217"/>
        <v>42255.333252314813</v>
      </c>
      <c r="S2718" s="10">
        <f t="shared" si="218"/>
        <v>42285.333252314813</v>
      </c>
      <c r="T2718" s="20">
        <f t="shared" si="214"/>
        <v>30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8273</v>
      </c>
      <c r="O2719" t="s">
        <v>8313</v>
      </c>
      <c r="P2719">
        <f t="shared" si="215"/>
        <v>120</v>
      </c>
      <c r="Q2719">
        <f t="shared" si="216"/>
        <v>92.39</v>
      </c>
      <c r="R2719" s="10">
        <f t="shared" si="217"/>
        <v>41934.914918981485</v>
      </c>
      <c r="S2719" s="10">
        <f t="shared" si="218"/>
        <v>41979.956585648149</v>
      </c>
      <c r="T2719" s="20">
        <f t="shared" si="214"/>
        <v>45.041666666664241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8273</v>
      </c>
      <c r="O2720" t="s">
        <v>8313</v>
      </c>
      <c r="P2720">
        <f t="shared" si="215"/>
        <v>104</v>
      </c>
      <c r="Q2720">
        <f t="shared" si="216"/>
        <v>125.98</v>
      </c>
      <c r="R2720" s="10">
        <f t="shared" si="217"/>
        <v>42465.596585648149</v>
      </c>
      <c r="S2720" s="10">
        <f t="shared" si="218"/>
        <v>42493.958333333328</v>
      </c>
      <c r="T2720" s="20">
        <f t="shared" si="214"/>
        <v>28.36174768517958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8273</v>
      </c>
      <c r="O2721" t="s">
        <v>8313</v>
      </c>
      <c r="P2721">
        <f t="shared" si="215"/>
        <v>109</v>
      </c>
      <c r="Q2721">
        <f t="shared" si="216"/>
        <v>94.64</v>
      </c>
      <c r="R2721" s="10">
        <f t="shared" si="217"/>
        <v>42418.031180555554</v>
      </c>
      <c r="S2721" s="10">
        <f t="shared" si="218"/>
        <v>42477.989513888882</v>
      </c>
      <c r="T2721" s="20">
        <f t="shared" si="214"/>
        <v>59.958333333328483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8273</v>
      </c>
      <c r="O2722" t="s">
        <v>8313</v>
      </c>
      <c r="P2722">
        <f t="shared" si="215"/>
        <v>118</v>
      </c>
      <c r="Q2722">
        <f t="shared" si="216"/>
        <v>170.7</v>
      </c>
      <c r="R2722" s="10">
        <f t="shared" si="217"/>
        <v>42655.465891203698</v>
      </c>
      <c r="S2722" s="10">
        <f t="shared" si="218"/>
        <v>42685.507557870369</v>
      </c>
      <c r="T2722" s="20">
        <f t="shared" si="214"/>
        <v>30.041666666671517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8275</v>
      </c>
      <c r="O2723" t="s">
        <v>8305</v>
      </c>
      <c r="P2723">
        <f t="shared" si="215"/>
        <v>1462</v>
      </c>
      <c r="Q2723">
        <f t="shared" si="216"/>
        <v>40.76</v>
      </c>
      <c r="R2723" s="10">
        <f t="shared" si="217"/>
        <v>41493.543958333335</v>
      </c>
      <c r="S2723" s="10">
        <f t="shared" si="218"/>
        <v>41523.791666666664</v>
      </c>
      <c r="T2723" s="20">
        <f t="shared" si="214"/>
        <v>30.247708333328774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8275</v>
      </c>
      <c r="O2724" t="s">
        <v>8305</v>
      </c>
      <c r="P2724">
        <f t="shared" si="215"/>
        <v>253</v>
      </c>
      <c r="Q2724">
        <f t="shared" si="216"/>
        <v>68.25</v>
      </c>
      <c r="R2724" s="10">
        <f t="shared" si="217"/>
        <v>42704.857094907406</v>
      </c>
      <c r="S2724" s="10">
        <f t="shared" si="218"/>
        <v>42764.857094907406</v>
      </c>
      <c r="T2724" s="20">
        <f t="shared" si="214"/>
        <v>60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8275</v>
      </c>
      <c r="O2725" t="s">
        <v>8305</v>
      </c>
      <c r="P2725">
        <f t="shared" si="215"/>
        <v>140</v>
      </c>
      <c r="Q2725">
        <f t="shared" si="216"/>
        <v>95.49</v>
      </c>
      <c r="R2725" s="10">
        <f t="shared" si="217"/>
        <v>41944.83898148148</v>
      </c>
      <c r="S2725" s="10">
        <f t="shared" si="218"/>
        <v>42004.880648148144</v>
      </c>
      <c r="T2725" s="20">
        <f t="shared" si="214"/>
        <v>60.041666666664241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8275</v>
      </c>
      <c r="O2726" t="s">
        <v>8305</v>
      </c>
      <c r="P2726">
        <f t="shared" si="215"/>
        <v>297</v>
      </c>
      <c r="Q2726">
        <f t="shared" si="216"/>
        <v>7.19</v>
      </c>
      <c r="R2726" s="10">
        <f t="shared" si="217"/>
        <v>42199.32707175926</v>
      </c>
      <c r="S2726" s="10">
        <f t="shared" si="218"/>
        <v>42231.32707175926</v>
      </c>
      <c r="T2726" s="20">
        <f t="shared" si="214"/>
        <v>32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8275</v>
      </c>
      <c r="O2727" t="s">
        <v>8305</v>
      </c>
      <c r="P2727">
        <f t="shared" si="215"/>
        <v>145</v>
      </c>
      <c r="Q2727">
        <f t="shared" si="216"/>
        <v>511.65</v>
      </c>
      <c r="R2727" s="10">
        <f t="shared" si="217"/>
        <v>42745.744618055556</v>
      </c>
      <c r="S2727" s="10">
        <f t="shared" si="218"/>
        <v>42795.744618055556</v>
      </c>
      <c r="T2727" s="20">
        <f t="shared" si="214"/>
        <v>50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8275</v>
      </c>
      <c r="O2728" t="s">
        <v>8305</v>
      </c>
      <c r="P2728">
        <f t="shared" si="215"/>
        <v>106</v>
      </c>
      <c r="Q2728">
        <f t="shared" si="216"/>
        <v>261.75</v>
      </c>
      <c r="R2728" s="10">
        <f t="shared" si="217"/>
        <v>42452.579988425925</v>
      </c>
      <c r="S2728" s="10">
        <f t="shared" si="218"/>
        <v>42482.579988425925</v>
      </c>
      <c r="T2728" s="20">
        <f t="shared" si="214"/>
        <v>30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8275</v>
      </c>
      <c r="O2729" t="s">
        <v>8305</v>
      </c>
      <c r="P2729">
        <f t="shared" si="215"/>
        <v>493</v>
      </c>
      <c r="Q2729">
        <f t="shared" si="216"/>
        <v>69.760000000000005</v>
      </c>
      <c r="R2729" s="10">
        <f t="shared" si="217"/>
        <v>42198.676655092597</v>
      </c>
      <c r="S2729" s="10">
        <f t="shared" si="218"/>
        <v>42223.676655092597</v>
      </c>
      <c r="T2729" s="20">
        <f t="shared" si="214"/>
        <v>25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8275</v>
      </c>
      <c r="O2730" t="s">
        <v>8305</v>
      </c>
      <c r="P2730">
        <f t="shared" si="215"/>
        <v>202</v>
      </c>
      <c r="Q2730">
        <f t="shared" si="216"/>
        <v>77.23</v>
      </c>
      <c r="R2730" s="10">
        <f t="shared" si="217"/>
        <v>42333.59993055556</v>
      </c>
      <c r="S2730" s="10">
        <f t="shared" si="218"/>
        <v>42368.59993055556</v>
      </c>
      <c r="T2730" s="20">
        <f t="shared" si="214"/>
        <v>35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8275</v>
      </c>
      <c r="O2731" t="s">
        <v>8305</v>
      </c>
      <c r="P2731">
        <f t="shared" si="215"/>
        <v>104</v>
      </c>
      <c r="Q2731">
        <f t="shared" si="216"/>
        <v>340.57</v>
      </c>
      <c r="R2731" s="10">
        <f t="shared" si="217"/>
        <v>42095.240706018521</v>
      </c>
      <c r="S2731" s="10">
        <f t="shared" si="218"/>
        <v>42125.240706018521</v>
      </c>
      <c r="T2731" s="20">
        <f t="shared" si="214"/>
        <v>30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8275</v>
      </c>
      <c r="O2732" t="s">
        <v>8305</v>
      </c>
      <c r="P2732">
        <f t="shared" si="215"/>
        <v>170</v>
      </c>
      <c r="Q2732">
        <f t="shared" si="216"/>
        <v>67.42</v>
      </c>
      <c r="R2732" s="10">
        <f t="shared" si="217"/>
        <v>41351.541377314818</v>
      </c>
      <c r="S2732" s="10">
        <f t="shared" si="218"/>
        <v>41386.541377314818</v>
      </c>
      <c r="T2732" s="20">
        <f t="shared" si="214"/>
        <v>35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8275</v>
      </c>
      <c r="O2733" t="s">
        <v>8305</v>
      </c>
      <c r="P2733">
        <f t="shared" si="215"/>
        <v>104</v>
      </c>
      <c r="Q2733">
        <f t="shared" si="216"/>
        <v>845.7</v>
      </c>
      <c r="R2733" s="10">
        <f t="shared" si="217"/>
        <v>41872.525717592594</v>
      </c>
      <c r="S2733" s="10">
        <f t="shared" si="218"/>
        <v>41930.166666666664</v>
      </c>
      <c r="T2733" s="20">
        <f t="shared" si="214"/>
        <v>57.640949074069795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8275</v>
      </c>
      <c r="O2734" t="s">
        <v>8305</v>
      </c>
      <c r="P2734">
        <f t="shared" si="215"/>
        <v>118</v>
      </c>
      <c r="Q2734">
        <f t="shared" si="216"/>
        <v>97.19</v>
      </c>
      <c r="R2734" s="10">
        <f t="shared" si="217"/>
        <v>41389.808194444442</v>
      </c>
      <c r="S2734" s="10">
        <f t="shared" si="218"/>
        <v>41422</v>
      </c>
      <c r="T2734" s="20">
        <f t="shared" si="214"/>
        <v>32.191805555557949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8275</v>
      </c>
      <c r="O2735" t="s">
        <v>8305</v>
      </c>
      <c r="P2735">
        <f t="shared" si="215"/>
        <v>108</v>
      </c>
      <c r="Q2735">
        <f t="shared" si="216"/>
        <v>451.84</v>
      </c>
      <c r="R2735" s="10">
        <f t="shared" si="217"/>
        <v>42044.272847222222</v>
      </c>
      <c r="S2735" s="10">
        <f t="shared" si="218"/>
        <v>42104.231180555551</v>
      </c>
      <c r="T2735" s="20">
        <f t="shared" si="214"/>
        <v>59.958333333328483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8275</v>
      </c>
      <c r="O2736" t="s">
        <v>8305</v>
      </c>
      <c r="P2736">
        <f t="shared" si="215"/>
        <v>2260300</v>
      </c>
      <c r="Q2736">
        <f t="shared" si="216"/>
        <v>138.66999999999999</v>
      </c>
      <c r="R2736" s="10">
        <f t="shared" si="217"/>
        <v>42626.668888888889</v>
      </c>
      <c r="S2736" s="10">
        <f t="shared" si="218"/>
        <v>42656.915972222225</v>
      </c>
      <c r="T2736" s="20">
        <f t="shared" si="214"/>
        <v>30.247083333335468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8275</v>
      </c>
      <c r="O2737" t="s">
        <v>8305</v>
      </c>
      <c r="P2737">
        <f t="shared" si="215"/>
        <v>978</v>
      </c>
      <c r="Q2737">
        <f t="shared" si="216"/>
        <v>21.64</v>
      </c>
      <c r="R2737" s="10">
        <f t="shared" si="217"/>
        <v>41316.120949074073</v>
      </c>
      <c r="S2737" s="10">
        <f t="shared" si="218"/>
        <v>41346.833333333336</v>
      </c>
      <c r="T2737" s="20">
        <f t="shared" si="214"/>
        <v>30.712384259262762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8275</v>
      </c>
      <c r="O2738" t="s">
        <v>8305</v>
      </c>
      <c r="P2738">
        <f t="shared" si="215"/>
        <v>123</v>
      </c>
      <c r="Q2738">
        <f t="shared" si="216"/>
        <v>169.52</v>
      </c>
      <c r="R2738" s="10">
        <f t="shared" si="217"/>
        <v>41722.666354166664</v>
      </c>
      <c r="S2738" s="10">
        <f t="shared" si="218"/>
        <v>41752.666354166664</v>
      </c>
      <c r="T2738" s="20">
        <f t="shared" si="214"/>
        <v>30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8275</v>
      </c>
      <c r="O2739" t="s">
        <v>8305</v>
      </c>
      <c r="P2739">
        <f t="shared" si="215"/>
        <v>246</v>
      </c>
      <c r="Q2739">
        <f t="shared" si="216"/>
        <v>161.88</v>
      </c>
      <c r="R2739" s="10">
        <f t="shared" si="217"/>
        <v>41611.917673611111</v>
      </c>
      <c r="S2739" s="10">
        <f t="shared" si="218"/>
        <v>41654.791666666664</v>
      </c>
      <c r="T2739" s="20">
        <f t="shared" si="214"/>
        <v>42.873993055553001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8275</v>
      </c>
      <c r="O2740" t="s">
        <v>8305</v>
      </c>
      <c r="P2740">
        <f t="shared" si="215"/>
        <v>148</v>
      </c>
      <c r="Q2740">
        <f t="shared" si="216"/>
        <v>493.13</v>
      </c>
      <c r="R2740" s="10">
        <f t="shared" si="217"/>
        <v>42620.143564814818</v>
      </c>
      <c r="S2740" s="10">
        <f t="shared" si="218"/>
        <v>42680.143564814818</v>
      </c>
      <c r="T2740" s="20">
        <f t="shared" si="214"/>
        <v>60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8275</v>
      </c>
      <c r="O2741" t="s">
        <v>8305</v>
      </c>
      <c r="P2741">
        <f t="shared" si="215"/>
        <v>384</v>
      </c>
      <c r="Q2741">
        <f t="shared" si="216"/>
        <v>22.12</v>
      </c>
      <c r="R2741" s="10">
        <f t="shared" si="217"/>
        <v>41719.887928240743</v>
      </c>
      <c r="S2741" s="10">
        <f t="shared" si="218"/>
        <v>41764.887928240743</v>
      </c>
      <c r="T2741" s="20">
        <f t="shared" si="214"/>
        <v>45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8275</v>
      </c>
      <c r="O2742" t="s">
        <v>8305</v>
      </c>
      <c r="P2742">
        <f t="shared" si="215"/>
        <v>103</v>
      </c>
      <c r="Q2742">
        <f t="shared" si="216"/>
        <v>18.239999999999998</v>
      </c>
      <c r="R2742" s="10">
        <f t="shared" si="217"/>
        <v>42045.031851851847</v>
      </c>
      <c r="S2742" s="10">
        <f t="shared" si="218"/>
        <v>42074.99018518519</v>
      </c>
      <c r="T2742" s="20">
        <f t="shared" si="214"/>
        <v>29.958333333343035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8278</v>
      </c>
      <c r="O2743" t="s">
        <v>8314</v>
      </c>
      <c r="P2743">
        <f t="shared" si="215"/>
        <v>0</v>
      </c>
      <c r="Q2743">
        <f t="shared" si="216"/>
        <v>8.75</v>
      </c>
      <c r="R2743" s="10">
        <f t="shared" si="217"/>
        <v>41911.657430555555</v>
      </c>
      <c r="S2743" s="10">
        <f t="shared" si="218"/>
        <v>41932.088194444441</v>
      </c>
      <c r="T2743" s="20">
        <f t="shared" si="214"/>
        <v>20.430763888885849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8278</v>
      </c>
      <c r="O2744" t="s">
        <v>8314</v>
      </c>
      <c r="P2744">
        <f t="shared" si="215"/>
        <v>29</v>
      </c>
      <c r="Q2744">
        <f t="shared" si="216"/>
        <v>40.61</v>
      </c>
      <c r="R2744" s="10">
        <f t="shared" si="217"/>
        <v>41030.719756944447</v>
      </c>
      <c r="S2744" s="10">
        <f t="shared" si="218"/>
        <v>41044.719756944447</v>
      </c>
      <c r="T2744" s="20">
        <f t="shared" si="214"/>
        <v>14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8278</v>
      </c>
      <c r="O2745" t="s">
        <v>8314</v>
      </c>
      <c r="P2745">
        <f t="shared" si="215"/>
        <v>0</v>
      </c>
      <c r="Q2745">
        <f t="shared" si="216"/>
        <v>0</v>
      </c>
      <c r="R2745" s="10">
        <f t="shared" si="217"/>
        <v>42632.328784722224</v>
      </c>
      <c r="S2745" s="10">
        <f t="shared" si="218"/>
        <v>42662.328784722224</v>
      </c>
      <c r="T2745" s="20">
        <f t="shared" si="214"/>
        <v>30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8278</v>
      </c>
      <c r="O2746" t="s">
        <v>8314</v>
      </c>
      <c r="P2746">
        <f t="shared" si="215"/>
        <v>5</v>
      </c>
      <c r="Q2746">
        <f t="shared" si="216"/>
        <v>37.950000000000003</v>
      </c>
      <c r="R2746" s="10">
        <f t="shared" si="217"/>
        <v>40938.062476851854</v>
      </c>
      <c r="S2746" s="10">
        <f t="shared" si="218"/>
        <v>40968.062476851854</v>
      </c>
      <c r="T2746" s="20">
        <f t="shared" si="214"/>
        <v>30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8278</v>
      </c>
      <c r="O2747" t="s">
        <v>8314</v>
      </c>
      <c r="P2747">
        <f t="shared" si="215"/>
        <v>22</v>
      </c>
      <c r="Q2747">
        <f t="shared" si="216"/>
        <v>35.729999999999997</v>
      </c>
      <c r="R2747" s="10">
        <f t="shared" si="217"/>
        <v>41044.988055555557</v>
      </c>
      <c r="S2747" s="10">
        <f t="shared" si="218"/>
        <v>41104.988055555557</v>
      </c>
      <c r="T2747" s="20">
        <f t="shared" si="214"/>
        <v>60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8278</v>
      </c>
      <c r="O2748" t="s">
        <v>8314</v>
      </c>
      <c r="P2748">
        <f t="shared" si="215"/>
        <v>27</v>
      </c>
      <c r="Q2748">
        <f t="shared" si="216"/>
        <v>42.16</v>
      </c>
      <c r="R2748" s="10">
        <f t="shared" si="217"/>
        <v>41850.781377314815</v>
      </c>
      <c r="S2748" s="10">
        <f t="shared" si="218"/>
        <v>41880.781377314815</v>
      </c>
      <c r="T2748" s="20">
        <f t="shared" si="214"/>
        <v>30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8278</v>
      </c>
      <c r="O2749" t="s">
        <v>8314</v>
      </c>
      <c r="P2749">
        <f t="shared" si="215"/>
        <v>28</v>
      </c>
      <c r="Q2749">
        <f t="shared" si="216"/>
        <v>35</v>
      </c>
      <c r="R2749" s="10">
        <f t="shared" si="217"/>
        <v>41044.64811342593</v>
      </c>
      <c r="S2749" s="10">
        <f t="shared" si="218"/>
        <v>41076.131944444445</v>
      </c>
      <c r="T2749" s="20">
        <f t="shared" si="214"/>
        <v>31.483831018515048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8278</v>
      </c>
      <c r="O2750" t="s">
        <v>8314</v>
      </c>
      <c r="P2750">
        <f t="shared" si="215"/>
        <v>1</v>
      </c>
      <c r="Q2750">
        <f t="shared" si="216"/>
        <v>13.25</v>
      </c>
      <c r="R2750" s="10">
        <f t="shared" si="217"/>
        <v>42585.7106712963</v>
      </c>
      <c r="S2750" s="10">
        <f t="shared" si="218"/>
        <v>42615.7106712963</v>
      </c>
      <c r="T2750" s="20">
        <f t="shared" si="214"/>
        <v>30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8278</v>
      </c>
      <c r="O2751" t="s">
        <v>8314</v>
      </c>
      <c r="P2751">
        <f t="shared" si="215"/>
        <v>1</v>
      </c>
      <c r="Q2751">
        <f t="shared" si="216"/>
        <v>55</v>
      </c>
      <c r="R2751" s="10">
        <f t="shared" si="217"/>
        <v>42068.799039351856</v>
      </c>
      <c r="S2751" s="10">
        <f t="shared" si="218"/>
        <v>42098.757372685184</v>
      </c>
      <c r="T2751" s="20">
        <f t="shared" si="214"/>
        <v>29.958333333328483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8278</v>
      </c>
      <c r="O2752" t="s">
        <v>8314</v>
      </c>
      <c r="P2752">
        <f t="shared" si="215"/>
        <v>0</v>
      </c>
      <c r="Q2752">
        <f t="shared" si="216"/>
        <v>0</v>
      </c>
      <c r="R2752" s="10">
        <f t="shared" si="217"/>
        <v>41078.899826388886</v>
      </c>
      <c r="S2752" s="10">
        <f t="shared" si="218"/>
        <v>41090.833333333336</v>
      </c>
      <c r="T2752" s="20">
        <f t="shared" si="214"/>
        <v>11.933506944449618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8278</v>
      </c>
      <c r="O2753" t="s">
        <v>8314</v>
      </c>
      <c r="P2753">
        <f t="shared" si="215"/>
        <v>0</v>
      </c>
      <c r="Q2753">
        <f t="shared" si="216"/>
        <v>0</v>
      </c>
      <c r="R2753" s="10">
        <f t="shared" si="217"/>
        <v>41747.887060185189</v>
      </c>
      <c r="S2753" s="10">
        <f t="shared" si="218"/>
        <v>41807.887060185189</v>
      </c>
      <c r="T2753" s="20">
        <f t="shared" si="214"/>
        <v>60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8278</v>
      </c>
      <c r="O2754" t="s">
        <v>8314</v>
      </c>
      <c r="P2754">
        <f t="shared" si="215"/>
        <v>11</v>
      </c>
      <c r="Q2754">
        <f t="shared" si="216"/>
        <v>39.29</v>
      </c>
      <c r="R2754" s="10">
        <f t="shared" si="217"/>
        <v>40855.765092592592</v>
      </c>
      <c r="S2754" s="10">
        <f t="shared" si="218"/>
        <v>40895.765092592592</v>
      </c>
      <c r="T2754" s="20">
        <f t="shared" si="214"/>
        <v>40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8278</v>
      </c>
      <c r="O2755" t="s">
        <v>8314</v>
      </c>
      <c r="P2755">
        <f t="shared" si="215"/>
        <v>19</v>
      </c>
      <c r="Q2755">
        <f t="shared" si="216"/>
        <v>47.5</v>
      </c>
      <c r="R2755" s="10">
        <f t="shared" si="217"/>
        <v>41117.900729166664</v>
      </c>
      <c r="S2755" s="10">
        <f t="shared" si="218"/>
        <v>41147.900729166664</v>
      </c>
      <c r="T2755" s="20">
        <f t="shared" ref="T2755:T2818" si="219">S2755-R2755</f>
        <v>30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8278</v>
      </c>
      <c r="O2756" t="s">
        <v>8314</v>
      </c>
      <c r="P2756">
        <f t="shared" si="215"/>
        <v>0</v>
      </c>
      <c r="Q2756">
        <f t="shared" si="216"/>
        <v>0</v>
      </c>
      <c r="R2756" s="10">
        <f t="shared" si="217"/>
        <v>41863.636006944449</v>
      </c>
      <c r="S2756" s="10">
        <f t="shared" si="218"/>
        <v>41893.636006944449</v>
      </c>
      <c r="T2756" s="20">
        <f t="shared" si="219"/>
        <v>30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8278</v>
      </c>
      <c r="O2757" t="s">
        <v>8314</v>
      </c>
      <c r="P2757">
        <f t="shared" si="215"/>
        <v>52</v>
      </c>
      <c r="Q2757">
        <f t="shared" si="216"/>
        <v>17.329999999999998</v>
      </c>
      <c r="R2757" s="10">
        <f t="shared" si="217"/>
        <v>42072.790821759263</v>
      </c>
      <c r="S2757" s="10">
        <f t="shared" si="218"/>
        <v>42102.790821759263</v>
      </c>
      <c r="T2757" s="20">
        <f t="shared" si="219"/>
        <v>30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8278</v>
      </c>
      <c r="O2758" t="s">
        <v>8314</v>
      </c>
      <c r="P2758">
        <f t="shared" si="215"/>
        <v>10</v>
      </c>
      <c r="Q2758">
        <f t="shared" si="216"/>
        <v>31.76</v>
      </c>
      <c r="R2758" s="10">
        <f t="shared" si="217"/>
        <v>41620.90047453704</v>
      </c>
      <c r="S2758" s="10">
        <f t="shared" si="218"/>
        <v>41650.90047453704</v>
      </c>
      <c r="T2758" s="20">
        <f t="shared" si="219"/>
        <v>30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8278</v>
      </c>
      <c r="O2759" t="s">
        <v>8314</v>
      </c>
      <c r="P2759">
        <f t="shared" si="215"/>
        <v>1</v>
      </c>
      <c r="Q2759">
        <f t="shared" si="216"/>
        <v>5</v>
      </c>
      <c r="R2759" s="10">
        <f t="shared" si="217"/>
        <v>42573.65662037037</v>
      </c>
      <c r="S2759" s="10">
        <f t="shared" si="218"/>
        <v>42588.65662037037</v>
      </c>
      <c r="T2759" s="20">
        <f t="shared" si="219"/>
        <v>15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8278</v>
      </c>
      <c r="O2760" t="s">
        <v>8314</v>
      </c>
      <c r="P2760">
        <f t="shared" si="215"/>
        <v>12</v>
      </c>
      <c r="Q2760">
        <f t="shared" si="216"/>
        <v>39</v>
      </c>
      <c r="R2760" s="10">
        <f t="shared" si="217"/>
        <v>42639.441932870366</v>
      </c>
      <c r="S2760" s="10">
        <f t="shared" si="218"/>
        <v>42653.441932870366</v>
      </c>
      <c r="T2760" s="20">
        <f t="shared" si="219"/>
        <v>14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8278</v>
      </c>
      <c r="O2761" t="s">
        <v>8314</v>
      </c>
      <c r="P2761">
        <f t="shared" si="215"/>
        <v>11</v>
      </c>
      <c r="Q2761">
        <f t="shared" si="216"/>
        <v>52.5</v>
      </c>
      <c r="R2761" s="10">
        <f t="shared" si="217"/>
        <v>42524.36650462963</v>
      </c>
      <c r="S2761" s="10">
        <f t="shared" si="218"/>
        <v>42567.36650462963</v>
      </c>
      <c r="T2761" s="20">
        <f t="shared" si="219"/>
        <v>43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8278</v>
      </c>
      <c r="O2762" t="s">
        <v>8314</v>
      </c>
      <c r="P2762">
        <f t="shared" ref="P2762:P2825" si="220">ROUND(E2762/D2762*100,0)</f>
        <v>0</v>
      </c>
      <c r="Q2762">
        <f t="shared" ref="Q2762:Q2825" si="221">IFERROR(ROUND(E2762/L2762,2),0)</f>
        <v>0</v>
      </c>
      <c r="R2762" s="10">
        <f t="shared" ref="R2762:R2825" si="222">(((J2762/60)/60)/24)+DATE(1970,1,1)</f>
        <v>41415.461319444446</v>
      </c>
      <c r="S2762" s="10">
        <f t="shared" ref="S2762:S2825" si="223">(((I2762/60)/60)/24)+DATE(1970,1,1)</f>
        <v>41445.461319444446</v>
      </c>
      <c r="T2762" s="20">
        <f t="shared" si="219"/>
        <v>30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8278</v>
      </c>
      <c r="O2763" t="s">
        <v>8314</v>
      </c>
      <c r="P2763">
        <f t="shared" si="220"/>
        <v>1</v>
      </c>
      <c r="Q2763">
        <f t="shared" si="221"/>
        <v>9</v>
      </c>
      <c r="R2763" s="10">
        <f t="shared" si="222"/>
        <v>41247.063576388886</v>
      </c>
      <c r="S2763" s="10">
        <f t="shared" si="223"/>
        <v>41277.063576388886</v>
      </c>
      <c r="T2763" s="20">
        <f t="shared" si="219"/>
        <v>30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8278</v>
      </c>
      <c r="O2764" t="s">
        <v>8314</v>
      </c>
      <c r="P2764">
        <f t="shared" si="220"/>
        <v>1</v>
      </c>
      <c r="Q2764">
        <f t="shared" si="221"/>
        <v>25</v>
      </c>
      <c r="R2764" s="10">
        <f t="shared" si="222"/>
        <v>40927.036979166667</v>
      </c>
      <c r="S2764" s="10">
        <f t="shared" si="223"/>
        <v>40986.995312500003</v>
      </c>
      <c r="T2764" s="20">
        <f t="shared" si="219"/>
        <v>59.958333333335759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8278</v>
      </c>
      <c r="O2765" t="s">
        <v>8314</v>
      </c>
      <c r="P2765">
        <f t="shared" si="220"/>
        <v>0</v>
      </c>
      <c r="Q2765">
        <f t="shared" si="221"/>
        <v>30</v>
      </c>
      <c r="R2765" s="10">
        <f t="shared" si="222"/>
        <v>41373.579675925925</v>
      </c>
      <c r="S2765" s="10">
        <f t="shared" si="223"/>
        <v>41418.579675925925</v>
      </c>
      <c r="T2765" s="20">
        <f t="shared" si="219"/>
        <v>45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8278</v>
      </c>
      <c r="O2766" t="s">
        <v>8314</v>
      </c>
      <c r="P2766">
        <f t="shared" si="220"/>
        <v>1</v>
      </c>
      <c r="Q2766">
        <f t="shared" si="221"/>
        <v>11.25</v>
      </c>
      <c r="R2766" s="10">
        <f t="shared" si="222"/>
        <v>41030.292025462964</v>
      </c>
      <c r="S2766" s="10">
        <f t="shared" si="223"/>
        <v>41059.791666666664</v>
      </c>
      <c r="T2766" s="20">
        <f t="shared" si="219"/>
        <v>29.499641203699866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8278</v>
      </c>
      <c r="O2767" t="s">
        <v>8314</v>
      </c>
      <c r="P2767">
        <f t="shared" si="220"/>
        <v>0</v>
      </c>
      <c r="Q2767">
        <f t="shared" si="221"/>
        <v>0</v>
      </c>
      <c r="R2767" s="10">
        <f t="shared" si="222"/>
        <v>41194.579027777778</v>
      </c>
      <c r="S2767" s="10">
        <f t="shared" si="223"/>
        <v>41210.579027777778</v>
      </c>
      <c r="T2767" s="20">
        <f t="shared" si="219"/>
        <v>16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8278</v>
      </c>
      <c r="O2768" t="s">
        <v>8314</v>
      </c>
      <c r="P2768">
        <f t="shared" si="220"/>
        <v>2</v>
      </c>
      <c r="Q2768">
        <f t="shared" si="221"/>
        <v>25</v>
      </c>
      <c r="R2768" s="10">
        <f t="shared" si="222"/>
        <v>40736.668032407404</v>
      </c>
      <c r="S2768" s="10">
        <f t="shared" si="223"/>
        <v>40766.668032407404</v>
      </c>
      <c r="T2768" s="20">
        <f t="shared" si="219"/>
        <v>30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8278</v>
      </c>
      <c r="O2769" t="s">
        <v>8314</v>
      </c>
      <c r="P2769">
        <f t="shared" si="220"/>
        <v>1</v>
      </c>
      <c r="Q2769">
        <f t="shared" si="221"/>
        <v>11.33</v>
      </c>
      <c r="R2769" s="10">
        <f t="shared" si="222"/>
        <v>42172.958912037036</v>
      </c>
      <c r="S2769" s="10">
        <f t="shared" si="223"/>
        <v>42232.958912037036</v>
      </c>
      <c r="T2769" s="20">
        <f t="shared" si="219"/>
        <v>60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8278</v>
      </c>
      <c r="O2770" t="s">
        <v>8314</v>
      </c>
      <c r="P2770">
        <f t="shared" si="220"/>
        <v>14</v>
      </c>
      <c r="Q2770">
        <f t="shared" si="221"/>
        <v>29.47</v>
      </c>
      <c r="R2770" s="10">
        <f t="shared" si="222"/>
        <v>40967.614849537036</v>
      </c>
      <c r="S2770" s="10">
        <f t="shared" si="223"/>
        <v>40997.573182870372</v>
      </c>
      <c r="T2770" s="20">
        <f t="shared" si="219"/>
        <v>29.958333333335759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8278</v>
      </c>
      <c r="O2771" t="s">
        <v>8314</v>
      </c>
      <c r="P2771">
        <f t="shared" si="220"/>
        <v>0</v>
      </c>
      <c r="Q2771">
        <f t="shared" si="221"/>
        <v>1</v>
      </c>
      <c r="R2771" s="10">
        <f t="shared" si="222"/>
        <v>41745.826273148145</v>
      </c>
      <c r="S2771" s="10">
        <f t="shared" si="223"/>
        <v>41795.826273148145</v>
      </c>
      <c r="T2771" s="20">
        <f t="shared" si="219"/>
        <v>50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8278</v>
      </c>
      <c r="O2772" t="s">
        <v>8314</v>
      </c>
      <c r="P2772">
        <f t="shared" si="220"/>
        <v>10</v>
      </c>
      <c r="Q2772">
        <f t="shared" si="221"/>
        <v>63.1</v>
      </c>
      <c r="R2772" s="10">
        <f t="shared" si="222"/>
        <v>41686.705208333333</v>
      </c>
      <c r="S2772" s="10">
        <f t="shared" si="223"/>
        <v>41716.663541666669</v>
      </c>
      <c r="T2772" s="20">
        <f t="shared" si="219"/>
        <v>29.958333333335759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8278</v>
      </c>
      <c r="O2773" t="s">
        <v>8314</v>
      </c>
      <c r="P2773">
        <f t="shared" si="220"/>
        <v>0</v>
      </c>
      <c r="Q2773">
        <f t="shared" si="221"/>
        <v>0</v>
      </c>
      <c r="R2773" s="10">
        <f t="shared" si="222"/>
        <v>41257.531712962962</v>
      </c>
      <c r="S2773" s="10">
        <f t="shared" si="223"/>
        <v>41306.708333333336</v>
      </c>
      <c r="T2773" s="20">
        <f t="shared" si="219"/>
        <v>49.176620370373712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8278</v>
      </c>
      <c r="O2774" t="s">
        <v>8314</v>
      </c>
      <c r="P2774">
        <f t="shared" si="220"/>
        <v>0</v>
      </c>
      <c r="Q2774">
        <f t="shared" si="221"/>
        <v>0</v>
      </c>
      <c r="R2774" s="10">
        <f t="shared" si="222"/>
        <v>41537.869143518517</v>
      </c>
      <c r="S2774" s="10">
        <f t="shared" si="223"/>
        <v>41552.869143518517</v>
      </c>
      <c r="T2774" s="20">
        <f t="shared" si="219"/>
        <v>15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8278</v>
      </c>
      <c r="O2775" t="s">
        <v>8314</v>
      </c>
      <c r="P2775">
        <f t="shared" si="220"/>
        <v>0</v>
      </c>
      <c r="Q2775">
        <f t="shared" si="221"/>
        <v>1</v>
      </c>
      <c r="R2775" s="10">
        <f t="shared" si="222"/>
        <v>42474.86482638889</v>
      </c>
      <c r="S2775" s="10">
        <f t="shared" si="223"/>
        <v>42484.86482638889</v>
      </c>
      <c r="T2775" s="20">
        <f t="shared" si="219"/>
        <v>10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8278</v>
      </c>
      <c r="O2776" t="s">
        <v>8314</v>
      </c>
      <c r="P2776">
        <f t="shared" si="220"/>
        <v>14</v>
      </c>
      <c r="Q2776">
        <f t="shared" si="221"/>
        <v>43.85</v>
      </c>
      <c r="R2776" s="10">
        <f t="shared" si="222"/>
        <v>41311.126481481479</v>
      </c>
      <c r="S2776" s="10">
        <f t="shared" si="223"/>
        <v>41341.126481481479</v>
      </c>
      <c r="T2776" s="20">
        <f t="shared" si="219"/>
        <v>30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8278</v>
      </c>
      <c r="O2777" t="s">
        <v>8314</v>
      </c>
      <c r="P2777">
        <f t="shared" si="220"/>
        <v>3</v>
      </c>
      <c r="Q2777">
        <f t="shared" si="221"/>
        <v>75</v>
      </c>
      <c r="R2777" s="10">
        <f t="shared" si="222"/>
        <v>40863.013356481482</v>
      </c>
      <c r="S2777" s="10">
        <f t="shared" si="223"/>
        <v>40893.013356481482</v>
      </c>
      <c r="T2777" s="20">
        <f t="shared" si="219"/>
        <v>30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8278</v>
      </c>
      <c r="O2778" t="s">
        <v>8314</v>
      </c>
      <c r="P2778">
        <f t="shared" si="220"/>
        <v>8</v>
      </c>
      <c r="Q2778">
        <f t="shared" si="221"/>
        <v>45.97</v>
      </c>
      <c r="R2778" s="10">
        <f t="shared" si="222"/>
        <v>42136.297175925924</v>
      </c>
      <c r="S2778" s="10">
        <f t="shared" si="223"/>
        <v>42167.297175925924</v>
      </c>
      <c r="T2778" s="20">
        <f t="shared" si="219"/>
        <v>31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8278</v>
      </c>
      <c r="O2779" t="s">
        <v>8314</v>
      </c>
      <c r="P2779">
        <f t="shared" si="220"/>
        <v>0</v>
      </c>
      <c r="Q2779">
        <f t="shared" si="221"/>
        <v>10</v>
      </c>
      <c r="R2779" s="10">
        <f t="shared" si="222"/>
        <v>42172.669027777782</v>
      </c>
      <c r="S2779" s="10">
        <f t="shared" si="223"/>
        <v>42202.669027777782</v>
      </c>
      <c r="T2779" s="20">
        <f t="shared" si="219"/>
        <v>30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8278</v>
      </c>
      <c r="O2780" t="s">
        <v>8314</v>
      </c>
      <c r="P2780">
        <f t="shared" si="220"/>
        <v>26</v>
      </c>
      <c r="Q2780">
        <f t="shared" si="221"/>
        <v>93.67</v>
      </c>
      <c r="R2780" s="10">
        <f t="shared" si="222"/>
        <v>41846.978078703702</v>
      </c>
      <c r="S2780" s="10">
        <f t="shared" si="223"/>
        <v>41876.978078703702</v>
      </c>
      <c r="T2780" s="20">
        <f t="shared" si="219"/>
        <v>30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8278</v>
      </c>
      <c r="O2781" t="s">
        <v>8314</v>
      </c>
      <c r="P2781">
        <f t="shared" si="220"/>
        <v>2</v>
      </c>
      <c r="Q2781">
        <f t="shared" si="221"/>
        <v>53</v>
      </c>
      <c r="R2781" s="10">
        <f t="shared" si="222"/>
        <v>42300.585891203707</v>
      </c>
      <c r="S2781" s="10">
        <f t="shared" si="223"/>
        <v>42330.627557870372</v>
      </c>
      <c r="T2781" s="20">
        <f t="shared" si="219"/>
        <v>30.041666666664241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8278</v>
      </c>
      <c r="O2782" t="s">
        <v>8314</v>
      </c>
      <c r="P2782">
        <f t="shared" si="220"/>
        <v>0</v>
      </c>
      <c r="Q2782">
        <f t="shared" si="221"/>
        <v>0</v>
      </c>
      <c r="R2782" s="10">
        <f t="shared" si="222"/>
        <v>42774.447777777779</v>
      </c>
      <c r="S2782" s="10">
        <f t="shared" si="223"/>
        <v>42804.447777777779</v>
      </c>
      <c r="T2782" s="20">
        <f t="shared" si="219"/>
        <v>30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8273</v>
      </c>
      <c r="O2783" t="s">
        <v>8274</v>
      </c>
      <c r="P2783">
        <f t="shared" si="220"/>
        <v>105</v>
      </c>
      <c r="Q2783">
        <f t="shared" si="221"/>
        <v>47</v>
      </c>
      <c r="R2783" s="10">
        <f t="shared" si="222"/>
        <v>42018.94159722222</v>
      </c>
      <c r="S2783" s="10">
        <f t="shared" si="223"/>
        <v>42047.291666666672</v>
      </c>
      <c r="T2783" s="20">
        <f t="shared" si="219"/>
        <v>28.350069444451947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8273</v>
      </c>
      <c r="O2784" t="s">
        <v>8274</v>
      </c>
      <c r="P2784">
        <f t="shared" si="220"/>
        <v>120</v>
      </c>
      <c r="Q2784">
        <f t="shared" si="221"/>
        <v>66.67</v>
      </c>
      <c r="R2784" s="10">
        <f t="shared" si="222"/>
        <v>42026.924976851849</v>
      </c>
      <c r="S2784" s="10">
        <f t="shared" si="223"/>
        <v>42052.207638888889</v>
      </c>
      <c r="T2784" s="20">
        <f t="shared" si="219"/>
        <v>25.282662037039699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8273</v>
      </c>
      <c r="O2785" t="s">
        <v>8274</v>
      </c>
      <c r="P2785">
        <f t="shared" si="220"/>
        <v>115</v>
      </c>
      <c r="Q2785">
        <f t="shared" si="221"/>
        <v>18.77</v>
      </c>
      <c r="R2785" s="10">
        <f t="shared" si="222"/>
        <v>42103.535254629634</v>
      </c>
      <c r="S2785" s="10">
        <f t="shared" si="223"/>
        <v>42117.535254629634</v>
      </c>
      <c r="T2785" s="20">
        <f t="shared" si="219"/>
        <v>14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8273</v>
      </c>
      <c r="O2786" t="s">
        <v>8274</v>
      </c>
      <c r="P2786">
        <f t="shared" si="220"/>
        <v>119</v>
      </c>
      <c r="Q2786">
        <f t="shared" si="221"/>
        <v>66.11</v>
      </c>
      <c r="R2786" s="10">
        <f t="shared" si="222"/>
        <v>41920.787534722222</v>
      </c>
      <c r="S2786" s="10">
        <f t="shared" si="223"/>
        <v>41941.787534722222</v>
      </c>
      <c r="T2786" s="20">
        <f t="shared" si="219"/>
        <v>21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8273</v>
      </c>
      <c r="O2787" t="s">
        <v>8274</v>
      </c>
      <c r="P2787">
        <f t="shared" si="220"/>
        <v>105</v>
      </c>
      <c r="Q2787">
        <f t="shared" si="221"/>
        <v>36.86</v>
      </c>
      <c r="R2787" s="10">
        <f t="shared" si="222"/>
        <v>42558.189432870371</v>
      </c>
      <c r="S2787" s="10">
        <f t="shared" si="223"/>
        <v>42587.875</v>
      </c>
      <c r="T2787" s="20">
        <f t="shared" si="219"/>
        <v>29.685567129628907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8273</v>
      </c>
      <c r="O2788" t="s">
        <v>8274</v>
      </c>
      <c r="P2788">
        <f t="shared" si="220"/>
        <v>118</v>
      </c>
      <c r="Q2788">
        <f t="shared" si="221"/>
        <v>39.81</v>
      </c>
      <c r="R2788" s="10">
        <f t="shared" si="222"/>
        <v>41815.569212962961</v>
      </c>
      <c r="S2788" s="10">
        <f t="shared" si="223"/>
        <v>41829.569212962961</v>
      </c>
      <c r="T2788" s="20">
        <f t="shared" si="219"/>
        <v>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8273</v>
      </c>
      <c r="O2789" t="s">
        <v>8274</v>
      </c>
      <c r="P2789">
        <f t="shared" si="220"/>
        <v>120</v>
      </c>
      <c r="Q2789">
        <f t="shared" si="221"/>
        <v>31.5</v>
      </c>
      <c r="R2789" s="10">
        <f t="shared" si="222"/>
        <v>41808.198518518519</v>
      </c>
      <c r="S2789" s="10">
        <f t="shared" si="223"/>
        <v>41838.198518518519</v>
      </c>
      <c r="T2789" s="20">
        <f t="shared" si="219"/>
        <v>30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8273</v>
      </c>
      <c r="O2790" t="s">
        <v>8274</v>
      </c>
      <c r="P2790">
        <f t="shared" si="220"/>
        <v>103</v>
      </c>
      <c r="Q2790">
        <f t="shared" si="221"/>
        <v>102.5</v>
      </c>
      <c r="R2790" s="10">
        <f t="shared" si="222"/>
        <v>42550.701886574068</v>
      </c>
      <c r="S2790" s="10">
        <f t="shared" si="223"/>
        <v>42580.701886574068</v>
      </c>
      <c r="T2790" s="20">
        <f t="shared" si="219"/>
        <v>30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8273</v>
      </c>
      <c r="O2791" t="s">
        <v>8274</v>
      </c>
      <c r="P2791">
        <f t="shared" si="220"/>
        <v>101</v>
      </c>
      <c r="Q2791">
        <f t="shared" si="221"/>
        <v>126.46</v>
      </c>
      <c r="R2791" s="10">
        <f t="shared" si="222"/>
        <v>42056.013124999998</v>
      </c>
      <c r="S2791" s="10">
        <f t="shared" si="223"/>
        <v>42075.166666666672</v>
      </c>
      <c r="T2791" s="20">
        <f t="shared" si="219"/>
        <v>19.153541666673846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8273</v>
      </c>
      <c r="O2792" t="s">
        <v>8274</v>
      </c>
      <c r="P2792">
        <f t="shared" si="220"/>
        <v>105</v>
      </c>
      <c r="Q2792">
        <f t="shared" si="221"/>
        <v>47.88</v>
      </c>
      <c r="R2792" s="10">
        <f t="shared" si="222"/>
        <v>42016.938692129625</v>
      </c>
      <c r="S2792" s="10">
        <f t="shared" si="223"/>
        <v>42046.938692129625</v>
      </c>
      <c r="T2792" s="20">
        <f t="shared" si="219"/>
        <v>30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8273</v>
      </c>
      <c r="O2793" t="s">
        <v>8274</v>
      </c>
      <c r="P2793">
        <f t="shared" si="220"/>
        <v>103</v>
      </c>
      <c r="Q2793">
        <f t="shared" si="221"/>
        <v>73.209999999999994</v>
      </c>
      <c r="R2793" s="10">
        <f t="shared" si="222"/>
        <v>42591.899988425925</v>
      </c>
      <c r="S2793" s="10">
        <f t="shared" si="223"/>
        <v>42622.166666666672</v>
      </c>
      <c r="T2793" s="20">
        <f t="shared" si="219"/>
        <v>30.266678240746842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8273</v>
      </c>
      <c r="O2794" t="s">
        <v>8274</v>
      </c>
      <c r="P2794">
        <f t="shared" si="220"/>
        <v>108</v>
      </c>
      <c r="Q2794">
        <f t="shared" si="221"/>
        <v>89.67</v>
      </c>
      <c r="R2794" s="10">
        <f t="shared" si="222"/>
        <v>42183.231006944443</v>
      </c>
      <c r="S2794" s="10">
        <f t="shared" si="223"/>
        <v>42228.231006944443</v>
      </c>
      <c r="T2794" s="20">
        <f t="shared" si="219"/>
        <v>45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8273</v>
      </c>
      <c r="O2795" t="s">
        <v>8274</v>
      </c>
      <c r="P2795">
        <f t="shared" si="220"/>
        <v>111</v>
      </c>
      <c r="Q2795">
        <f t="shared" si="221"/>
        <v>151.46</v>
      </c>
      <c r="R2795" s="10">
        <f t="shared" si="222"/>
        <v>42176.419039351851</v>
      </c>
      <c r="S2795" s="10">
        <f t="shared" si="223"/>
        <v>42206.419039351851</v>
      </c>
      <c r="T2795" s="20">
        <f t="shared" si="219"/>
        <v>30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8273</v>
      </c>
      <c r="O2796" t="s">
        <v>8274</v>
      </c>
      <c r="P2796">
        <f t="shared" si="220"/>
        <v>150</v>
      </c>
      <c r="Q2796">
        <f t="shared" si="221"/>
        <v>25</v>
      </c>
      <c r="R2796" s="10">
        <f t="shared" si="222"/>
        <v>42416.691655092596</v>
      </c>
      <c r="S2796" s="10">
        <f t="shared" si="223"/>
        <v>42432.791666666672</v>
      </c>
      <c r="T2796" s="20">
        <f t="shared" si="219"/>
        <v>16.100011574075324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8273</v>
      </c>
      <c r="O2797" t="s">
        <v>8274</v>
      </c>
      <c r="P2797">
        <f t="shared" si="220"/>
        <v>104</v>
      </c>
      <c r="Q2797">
        <f t="shared" si="221"/>
        <v>36.5</v>
      </c>
      <c r="R2797" s="10">
        <f t="shared" si="222"/>
        <v>41780.525937500002</v>
      </c>
      <c r="S2797" s="10">
        <f t="shared" si="223"/>
        <v>41796.958333333336</v>
      </c>
      <c r="T2797" s="20">
        <f t="shared" si="219"/>
        <v>16.43239583333343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8273</v>
      </c>
      <c r="O2798" t="s">
        <v>8274</v>
      </c>
      <c r="P2798">
        <f t="shared" si="220"/>
        <v>116</v>
      </c>
      <c r="Q2798">
        <f t="shared" si="221"/>
        <v>44</v>
      </c>
      <c r="R2798" s="10">
        <f t="shared" si="222"/>
        <v>41795.528101851851</v>
      </c>
      <c r="S2798" s="10">
        <f t="shared" si="223"/>
        <v>41825.528101851851</v>
      </c>
      <c r="T2798" s="20">
        <f t="shared" si="219"/>
        <v>30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8273</v>
      </c>
      <c r="O2799" t="s">
        <v>8274</v>
      </c>
      <c r="P2799">
        <f t="shared" si="220"/>
        <v>103</v>
      </c>
      <c r="Q2799">
        <f t="shared" si="221"/>
        <v>87.36</v>
      </c>
      <c r="R2799" s="10">
        <f t="shared" si="222"/>
        <v>41798.94027777778</v>
      </c>
      <c r="S2799" s="10">
        <f t="shared" si="223"/>
        <v>41828.94027777778</v>
      </c>
      <c r="T2799" s="20">
        <f t="shared" si="219"/>
        <v>30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8273</v>
      </c>
      <c r="O2800" t="s">
        <v>8274</v>
      </c>
      <c r="P2800">
        <f t="shared" si="220"/>
        <v>101</v>
      </c>
      <c r="Q2800">
        <f t="shared" si="221"/>
        <v>36.47</v>
      </c>
      <c r="R2800" s="10">
        <f t="shared" si="222"/>
        <v>42201.675011574072</v>
      </c>
      <c r="S2800" s="10">
        <f t="shared" si="223"/>
        <v>42216.666666666672</v>
      </c>
      <c r="T2800" s="20">
        <f t="shared" si="219"/>
        <v>14.991655092599103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8273</v>
      </c>
      <c r="O2801" t="s">
        <v>8274</v>
      </c>
      <c r="P2801">
        <f t="shared" si="220"/>
        <v>117</v>
      </c>
      <c r="Q2801">
        <f t="shared" si="221"/>
        <v>44.86</v>
      </c>
      <c r="R2801" s="10">
        <f t="shared" si="222"/>
        <v>42507.264699074076</v>
      </c>
      <c r="S2801" s="10">
        <f t="shared" si="223"/>
        <v>42538.666666666672</v>
      </c>
      <c r="T2801" s="20">
        <f t="shared" si="219"/>
        <v>31.401967592595611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8273</v>
      </c>
      <c r="O2802" t="s">
        <v>8274</v>
      </c>
      <c r="P2802">
        <f t="shared" si="220"/>
        <v>133</v>
      </c>
      <c r="Q2802">
        <f t="shared" si="221"/>
        <v>42.9</v>
      </c>
      <c r="R2802" s="10">
        <f t="shared" si="222"/>
        <v>41948.552847222221</v>
      </c>
      <c r="S2802" s="10">
        <f t="shared" si="223"/>
        <v>42008.552847222221</v>
      </c>
      <c r="T2802" s="20">
        <f t="shared" si="219"/>
        <v>60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8273</v>
      </c>
      <c r="O2803" t="s">
        <v>8274</v>
      </c>
      <c r="P2803">
        <f t="shared" si="220"/>
        <v>133</v>
      </c>
      <c r="Q2803">
        <f t="shared" si="221"/>
        <v>51.23</v>
      </c>
      <c r="R2803" s="10">
        <f t="shared" si="222"/>
        <v>41900.243159722224</v>
      </c>
      <c r="S2803" s="10">
        <f t="shared" si="223"/>
        <v>41922.458333333336</v>
      </c>
      <c r="T2803" s="20">
        <f t="shared" si="219"/>
        <v>22.215173611111823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8273</v>
      </c>
      <c r="O2804" t="s">
        <v>8274</v>
      </c>
      <c r="P2804">
        <f t="shared" si="220"/>
        <v>102</v>
      </c>
      <c r="Q2804">
        <f t="shared" si="221"/>
        <v>33.94</v>
      </c>
      <c r="R2804" s="10">
        <f t="shared" si="222"/>
        <v>42192.64707175926</v>
      </c>
      <c r="S2804" s="10">
        <f t="shared" si="223"/>
        <v>42222.64707175926</v>
      </c>
      <c r="T2804" s="20">
        <f t="shared" si="219"/>
        <v>30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8273</v>
      </c>
      <c r="O2805" t="s">
        <v>8274</v>
      </c>
      <c r="P2805">
        <f t="shared" si="220"/>
        <v>128</v>
      </c>
      <c r="Q2805">
        <f t="shared" si="221"/>
        <v>90.74</v>
      </c>
      <c r="R2805" s="10">
        <f t="shared" si="222"/>
        <v>42158.065694444449</v>
      </c>
      <c r="S2805" s="10">
        <f t="shared" si="223"/>
        <v>42201</v>
      </c>
      <c r="T2805" s="20">
        <f t="shared" si="219"/>
        <v>42.934305555550964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8273</v>
      </c>
      <c r="O2806" t="s">
        <v>8274</v>
      </c>
      <c r="P2806">
        <f t="shared" si="220"/>
        <v>115</v>
      </c>
      <c r="Q2806">
        <f t="shared" si="221"/>
        <v>50</v>
      </c>
      <c r="R2806" s="10">
        <f t="shared" si="222"/>
        <v>41881.453587962962</v>
      </c>
      <c r="S2806" s="10">
        <f t="shared" si="223"/>
        <v>41911.453587962962</v>
      </c>
      <c r="T2806" s="20">
        <f t="shared" si="219"/>
        <v>30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8273</v>
      </c>
      <c r="O2807" t="s">
        <v>8274</v>
      </c>
      <c r="P2807">
        <f t="shared" si="220"/>
        <v>110</v>
      </c>
      <c r="Q2807">
        <f t="shared" si="221"/>
        <v>24.44</v>
      </c>
      <c r="R2807" s="10">
        <f t="shared" si="222"/>
        <v>42213.505474537036</v>
      </c>
      <c r="S2807" s="10">
        <f t="shared" si="223"/>
        <v>42238.505474537036</v>
      </c>
      <c r="T2807" s="20">
        <f t="shared" si="219"/>
        <v>25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8273</v>
      </c>
      <c r="O2808" t="s">
        <v>8274</v>
      </c>
      <c r="P2808">
        <f t="shared" si="220"/>
        <v>112</v>
      </c>
      <c r="Q2808">
        <f t="shared" si="221"/>
        <v>44.25</v>
      </c>
      <c r="R2808" s="10">
        <f t="shared" si="222"/>
        <v>42185.267245370371</v>
      </c>
      <c r="S2808" s="10">
        <f t="shared" si="223"/>
        <v>42221.458333333328</v>
      </c>
      <c r="T2808" s="20">
        <f t="shared" si="219"/>
        <v>36.191087962957681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8273</v>
      </c>
      <c r="O2809" t="s">
        <v>8274</v>
      </c>
      <c r="P2809">
        <f t="shared" si="220"/>
        <v>126</v>
      </c>
      <c r="Q2809">
        <f t="shared" si="221"/>
        <v>67.739999999999995</v>
      </c>
      <c r="R2809" s="10">
        <f t="shared" si="222"/>
        <v>42154.873124999998</v>
      </c>
      <c r="S2809" s="10">
        <f t="shared" si="223"/>
        <v>42184.873124999998</v>
      </c>
      <c r="T2809" s="20">
        <f t="shared" si="219"/>
        <v>30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8273</v>
      </c>
      <c r="O2810" t="s">
        <v>8274</v>
      </c>
      <c r="P2810">
        <f t="shared" si="220"/>
        <v>100</v>
      </c>
      <c r="Q2810">
        <f t="shared" si="221"/>
        <v>65.38</v>
      </c>
      <c r="R2810" s="10">
        <f t="shared" si="222"/>
        <v>42208.84646990741</v>
      </c>
      <c r="S2810" s="10">
        <f t="shared" si="223"/>
        <v>42238.84646990741</v>
      </c>
      <c r="T2810" s="20">
        <f t="shared" si="219"/>
        <v>30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8273</v>
      </c>
      <c r="O2811" t="s">
        <v>8274</v>
      </c>
      <c r="P2811">
        <f t="shared" si="220"/>
        <v>102</v>
      </c>
      <c r="Q2811">
        <f t="shared" si="221"/>
        <v>121.9</v>
      </c>
      <c r="R2811" s="10">
        <f t="shared" si="222"/>
        <v>42451.496817129635</v>
      </c>
      <c r="S2811" s="10">
        <f t="shared" si="223"/>
        <v>42459.610416666663</v>
      </c>
      <c r="T2811" s="20">
        <f t="shared" si="219"/>
        <v>8.1135995370277669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8273</v>
      </c>
      <c r="O2812" t="s">
        <v>8274</v>
      </c>
      <c r="P2812">
        <f t="shared" si="220"/>
        <v>108</v>
      </c>
      <c r="Q2812">
        <f t="shared" si="221"/>
        <v>47.46</v>
      </c>
      <c r="R2812" s="10">
        <f t="shared" si="222"/>
        <v>41759.13962962963</v>
      </c>
      <c r="S2812" s="10">
        <f t="shared" si="223"/>
        <v>41791.165972222225</v>
      </c>
      <c r="T2812" s="20">
        <f t="shared" si="219"/>
        <v>32.026342592595029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8273</v>
      </c>
      <c r="O2813" t="s">
        <v>8274</v>
      </c>
      <c r="P2813">
        <f t="shared" si="220"/>
        <v>100</v>
      </c>
      <c r="Q2813">
        <f t="shared" si="221"/>
        <v>92.84</v>
      </c>
      <c r="R2813" s="10">
        <f t="shared" si="222"/>
        <v>42028.496562500004</v>
      </c>
      <c r="S2813" s="10">
        <f t="shared" si="223"/>
        <v>42058.496562500004</v>
      </c>
      <c r="T2813" s="20">
        <f t="shared" si="219"/>
        <v>30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8273</v>
      </c>
      <c r="O2814" t="s">
        <v>8274</v>
      </c>
      <c r="P2814">
        <f t="shared" si="220"/>
        <v>113</v>
      </c>
      <c r="Q2814">
        <f t="shared" si="221"/>
        <v>68.25</v>
      </c>
      <c r="R2814" s="10">
        <f t="shared" si="222"/>
        <v>42054.74418981481</v>
      </c>
      <c r="S2814" s="10">
        <f t="shared" si="223"/>
        <v>42100.166666666672</v>
      </c>
      <c r="T2814" s="20">
        <f t="shared" si="219"/>
        <v>45.422476851861575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8273</v>
      </c>
      <c r="O2815" t="s">
        <v>8274</v>
      </c>
      <c r="P2815">
        <f t="shared" si="220"/>
        <v>128</v>
      </c>
      <c r="Q2815">
        <f t="shared" si="221"/>
        <v>37.21</v>
      </c>
      <c r="R2815" s="10">
        <f t="shared" si="222"/>
        <v>42693.742604166662</v>
      </c>
      <c r="S2815" s="10">
        <f t="shared" si="223"/>
        <v>42718.742604166662</v>
      </c>
      <c r="T2815" s="20">
        <f t="shared" si="219"/>
        <v>25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8273</v>
      </c>
      <c r="O2816" t="s">
        <v>8274</v>
      </c>
      <c r="P2816">
        <f t="shared" si="220"/>
        <v>108</v>
      </c>
      <c r="Q2816">
        <f t="shared" si="221"/>
        <v>25.25</v>
      </c>
      <c r="R2816" s="10">
        <f t="shared" si="222"/>
        <v>42103.399479166663</v>
      </c>
      <c r="S2816" s="10">
        <f t="shared" si="223"/>
        <v>42133.399479166663</v>
      </c>
      <c r="T2816" s="20">
        <f t="shared" si="219"/>
        <v>30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8273</v>
      </c>
      <c r="O2817" t="s">
        <v>8274</v>
      </c>
      <c r="P2817">
        <f t="shared" si="220"/>
        <v>242</v>
      </c>
      <c r="Q2817">
        <f t="shared" si="221"/>
        <v>43.21</v>
      </c>
      <c r="R2817" s="10">
        <f t="shared" si="222"/>
        <v>42559.776724537034</v>
      </c>
      <c r="S2817" s="10">
        <f t="shared" si="223"/>
        <v>42589.776724537034</v>
      </c>
      <c r="T2817" s="20">
        <f t="shared" si="219"/>
        <v>30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8273</v>
      </c>
      <c r="O2818" t="s">
        <v>8274</v>
      </c>
      <c r="P2818">
        <f t="shared" si="220"/>
        <v>142</v>
      </c>
      <c r="Q2818">
        <f t="shared" si="221"/>
        <v>25.13</v>
      </c>
      <c r="R2818" s="10">
        <f t="shared" si="222"/>
        <v>42188.467499999999</v>
      </c>
      <c r="S2818" s="10">
        <f t="shared" si="223"/>
        <v>42218.666666666672</v>
      </c>
      <c r="T2818" s="20">
        <f t="shared" si="219"/>
        <v>30.199166666672681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8273</v>
      </c>
      <c r="O2819" t="s">
        <v>8274</v>
      </c>
      <c r="P2819">
        <f t="shared" si="220"/>
        <v>130</v>
      </c>
      <c r="Q2819">
        <f t="shared" si="221"/>
        <v>23.64</v>
      </c>
      <c r="R2819" s="10">
        <f t="shared" si="222"/>
        <v>42023.634976851856</v>
      </c>
      <c r="S2819" s="10">
        <f t="shared" si="223"/>
        <v>42063.634976851856</v>
      </c>
      <c r="T2819" s="20">
        <f t="shared" ref="T2819:T2882" si="224">S2819-R2819</f>
        <v>40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8273</v>
      </c>
      <c r="O2820" t="s">
        <v>8274</v>
      </c>
      <c r="P2820">
        <f t="shared" si="220"/>
        <v>106</v>
      </c>
      <c r="Q2820">
        <f t="shared" si="221"/>
        <v>103.95</v>
      </c>
      <c r="R2820" s="10">
        <f t="shared" si="222"/>
        <v>42250.598217592589</v>
      </c>
      <c r="S2820" s="10">
        <f t="shared" si="223"/>
        <v>42270.598217592589</v>
      </c>
      <c r="T2820" s="20">
        <f t="shared" si="224"/>
        <v>20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8273</v>
      </c>
      <c r="O2821" t="s">
        <v>8274</v>
      </c>
      <c r="P2821">
        <f t="shared" si="220"/>
        <v>105</v>
      </c>
      <c r="Q2821">
        <f t="shared" si="221"/>
        <v>50.38</v>
      </c>
      <c r="R2821" s="10">
        <f t="shared" si="222"/>
        <v>42139.525567129633</v>
      </c>
      <c r="S2821" s="10">
        <f t="shared" si="223"/>
        <v>42169.525567129633</v>
      </c>
      <c r="T2821" s="20">
        <f t="shared" si="224"/>
        <v>30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8273</v>
      </c>
      <c r="O2822" t="s">
        <v>8274</v>
      </c>
      <c r="P2822">
        <f t="shared" si="220"/>
        <v>136</v>
      </c>
      <c r="Q2822">
        <f t="shared" si="221"/>
        <v>13.6</v>
      </c>
      <c r="R2822" s="10">
        <f t="shared" si="222"/>
        <v>42401.610983796301</v>
      </c>
      <c r="S2822" s="10">
        <f t="shared" si="223"/>
        <v>42426</v>
      </c>
      <c r="T2822" s="20">
        <f t="shared" si="224"/>
        <v>24.389016203698702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8273</v>
      </c>
      <c r="O2823" t="s">
        <v>8274</v>
      </c>
      <c r="P2823">
        <f t="shared" si="220"/>
        <v>100</v>
      </c>
      <c r="Q2823">
        <f t="shared" si="221"/>
        <v>28.57</v>
      </c>
      <c r="R2823" s="10">
        <f t="shared" si="222"/>
        <v>41875.922858796301</v>
      </c>
      <c r="S2823" s="10">
        <f t="shared" si="223"/>
        <v>41905.922858796301</v>
      </c>
      <c r="T2823" s="20">
        <f t="shared" si="224"/>
        <v>30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8273</v>
      </c>
      <c r="O2824" t="s">
        <v>8274</v>
      </c>
      <c r="P2824">
        <f t="shared" si="220"/>
        <v>100</v>
      </c>
      <c r="Q2824">
        <f t="shared" si="221"/>
        <v>63.83</v>
      </c>
      <c r="R2824" s="10">
        <f t="shared" si="222"/>
        <v>42060.683935185181</v>
      </c>
      <c r="S2824" s="10">
        <f t="shared" si="223"/>
        <v>42090.642268518524</v>
      </c>
      <c r="T2824" s="20">
        <f t="shared" si="224"/>
        <v>29.958333333343035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8273</v>
      </c>
      <c r="O2825" t="s">
        <v>8274</v>
      </c>
      <c r="P2825">
        <f t="shared" si="220"/>
        <v>124</v>
      </c>
      <c r="Q2825">
        <f t="shared" si="221"/>
        <v>8.86</v>
      </c>
      <c r="R2825" s="10">
        <f t="shared" si="222"/>
        <v>42067.011643518519</v>
      </c>
      <c r="S2825" s="10">
        <f t="shared" si="223"/>
        <v>42094.957638888889</v>
      </c>
      <c r="T2825" s="20">
        <f t="shared" si="224"/>
        <v>27.945995370369928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8273</v>
      </c>
      <c r="O2826" t="s">
        <v>8274</v>
      </c>
      <c r="P2826">
        <f t="shared" ref="P2826:P2889" si="225">ROUND(E2826/D2826*100,0)</f>
        <v>117</v>
      </c>
      <c r="Q2826">
        <f t="shared" ref="Q2826:Q2889" si="226">IFERROR(ROUND(E2826/L2826,2),0)</f>
        <v>50.67</v>
      </c>
      <c r="R2826" s="10">
        <f t="shared" ref="R2826:R2889" si="227">(((J2826/60)/60)/24)+DATE(1970,1,1)</f>
        <v>42136.270787037036</v>
      </c>
      <c r="S2826" s="10">
        <f t="shared" ref="S2826:S2889" si="228">(((I2826/60)/60)/24)+DATE(1970,1,1)</f>
        <v>42168.071527777778</v>
      </c>
      <c r="T2826" s="20">
        <f t="shared" si="224"/>
        <v>31.800740740742185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8273</v>
      </c>
      <c r="O2827" t="s">
        <v>8274</v>
      </c>
      <c r="P2827">
        <f t="shared" si="225"/>
        <v>103</v>
      </c>
      <c r="Q2827">
        <f t="shared" si="226"/>
        <v>60.78</v>
      </c>
      <c r="R2827" s="10">
        <f t="shared" si="227"/>
        <v>42312.792662037042</v>
      </c>
      <c r="S2827" s="10">
        <f t="shared" si="228"/>
        <v>42342.792662037042</v>
      </c>
      <c r="T2827" s="20">
        <f t="shared" si="224"/>
        <v>30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8273</v>
      </c>
      <c r="O2828" t="s">
        <v>8274</v>
      </c>
      <c r="P2828">
        <f t="shared" si="225"/>
        <v>108</v>
      </c>
      <c r="Q2828">
        <f t="shared" si="226"/>
        <v>113.42</v>
      </c>
      <c r="R2828" s="10">
        <f t="shared" si="227"/>
        <v>42171.034861111111</v>
      </c>
      <c r="S2828" s="10">
        <f t="shared" si="228"/>
        <v>42195.291666666672</v>
      </c>
      <c r="T2828" s="20">
        <f t="shared" si="224"/>
        <v>24.256805555560277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8273</v>
      </c>
      <c r="O2829" t="s">
        <v>8274</v>
      </c>
      <c r="P2829">
        <f t="shared" si="225"/>
        <v>120</v>
      </c>
      <c r="Q2829">
        <f t="shared" si="226"/>
        <v>104.57</v>
      </c>
      <c r="R2829" s="10">
        <f t="shared" si="227"/>
        <v>42494.683634259258</v>
      </c>
      <c r="S2829" s="10">
        <f t="shared" si="228"/>
        <v>42524.6875</v>
      </c>
      <c r="T2829" s="20">
        <f t="shared" si="224"/>
        <v>30.003865740742185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8273</v>
      </c>
      <c r="O2830" t="s">
        <v>8274</v>
      </c>
      <c r="P2830">
        <f t="shared" si="225"/>
        <v>100</v>
      </c>
      <c r="Q2830">
        <f t="shared" si="226"/>
        <v>98.31</v>
      </c>
      <c r="R2830" s="10">
        <f t="shared" si="227"/>
        <v>42254.264687499999</v>
      </c>
      <c r="S2830" s="10">
        <f t="shared" si="228"/>
        <v>42279.958333333328</v>
      </c>
      <c r="T2830" s="20">
        <f t="shared" si="224"/>
        <v>25.693645833329356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8273</v>
      </c>
      <c r="O2831" t="s">
        <v>8274</v>
      </c>
      <c r="P2831">
        <f t="shared" si="225"/>
        <v>107</v>
      </c>
      <c r="Q2831">
        <f t="shared" si="226"/>
        <v>35.04</v>
      </c>
      <c r="R2831" s="10">
        <f t="shared" si="227"/>
        <v>42495.434236111112</v>
      </c>
      <c r="S2831" s="10">
        <f t="shared" si="228"/>
        <v>42523.434236111112</v>
      </c>
      <c r="T2831" s="20">
        <f t="shared" si="224"/>
        <v>28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8273</v>
      </c>
      <c r="O2832" t="s">
        <v>8274</v>
      </c>
      <c r="P2832">
        <f t="shared" si="225"/>
        <v>100</v>
      </c>
      <c r="Q2832">
        <f t="shared" si="226"/>
        <v>272.73</v>
      </c>
      <c r="R2832" s="10">
        <f t="shared" si="227"/>
        <v>41758.839675925927</v>
      </c>
      <c r="S2832" s="10">
        <f t="shared" si="228"/>
        <v>41771.165972222225</v>
      </c>
      <c r="T2832" s="20">
        <f t="shared" si="224"/>
        <v>12.326296296298096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8273</v>
      </c>
      <c r="O2833" t="s">
        <v>8274</v>
      </c>
      <c r="P2833">
        <f t="shared" si="225"/>
        <v>111</v>
      </c>
      <c r="Q2833">
        <f t="shared" si="226"/>
        <v>63.85</v>
      </c>
      <c r="R2833" s="10">
        <f t="shared" si="227"/>
        <v>42171.824884259258</v>
      </c>
      <c r="S2833" s="10">
        <f t="shared" si="228"/>
        <v>42201.824884259258</v>
      </c>
      <c r="T2833" s="20">
        <f t="shared" si="224"/>
        <v>30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8273</v>
      </c>
      <c r="O2834" t="s">
        <v>8274</v>
      </c>
      <c r="P2834">
        <f t="shared" si="225"/>
        <v>115</v>
      </c>
      <c r="Q2834">
        <f t="shared" si="226"/>
        <v>30.19</v>
      </c>
      <c r="R2834" s="10">
        <f t="shared" si="227"/>
        <v>41938.709421296298</v>
      </c>
      <c r="S2834" s="10">
        <f t="shared" si="228"/>
        <v>41966.916666666672</v>
      </c>
      <c r="T2834" s="20">
        <f t="shared" si="224"/>
        <v>28.20724537037313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8273</v>
      </c>
      <c r="O2835" t="s">
        <v>8274</v>
      </c>
      <c r="P2835">
        <f t="shared" si="225"/>
        <v>108</v>
      </c>
      <c r="Q2835">
        <f t="shared" si="226"/>
        <v>83.51</v>
      </c>
      <c r="R2835" s="10">
        <f t="shared" si="227"/>
        <v>42268.127696759257</v>
      </c>
      <c r="S2835" s="10">
        <f t="shared" si="228"/>
        <v>42288.083333333328</v>
      </c>
      <c r="T2835" s="20">
        <f t="shared" si="224"/>
        <v>19.955636574071832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8273</v>
      </c>
      <c r="O2836" t="s">
        <v>8274</v>
      </c>
      <c r="P2836">
        <f t="shared" si="225"/>
        <v>170</v>
      </c>
      <c r="Q2836">
        <f t="shared" si="226"/>
        <v>64.760000000000005</v>
      </c>
      <c r="R2836" s="10">
        <f t="shared" si="227"/>
        <v>42019.959837962961</v>
      </c>
      <c r="S2836" s="10">
        <f t="shared" si="228"/>
        <v>42034.959837962961</v>
      </c>
      <c r="T2836" s="20">
        <f t="shared" si="224"/>
        <v>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8273</v>
      </c>
      <c r="O2837" t="s">
        <v>8274</v>
      </c>
      <c r="P2837">
        <f t="shared" si="225"/>
        <v>187</v>
      </c>
      <c r="Q2837">
        <f t="shared" si="226"/>
        <v>20.12</v>
      </c>
      <c r="R2837" s="10">
        <f t="shared" si="227"/>
        <v>42313.703900462962</v>
      </c>
      <c r="S2837" s="10">
        <f t="shared" si="228"/>
        <v>42343</v>
      </c>
      <c r="T2837" s="20">
        <f t="shared" si="224"/>
        <v>29.296099537037662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8273</v>
      </c>
      <c r="O2838" t="s">
        <v>8274</v>
      </c>
      <c r="P2838">
        <f t="shared" si="225"/>
        <v>108</v>
      </c>
      <c r="Q2838">
        <f t="shared" si="226"/>
        <v>44.09</v>
      </c>
      <c r="R2838" s="10">
        <f t="shared" si="227"/>
        <v>42746.261782407411</v>
      </c>
      <c r="S2838" s="10">
        <f t="shared" si="228"/>
        <v>42784.207638888889</v>
      </c>
      <c r="T2838" s="20">
        <f t="shared" si="224"/>
        <v>37.945856481477676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8273</v>
      </c>
      <c r="O2839" t="s">
        <v>8274</v>
      </c>
      <c r="P2839">
        <f t="shared" si="225"/>
        <v>100</v>
      </c>
      <c r="Q2839">
        <f t="shared" si="226"/>
        <v>40.479999999999997</v>
      </c>
      <c r="R2839" s="10">
        <f t="shared" si="227"/>
        <v>42307.908379629633</v>
      </c>
      <c r="S2839" s="10">
        <f t="shared" si="228"/>
        <v>42347.950046296297</v>
      </c>
      <c r="T2839" s="20">
        <f t="shared" si="224"/>
        <v>40.041666666664241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8273</v>
      </c>
      <c r="O2840" t="s">
        <v>8274</v>
      </c>
      <c r="P2840">
        <f t="shared" si="225"/>
        <v>120</v>
      </c>
      <c r="Q2840">
        <f t="shared" si="226"/>
        <v>44.54</v>
      </c>
      <c r="R2840" s="10">
        <f t="shared" si="227"/>
        <v>41842.607592592591</v>
      </c>
      <c r="S2840" s="10">
        <f t="shared" si="228"/>
        <v>41864.916666666664</v>
      </c>
      <c r="T2840" s="20">
        <f t="shared" si="224"/>
        <v>22.309074074073578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8273</v>
      </c>
      <c r="O2841" t="s">
        <v>8274</v>
      </c>
      <c r="P2841">
        <f t="shared" si="225"/>
        <v>111</v>
      </c>
      <c r="Q2841">
        <f t="shared" si="226"/>
        <v>125.81</v>
      </c>
      <c r="R2841" s="10">
        <f t="shared" si="227"/>
        <v>41853.240208333329</v>
      </c>
      <c r="S2841" s="10">
        <f t="shared" si="228"/>
        <v>41876.207638888889</v>
      </c>
      <c r="T2841" s="20">
        <f t="shared" si="224"/>
        <v>22.967430555559986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8273</v>
      </c>
      <c r="O2842" t="s">
        <v>8274</v>
      </c>
      <c r="P2842">
        <f t="shared" si="225"/>
        <v>104</v>
      </c>
      <c r="Q2842">
        <f t="shared" si="226"/>
        <v>19.7</v>
      </c>
      <c r="R2842" s="10">
        <f t="shared" si="227"/>
        <v>42060.035636574074</v>
      </c>
      <c r="S2842" s="10">
        <f t="shared" si="228"/>
        <v>42081.708333333328</v>
      </c>
      <c r="T2842" s="20">
        <f t="shared" si="224"/>
        <v>21.672696759254904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8273</v>
      </c>
      <c r="O2843" t="s">
        <v>8274</v>
      </c>
      <c r="P2843">
        <f t="shared" si="225"/>
        <v>1</v>
      </c>
      <c r="Q2843">
        <f t="shared" si="226"/>
        <v>10</v>
      </c>
      <c r="R2843" s="10">
        <f t="shared" si="227"/>
        <v>42291.739548611105</v>
      </c>
      <c r="S2843" s="10">
        <f t="shared" si="228"/>
        <v>42351.781215277777</v>
      </c>
      <c r="T2843" s="20">
        <f t="shared" si="224"/>
        <v>60.041666666671517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8273</v>
      </c>
      <c r="O2844" t="s">
        <v>8274</v>
      </c>
      <c r="P2844">
        <f t="shared" si="225"/>
        <v>0</v>
      </c>
      <c r="Q2844">
        <f t="shared" si="226"/>
        <v>0</v>
      </c>
      <c r="R2844" s="10">
        <f t="shared" si="227"/>
        <v>41784.952488425923</v>
      </c>
      <c r="S2844" s="10">
        <f t="shared" si="228"/>
        <v>41811.458333333336</v>
      </c>
      <c r="T2844" s="20">
        <f t="shared" si="224"/>
        <v>26.50584490741312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8273</v>
      </c>
      <c r="O2845" t="s">
        <v>8274</v>
      </c>
      <c r="P2845">
        <f t="shared" si="225"/>
        <v>0</v>
      </c>
      <c r="Q2845">
        <f t="shared" si="226"/>
        <v>0</v>
      </c>
      <c r="R2845" s="10">
        <f t="shared" si="227"/>
        <v>42492.737847222219</v>
      </c>
      <c r="S2845" s="10">
        <f t="shared" si="228"/>
        <v>42534.166666666672</v>
      </c>
      <c r="T2845" s="20">
        <f t="shared" si="224"/>
        <v>41.428819444452529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8273</v>
      </c>
      <c r="O2846" t="s">
        <v>8274</v>
      </c>
      <c r="P2846">
        <f t="shared" si="225"/>
        <v>5</v>
      </c>
      <c r="Q2846">
        <f t="shared" si="226"/>
        <v>30</v>
      </c>
      <c r="R2846" s="10">
        <f t="shared" si="227"/>
        <v>42709.546064814815</v>
      </c>
      <c r="S2846" s="10">
        <f t="shared" si="228"/>
        <v>42739.546064814815</v>
      </c>
      <c r="T2846" s="20">
        <f t="shared" si="224"/>
        <v>30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8273</v>
      </c>
      <c r="O2847" t="s">
        <v>8274</v>
      </c>
      <c r="P2847">
        <f t="shared" si="225"/>
        <v>32</v>
      </c>
      <c r="Q2847">
        <f t="shared" si="226"/>
        <v>60.67</v>
      </c>
      <c r="R2847" s="10">
        <f t="shared" si="227"/>
        <v>42103.016585648147</v>
      </c>
      <c r="S2847" s="10">
        <f t="shared" si="228"/>
        <v>42163.016585648147</v>
      </c>
      <c r="T2847" s="20">
        <f t="shared" si="224"/>
        <v>60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8273</v>
      </c>
      <c r="O2848" t="s">
        <v>8274</v>
      </c>
      <c r="P2848">
        <f t="shared" si="225"/>
        <v>0</v>
      </c>
      <c r="Q2848">
        <f t="shared" si="226"/>
        <v>0</v>
      </c>
      <c r="R2848" s="10">
        <f t="shared" si="227"/>
        <v>42108.692060185189</v>
      </c>
      <c r="S2848" s="10">
        <f t="shared" si="228"/>
        <v>42153.692060185189</v>
      </c>
      <c r="T2848" s="20">
        <f t="shared" si="224"/>
        <v>45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8273</v>
      </c>
      <c r="O2849" t="s">
        <v>8274</v>
      </c>
      <c r="P2849">
        <f t="shared" si="225"/>
        <v>0</v>
      </c>
      <c r="Q2849">
        <f t="shared" si="226"/>
        <v>0</v>
      </c>
      <c r="R2849" s="10">
        <f t="shared" si="227"/>
        <v>42453.806307870371</v>
      </c>
      <c r="S2849" s="10">
        <f t="shared" si="228"/>
        <v>42513.806307870371</v>
      </c>
      <c r="T2849" s="20">
        <f t="shared" si="224"/>
        <v>60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8273</v>
      </c>
      <c r="O2850" t="s">
        <v>8274</v>
      </c>
      <c r="P2850">
        <f t="shared" si="225"/>
        <v>0</v>
      </c>
      <c r="Q2850">
        <f t="shared" si="226"/>
        <v>23.33</v>
      </c>
      <c r="R2850" s="10">
        <f t="shared" si="227"/>
        <v>42123.648831018523</v>
      </c>
      <c r="S2850" s="10">
        <f t="shared" si="228"/>
        <v>42153.648831018523</v>
      </c>
      <c r="T2850" s="20">
        <f t="shared" si="224"/>
        <v>30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8273</v>
      </c>
      <c r="O2851" t="s">
        <v>8274</v>
      </c>
      <c r="P2851">
        <f t="shared" si="225"/>
        <v>1</v>
      </c>
      <c r="Q2851">
        <f t="shared" si="226"/>
        <v>5</v>
      </c>
      <c r="R2851" s="10">
        <f t="shared" si="227"/>
        <v>42453.428240740745</v>
      </c>
      <c r="S2851" s="10">
        <f t="shared" si="228"/>
        <v>42483.428240740745</v>
      </c>
      <c r="T2851" s="20">
        <f t="shared" si="224"/>
        <v>30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8273</v>
      </c>
      <c r="O2852" t="s">
        <v>8274</v>
      </c>
      <c r="P2852">
        <f t="shared" si="225"/>
        <v>4</v>
      </c>
      <c r="Q2852">
        <f t="shared" si="226"/>
        <v>23.92</v>
      </c>
      <c r="R2852" s="10">
        <f t="shared" si="227"/>
        <v>41858.007071759261</v>
      </c>
      <c r="S2852" s="10">
        <f t="shared" si="228"/>
        <v>41888.007071759261</v>
      </c>
      <c r="T2852" s="20">
        <f t="shared" si="224"/>
        <v>30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8273</v>
      </c>
      <c r="O2853" t="s">
        <v>8274</v>
      </c>
      <c r="P2853">
        <f t="shared" si="225"/>
        <v>0</v>
      </c>
      <c r="Q2853">
        <f t="shared" si="226"/>
        <v>0</v>
      </c>
      <c r="R2853" s="10">
        <f t="shared" si="227"/>
        <v>42390.002650462964</v>
      </c>
      <c r="S2853" s="10">
        <f t="shared" si="228"/>
        <v>42398.970138888893</v>
      </c>
      <c r="T2853" s="20">
        <f t="shared" si="224"/>
        <v>8.9674884259293322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8273</v>
      </c>
      <c r="O2854" t="s">
        <v>8274</v>
      </c>
      <c r="P2854">
        <f t="shared" si="225"/>
        <v>2</v>
      </c>
      <c r="Q2854">
        <f t="shared" si="226"/>
        <v>15.83</v>
      </c>
      <c r="R2854" s="10">
        <f t="shared" si="227"/>
        <v>41781.045173611114</v>
      </c>
      <c r="S2854" s="10">
        <f t="shared" si="228"/>
        <v>41811.045173611114</v>
      </c>
      <c r="T2854" s="20">
        <f t="shared" si="224"/>
        <v>30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8273</v>
      </c>
      <c r="O2855" t="s">
        <v>8274</v>
      </c>
      <c r="P2855">
        <f t="shared" si="225"/>
        <v>0</v>
      </c>
      <c r="Q2855">
        <f t="shared" si="226"/>
        <v>0</v>
      </c>
      <c r="R2855" s="10">
        <f t="shared" si="227"/>
        <v>41836.190937499996</v>
      </c>
      <c r="S2855" s="10">
        <f t="shared" si="228"/>
        <v>41896.190937499996</v>
      </c>
      <c r="T2855" s="20">
        <f t="shared" si="224"/>
        <v>60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8273</v>
      </c>
      <c r="O2856" t="s">
        <v>8274</v>
      </c>
      <c r="P2856">
        <f t="shared" si="225"/>
        <v>42</v>
      </c>
      <c r="Q2856">
        <f t="shared" si="226"/>
        <v>29.79</v>
      </c>
      <c r="R2856" s="10">
        <f t="shared" si="227"/>
        <v>42111.71665509259</v>
      </c>
      <c r="S2856" s="10">
        <f t="shared" si="228"/>
        <v>42131.71665509259</v>
      </c>
      <c r="T2856" s="20">
        <f t="shared" si="224"/>
        <v>20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8273</v>
      </c>
      <c r="O2857" t="s">
        <v>8274</v>
      </c>
      <c r="P2857">
        <f t="shared" si="225"/>
        <v>50</v>
      </c>
      <c r="Q2857">
        <f t="shared" si="226"/>
        <v>60</v>
      </c>
      <c r="R2857" s="10">
        <f t="shared" si="227"/>
        <v>42370.007766203707</v>
      </c>
      <c r="S2857" s="10">
        <f t="shared" si="228"/>
        <v>42398.981944444444</v>
      </c>
      <c r="T2857" s="20">
        <f t="shared" si="224"/>
        <v>28.974178240736364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8273</v>
      </c>
      <c r="O2858" t="s">
        <v>8274</v>
      </c>
      <c r="P2858">
        <f t="shared" si="225"/>
        <v>5</v>
      </c>
      <c r="Q2858">
        <f t="shared" si="226"/>
        <v>24.33</v>
      </c>
      <c r="R2858" s="10">
        <f t="shared" si="227"/>
        <v>42165.037581018521</v>
      </c>
      <c r="S2858" s="10">
        <f t="shared" si="228"/>
        <v>42224.898611111115</v>
      </c>
      <c r="T2858" s="20">
        <f t="shared" si="224"/>
        <v>59.861030092593865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8273</v>
      </c>
      <c r="O2859" t="s">
        <v>8274</v>
      </c>
      <c r="P2859">
        <f t="shared" si="225"/>
        <v>20</v>
      </c>
      <c r="Q2859">
        <f t="shared" si="226"/>
        <v>500</v>
      </c>
      <c r="R2859" s="10">
        <f t="shared" si="227"/>
        <v>42726.920081018514</v>
      </c>
      <c r="S2859" s="10">
        <f t="shared" si="228"/>
        <v>42786.75</v>
      </c>
      <c r="T2859" s="20">
        <f t="shared" si="224"/>
        <v>59.829918981486117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8273</v>
      </c>
      <c r="O2860" t="s">
        <v>8274</v>
      </c>
      <c r="P2860">
        <f t="shared" si="225"/>
        <v>0</v>
      </c>
      <c r="Q2860">
        <f t="shared" si="226"/>
        <v>0</v>
      </c>
      <c r="R2860" s="10">
        <f t="shared" si="227"/>
        <v>41954.545081018514</v>
      </c>
      <c r="S2860" s="10">
        <f t="shared" si="228"/>
        <v>41978.477777777778</v>
      </c>
      <c r="T2860" s="20">
        <f t="shared" si="224"/>
        <v>23.932696759264218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8273</v>
      </c>
      <c r="O2861" t="s">
        <v>8274</v>
      </c>
      <c r="P2861">
        <f t="shared" si="225"/>
        <v>2</v>
      </c>
      <c r="Q2861">
        <f t="shared" si="226"/>
        <v>35</v>
      </c>
      <c r="R2861" s="10">
        <f t="shared" si="227"/>
        <v>42233.362314814818</v>
      </c>
      <c r="S2861" s="10">
        <f t="shared" si="228"/>
        <v>42293.362314814818</v>
      </c>
      <c r="T2861" s="20">
        <f t="shared" si="224"/>
        <v>60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8273</v>
      </c>
      <c r="O2862" t="s">
        <v>8274</v>
      </c>
      <c r="P2862">
        <f t="shared" si="225"/>
        <v>7</v>
      </c>
      <c r="Q2862">
        <f t="shared" si="226"/>
        <v>29.56</v>
      </c>
      <c r="R2862" s="10">
        <f t="shared" si="227"/>
        <v>42480.800648148142</v>
      </c>
      <c r="S2862" s="10">
        <f t="shared" si="228"/>
        <v>42540.800648148142</v>
      </c>
      <c r="T2862" s="20">
        <f t="shared" si="224"/>
        <v>60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8273</v>
      </c>
      <c r="O2863" t="s">
        <v>8274</v>
      </c>
      <c r="P2863">
        <f t="shared" si="225"/>
        <v>32</v>
      </c>
      <c r="Q2863">
        <f t="shared" si="226"/>
        <v>26.67</v>
      </c>
      <c r="R2863" s="10">
        <f t="shared" si="227"/>
        <v>42257.590833333335</v>
      </c>
      <c r="S2863" s="10">
        <f t="shared" si="228"/>
        <v>42271.590833333335</v>
      </c>
      <c r="T2863" s="20">
        <f t="shared" si="224"/>
        <v>14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8273</v>
      </c>
      <c r="O2864" t="s">
        <v>8274</v>
      </c>
      <c r="P2864">
        <f t="shared" si="225"/>
        <v>0</v>
      </c>
      <c r="Q2864">
        <f t="shared" si="226"/>
        <v>18.329999999999998</v>
      </c>
      <c r="R2864" s="10">
        <f t="shared" si="227"/>
        <v>41784.789687500001</v>
      </c>
      <c r="S2864" s="10">
        <f t="shared" si="228"/>
        <v>41814.789687500001</v>
      </c>
      <c r="T2864" s="20">
        <f t="shared" si="224"/>
        <v>30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8273</v>
      </c>
      <c r="O2865" t="s">
        <v>8274</v>
      </c>
      <c r="P2865">
        <f t="shared" si="225"/>
        <v>0</v>
      </c>
      <c r="Q2865">
        <f t="shared" si="226"/>
        <v>20</v>
      </c>
      <c r="R2865" s="10">
        <f t="shared" si="227"/>
        <v>41831.675034722226</v>
      </c>
      <c r="S2865" s="10">
        <f t="shared" si="228"/>
        <v>41891.675034722226</v>
      </c>
      <c r="T2865" s="20">
        <f t="shared" si="224"/>
        <v>60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8273</v>
      </c>
      <c r="O2866" t="s">
        <v>8274</v>
      </c>
      <c r="P2866">
        <f t="shared" si="225"/>
        <v>2</v>
      </c>
      <c r="Q2866">
        <f t="shared" si="226"/>
        <v>13.33</v>
      </c>
      <c r="R2866" s="10">
        <f t="shared" si="227"/>
        <v>42172.613506944443</v>
      </c>
      <c r="S2866" s="10">
        <f t="shared" si="228"/>
        <v>42202.554166666669</v>
      </c>
      <c r="T2866" s="20">
        <f t="shared" si="224"/>
        <v>29.940659722225973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8273</v>
      </c>
      <c r="O2867" t="s">
        <v>8274</v>
      </c>
      <c r="P2867">
        <f t="shared" si="225"/>
        <v>0</v>
      </c>
      <c r="Q2867">
        <f t="shared" si="226"/>
        <v>0</v>
      </c>
      <c r="R2867" s="10">
        <f t="shared" si="227"/>
        <v>41950.114108796297</v>
      </c>
      <c r="S2867" s="10">
        <f t="shared" si="228"/>
        <v>42010.114108796297</v>
      </c>
      <c r="T2867" s="20">
        <f t="shared" si="224"/>
        <v>60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8273</v>
      </c>
      <c r="O2868" t="s">
        <v>8274</v>
      </c>
      <c r="P2868">
        <f t="shared" si="225"/>
        <v>1</v>
      </c>
      <c r="Q2868">
        <f t="shared" si="226"/>
        <v>22.5</v>
      </c>
      <c r="R2868" s="10">
        <f t="shared" si="227"/>
        <v>42627.955104166671</v>
      </c>
      <c r="S2868" s="10">
        <f t="shared" si="228"/>
        <v>42657.916666666672</v>
      </c>
      <c r="T2868" s="20">
        <f t="shared" si="224"/>
        <v>29.961562500000582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8273</v>
      </c>
      <c r="O2869" t="s">
        <v>8274</v>
      </c>
      <c r="P2869">
        <f t="shared" si="225"/>
        <v>20</v>
      </c>
      <c r="Q2869">
        <f t="shared" si="226"/>
        <v>50.4</v>
      </c>
      <c r="R2869" s="10">
        <f t="shared" si="227"/>
        <v>42531.195277777777</v>
      </c>
      <c r="S2869" s="10">
        <f t="shared" si="228"/>
        <v>42555.166666666672</v>
      </c>
      <c r="T2869" s="20">
        <f t="shared" si="224"/>
        <v>23.97138888889458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8273</v>
      </c>
      <c r="O2870" t="s">
        <v>8274</v>
      </c>
      <c r="P2870">
        <f t="shared" si="225"/>
        <v>42</v>
      </c>
      <c r="Q2870">
        <f t="shared" si="226"/>
        <v>105.03</v>
      </c>
      <c r="R2870" s="10">
        <f t="shared" si="227"/>
        <v>42618.827013888891</v>
      </c>
      <c r="S2870" s="10">
        <f t="shared" si="228"/>
        <v>42648.827013888891</v>
      </c>
      <c r="T2870" s="20">
        <f t="shared" si="224"/>
        <v>30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8273</v>
      </c>
      <c r="O2871" t="s">
        <v>8274</v>
      </c>
      <c r="P2871">
        <f t="shared" si="225"/>
        <v>1</v>
      </c>
      <c r="Q2871">
        <f t="shared" si="226"/>
        <v>35.4</v>
      </c>
      <c r="R2871" s="10">
        <f t="shared" si="227"/>
        <v>42540.593530092592</v>
      </c>
      <c r="S2871" s="10">
        <f t="shared" si="228"/>
        <v>42570.593530092592</v>
      </c>
      <c r="T2871" s="20">
        <f t="shared" si="224"/>
        <v>30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8273</v>
      </c>
      <c r="O2872" t="s">
        <v>8274</v>
      </c>
      <c r="P2872">
        <f t="shared" si="225"/>
        <v>15</v>
      </c>
      <c r="Q2872">
        <f t="shared" si="226"/>
        <v>83.33</v>
      </c>
      <c r="R2872" s="10">
        <f t="shared" si="227"/>
        <v>41746.189409722225</v>
      </c>
      <c r="S2872" s="10">
        <f t="shared" si="228"/>
        <v>41776.189409722225</v>
      </c>
      <c r="T2872" s="20">
        <f t="shared" si="224"/>
        <v>30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8273</v>
      </c>
      <c r="O2873" t="s">
        <v>8274</v>
      </c>
      <c r="P2873">
        <f t="shared" si="225"/>
        <v>5</v>
      </c>
      <c r="Q2873">
        <f t="shared" si="226"/>
        <v>35.92</v>
      </c>
      <c r="R2873" s="10">
        <f t="shared" si="227"/>
        <v>41974.738576388889</v>
      </c>
      <c r="S2873" s="10">
        <f t="shared" si="228"/>
        <v>41994.738576388889</v>
      </c>
      <c r="T2873" s="20">
        <f t="shared" si="224"/>
        <v>20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8273</v>
      </c>
      <c r="O2874" t="s">
        <v>8274</v>
      </c>
      <c r="P2874">
        <f t="shared" si="225"/>
        <v>0</v>
      </c>
      <c r="Q2874">
        <f t="shared" si="226"/>
        <v>0</v>
      </c>
      <c r="R2874" s="10">
        <f t="shared" si="227"/>
        <v>42115.11618055556</v>
      </c>
      <c r="S2874" s="10">
        <f t="shared" si="228"/>
        <v>42175.11618055556</v>
      </c>
      <c r="T2874" s="20">
        <f t="shared" si="224"/>
        <v>60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8273</v>
      </c>
      <c r="O2875" t="s">
        <v>8274</v>
      </c>
      <c r="P2875">
        <f t="shared" si="225"/>
        <v>38</v>
      </c>
      <c r="Q2875">
        <f t="shared" si="226"/>
        <v>119.13</v>
      </c>
      <c r="R2875" s="10">
        <f t="shared" si="227"/>
        <v>42002.817488425921</v>
      </c>
      <c r="S2875" s="10">
        <f t="shared" si="228"/>
        <v>42032.817488425921</v>
      </c>
      <c r="T2875" s="20">
        <f t="shared" si="224"/>
        <v>30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8273</v>
      </c>
      <c r="O2876" t="s">
        <v>8274</v>
      </c>
      <c r="P2876">
        <f t="shared" si="225"/>
        <v>5</v>
      </c>
      <c r="Q2876">
        <f t="shared" si="226"/>
        <v>90.33</v>
      </c>
      <c r="R2876" s="10">
        <f t="shared" si="227"/>
        <v>42722.84474537037</v>
      </c>
      <c r="S2876" s="10">
        <f t="shared" si="228"/>
        <v>42752.84474537037</v>
      </c>
      <c r="T2876" s="20">
        <f t="shared" si="224"/>
        <v>30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8273</v>
      </c>
      <c r="O2877" t="s">
        <v>8274</v>
      </c>
      <c r="P2877">
        <f t="shared" si="225"/>
        <v>0</v>
      </c>
      <c r="Q2877">
        <f t="shared" si="226"/>
        <v>2.33</v>
      </c>
      <c r="R2877" s="10">
        <f t="shared" si="227"/>
        <v>42465.128391203703</v>
      </c>
      <c r="S2877" s="10">
        <f t="shared" si="228"/>
        <v>42495.128391203703</v>
      </c>
      <c r="T2877" s="20">
        <f t="shared" si="224"/>
        <v>30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8273</v>
      </c>
      <c r="O2878" t="s">
        <v>8274</v>
      </c>
      <c r="P2878">
        <f t="shared" si="225"/>
        <v>0</v>
      </c>
      <c r="Q2878">
        <f t="shared" si="226"/>
        <v>0</v>
      </c>
      <c r="R2878" s="10">
        <f t="shared" si="227"/>
        <v>42171.743969907402</v>
      </c>
      <c r="S2878" s="10">
        <f t="shared" si="228"/>
        <v>42201.743969907402</v>
      </c>
      <c r="T2878" s="20">
        <f t="shared" si="224"/>
        <v>30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8273</v>
      </c>
      <c r="O2879" t="s">
        <v>8274</v>
      </c>
      <c r="P2879">
        <f t="shared" si="225"/>
        <v>11</v>
      </c>
      <c r="Q2879">
        <f t="shared" si="226"/>
        <v>108.33</v>
      </c>
      <c r="R2879" s="10">
        <f t="shared" si="227"/>
        <v>42672.955138888887</v>
      </c>
      <c r="S2879" s="10">
        <f t="shared" si="228"/>
        <v>42704.708333333328</v>
      </c>
      <c r="T2879" s="20">
        <f t="shared" si="224"/>
        <v>31.75319444444176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8273</v>
      </c>
      <c r="O2880" t="s">
        <v>8274</v>
      </c>
      <c r="P2880">
        <f t="shared" si="225"/>
        <v>2</v>
      </c>
      <c r="Q2880">
        <f t="shared" si="226"/>
        <v>15.75</v>
      </c>
      <c r="R2880" s="10">
        <f t="shared" si="227"/>
        <v>42128.615682870368</v>
      </c>
      <c r="S2880" s="10">
        <f t="shared" si="228"/>
        <v>42188.615682870368</v>
      </c>
      <c r="T2880" s="20">
        <f t="shared" si="224"/>
        <v>60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8273</v>
      </c>
      <c r="O2881" t="s">
        <v>8274</v>
      </c>
      <c r="P2881">
        <f t="shared" si="225"/>
        <v>0</v>
      </c>
      <c r="Q2881">
        <f t="shared" si="226"/>
        <v>29</v>
      </c>
      <c r="R2881" s="10">
        <f t="shared" si="227"/>
        <v>42359.725243055553</v>
      </c>
      <c r="S2881" s="10">
        <f t="shared" si="228"/>
        <v>42389.725243055553</v>
      </c>
      <c r="T2881" s="20">
        <f t="shared" si="224"/>
        <v>30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8273</v>
      </c>
      <c r="O2882" t="s">
        <v>8274</v>
      </c>
      <c r="P2882">
        <f t="shared" si="225"/>
        <v>23</v>
      </c>
      <c r="Q2882">
        <f t="shared" si="226"/>
        <v>96.55</v>
      </c>
      <c r="R2882" s="10">
        <f t="shared" si="227"/>
        <v>42192.905694444446</v>
      </c>
      <c r="S2882" s="10">
        <f t="shared" si="228"/>
        <v>42236.711805555555</v>
      </c>
      <c r="T2882" s="20">
        <f t="shared" si="224"/>
        <v>43.806111111109203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8273</v>
      </c>
      <c r="O2883" t="s">
        <v>8274</v>
      </c>
      <c r="P2883">
        <f t="shared" si="225"/>
        <v>0</v>
      </c>
      <c r="Q2883">
        <f t="shared" si="226"/>
        <v>0</v>
      </c>
      <c r="R2883" s="10">
        <f t="shared" si="227"/>
        <v>41916.597638888888</v>
      </c>
      <c r="S2883" s="10">
        <f t="shared" si="228"/>
        <v>41976.639305555553</v>
      </c>
      <c r="T2883" s="20">
        <f t="shared" ref="T2883:T2946" si="229">S2883-R2883</f>
        <v>60.041666666664241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8273</v>
      </c>
      <c r="O2884" t="s">
        <v>8274</v>
      </c>
      <c r="P2884">
        <f t="shared" si="225"/>
        <v>34</v>
      </c>
      <c r="Q2884">
        <f t="shared" si="226"/>
        <v>63</v>
      </c>
      <c r="R2884" s="10">
        <f t="shared" si="227"/>
        <v>42461.596273148149</v>
      </c>
      <c r="S2884" s="10">
        <f t="shared" si="228"/>
        <v>42491.596273148149</v>
      </c>
      <c r="T2884" s="20">
        <f t="shared" si="229"/>
        <v>30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8273</v>
      </c>
      <c r="O2885" t="s">
        <v>8274</v>
      </c>
      <c r="P2885">
        <f t="shared" si="225"/>
        <v>19</v>
      </c>
      <c r="Q2885">
        <f t="shared" si="226"/>
        <v>381.6</v>
      </c>
      <c r="R2885" s="10">
        <f t="shared" si="227"/>
        <v>42370.90320601852</v>
      </c>
      <c r="S2885" s="10">
        <f t="shared" si="228"/>
        <v>42406.207638888889</v>
      </c>
      <c r="T2885" s="20">
        <f t="shared" si="229"/>
        <v>35.304432870369055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8273</v>
      </c>
      <c r="O2886" t="s">
        <v>8274</v>
      </c>
      <c r="P2886">
        <f t="shared" si="225"/>
        <v>0</v>
      </c>
      <c r="Q2886">
        <f t="shared" si="226"/>
        <v>46.25</v>
      </c>
      <c r="R2886" s="10">
        <f t="shared" si="227"/>
        <v>41948.727256944447</v>
      </c>
      <c r="S2886" s="10">
        <f t="shared" si="228"/>
        <v>41978.727256944447</v>
      </c>
      <c r="T2886" s="20">
        <f t="shared" si="229"/>
        <v>30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8273</v>
      </c>
      <c r="O2887" t="s">
        <v>8274</v>
      </c>
      <c r="P2887">
        <f t="shared" si="225"/>
        <v>33</v>
      </c>
      <c r="Q2887">
        <f t="shared" si="226"/>
        <v>26</v>
      </c>
      <c r="R2887" s="10">
        <f t="shared" si="227"/>
        <v>42047.07640046296</v>
      </c>
      <c r="S2887" s="10">
        <f t="shared" si="228"/>
        <v>42077.034733796296</v>
      </c>
      <c r="T2887" s="20">
        <f t="shared" si="229"/>
        <v>29.958333333335759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8273</v>
      </c>
      <c r="O2888" t="s">
        <v>8274</v>
      </c>
      <c r="P2888">
        <f t="shared" si="225"/>
        <v>5</v>
      </c>
      <c r="Q2888">
        <f t="shared" si="226"/>
        <v>10</v>
      </c>
      <c r="R2888" s="10">
        <f t="shared" si="227"/>
        <v>42261.632916666669</v>
      </c>
      <c r="S2888" s="10">
        <f t="shared" si="228"/>
        <v>42266.165972222225</v>
      </c>
      <c r="T2888" s="20">
        <f t="shared" si="229"/>
        <v>4.5330555555556202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8273</v>
      </c>
      <c r="O2889" t="s">
        <v>8274</v>
      </c>
      <c r="P2889">
        <f t="shared" si="225"/>
        <v>0</v>
      </c>
      <c r="Q2889">
        <f t="shared" si="226"/>
        <v>5</v>
      </c>
      <c r="R2889" s="10">
        <f t="shared" si="227"/>
        <v>41985.427361111113</v>
      </c>
      <c r="S2889" s="10">
        <f t="shared" si="228"/>
        <v>42015.427361111113</v>
      </c>
      <c r="T2889" s="20">
        <f t="shared" si="229"/>
        <v>30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8273</v>
      </c>
      <c r="O2890" t="s">
        <v>8274</v>
      </c>
      <c r="P2890">
        <f t="shared" ref="P2890:P2953" si="230">ROUND(E2890/D2890*100,0)</f>
        <v>0</v>
      </c>
      <c r="Q2890">
        <f t="shared" ref="Q2890:Q2953" si="231">IFERROR(ROUND(E2890/L2890,2),0)</f>
        <v>0</v>
      </c>
      <c r="R2890" s="10">
        <f t="shared" ref="R2890:R2953" si="232">(((J2890/60)/60)/24)+DATE(1970,1,1)</f>
        <v>41922.535185185188</v>
      </c>
      <c r="S2890" s="10">
        <f t="shared" ref="S2890:S2953" si="233">(((I2890/60)/60)/24)+DATE(1970,1,1)</f>
        <v>41930.207638888889</v>
      </c>
      <c r="T2890" s="20">
        <f t="shared" si="229"/>
        <v>7.6724537037007394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8273</v>
      </c>
      <c r="O2891" t="s">
        <v>8274</v>
      </c>
      <c r="P2891">
        <f t="shared" si="230"/>
        <v>38</v>
      </c>
      <c r="Q2891">
        <f t="shared" si="231"/>
        <v>81.569999999999993</v>
      </c>
      <c r="R2891" s="10">
        <f t="shared" si="232"/>
        <v>41850.863252314812</v>
      </c>
      <c r="S2891" s="10">
        <f t="shared" si="233"/>
        <v>41880.863252314812</v>
      </c>
      <c r="T2891" s="20">
        <f t="shared" si="229"/>
        <v>30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8273</v>
      </c>
      <c r="O2892" t="s">
        <v>8274</v>
      </c>
      <c r="P2892">
        <f t="shared" si="230"/>
        <v>1</v>
      </c>
      <c r="Q2892">
        <f t="shared" si="231"/>
        <v>7</v>
      </c>
      <c r="R2892" s="10">
        <f t="shared" si="232"/>
        <v>41831.742962962962</v>
      </c>
      <c r="S2892" s="10">
        <f t="shared" si="233"/>
        <v>41860.125</v>
      </c>
      <c r="T2892" s="20">
        <f t="shared" si="229"/>
        <v>28.382037037037662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8273</v>
      </c>
      <c r="O2893" t="s">
        <v>8274</v>
      </c>
      <c r="P2893">
        <f t="shared" si="230"/>
        <v>3</v>
      </c>
      <c r="Q2893">
        <f t="shared" si="231"/>
        <v>27.3</v>
      </c>
      <c r="R2893" s="10">
        <f t="shared" si="232"/>
        <v>42415.883425925931</v>
      </c>
      <c r="S2893" s="10">
        <f t="shared" si="233"/>
        <v>42475.84175925926</v>
      </c>
      <c r="T2893" s="20">
        <f t="shared" si="229"/>
        <v>59.958333333328483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8273</v>
      </c>
      <c r="O2894" t="s">
        <v>8274</v>
      </c>
      <c r="P2894">
        <f t="shared" si="230"/>
        <v>9</v>
      </c>
      <c r="Q2894">
        <f t="shared" si="231"/>
        <v>29.41</v>
      </c>
      <c r="R2894" s="10">
        <f t="shared" si="232"/>
        <v>41869.714166666665</v>
      </c>
      <c r="S2894" s="10">
        <f t="shared" si="233"/>
        <v>41876.875</v>
      </c>
      <c r="T2894" s="20">
        <f t="shared" si="229"/>
        <v>7.1608333333351766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8273</v>
      </c>
      <c r="O2895" t="s">
        <v>8274</v>
      </c>
      <c r="P2895">
        <f t="shared" si="230"/>
        <v>1</v>
      </c>
      <c r="Q2895">
        <f t="shared" si="231"/>
        <v>12.5</v>
      </c>
      <c r="R2895" s="10">
        <f t="shared" si="232"/>
        <v>41953.773090277777</v>
      </c>
      <c r="S2895" s="10">
        <f t="shared" si="233"/>
        <v>42013.083333333328</v>
      </c>
      <c r="T2895" s="20">
        <f t="shared" si="229"/>
        <v>59.310243055551837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8273</v>
      </c>
      <c r="O2896" t="s">
        <v>8274</v>
      </c>
      <c r="P2896">
        <f t="shared" si="230"/>
        <v>0</v>
      </c>
      <c r="Q2896">
        <f t="shared" si="231"/>
        <v>0</v>
      </c>
      <c r="R2896" s="10">
        <f t="shared" si="232"/>
        <v>42037.986284722225</v>
      </c>
      <c r="S2896" s="10">
        <f t="shared" si="233"/>
        <v>42097.944618055553</v>
      </c>
      <c r="T2896" s="20">
        <f t="shared" si="229"/>
        <v>59.958333333328483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8273</v>
      </c>
      <c r="O2897" t="s">
        <v>8274</v>
      </c>
      <c r="P2897">
        <f t="shared" si="230"/>
        <v>5</v>
      </c>
      <c r="Q2897">
        <f t="shared" si="231"/>
        <v>5.75</v>
      </c>
      <c r="R2897" s="10">
        <f t="shared" si="232"/>
        <v>41811.555462962962</v>
      </c>
      <c r="S2897" s="10">
        <f t="shared" si="233"/>
        <v>41812.875</v>
      </c>
      <c r="T2897" s="20">
        <f t="shared" si="229"/>
        <v>1.3195370370376622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8273</v>
      </c>
      <c r="O2898" t="s">
        <v>8274</v>
      </c>
      <c r="P2898">
        <f t="shared" si="230"/>
        <v>21</v>
      </c>
      <c r="Q2898">
        <f t="shared" si="231"/>
        <v>52.08</v>
      </c>
      <c r="R2898" s="10">
        <f t="shared" si="232"/>
        <v>42701.908807870372</v>
      </c>
      <c r="S2898" s="10">
        <f t="shared" si="233"/>
        <v>42716.25</v>
      </c>
      <c r="T2898" s="20">
        <f t="shared" si="229"/>
        <v>14.341192129628325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8273</v>
      </c>
      <c r="O2899" t="s">
        <v>8274</v>
      </c>
      <c r="P2899">
        <f t="shared" si="230"/>
        <v>5</v>
      </c>
      <c r="Q2899">
        <f t="shared" si="231"/>
        <v>183.33</v>
      </c>
      <c r="R2899" s="10">
        <f t="shared" si="232"/>
        <v>42258.646504629629</v>
      </c>
      <c r="S2899" s="10">
        <f t="shared" si="233"/>
        <v>42288.645196759258</v>
      </c>
      <c r="T2899" s="20">
        <f t="shared" si="229"/>
        <v>29.99869212962949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8273</v>
      </c>
      <c r="O2900" t="s">
        <v>8274</v>
      </c>
      <c r="P2900">
        <f t="shared" si="230"/>
        <v>4</v>
      </c>
      <c r="Q2900">
        <f t="shared" si="231"/>
        <v>26.33</v>
      </c>
      <c r="R2900" s="10">
        <f t="shared" si="232"/>
        <v>42278.664965277778</v>
      </c>
      <c r="S2900" s="10">
        <f t="shared" si="233"/>
        <v>42308.664965277778</v>
      </c>
      <c r="T2900" s="20">
        <f t="shared" si="229"/>
        <v>30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8273</v>
      </c>
      <c r="O2901" t="s">
        <v>8274</v>
      </c>
      <c r="P2901">
        <f t="shared" si="230"/>
        <v>0</v>
      </c>
      <c r="Q2901">
        <f t="shared" si="231"/>
        <v>0</v>
      </c>
      <c r="R2901" s="10">
        <f t="shared" si="232"/>
        <v>42515.078217592592</v>
      </c>
      <c r="S2901" s="10">
        <f t="shared" si="233"/>
        <v>42575.078217592592</v>
      </c>
      <c r="T2901" s="20">
        <f t="shared" si="229"/>
        <v>60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8273</v>
      </c>
      <c r="O2902" t="s">
        <v>8274</v>
      </c>
      <c r="P2902">
        <f t="shared" si="230"/>
        <v>62</v>
      </c>
      <c r="Q2902">
        <f t="shared" si="231"/>
        <v>486.43</v>
      </c>
      <c r="R2902" s="10">
        <f t="shared" si="232"/>
        <v>41830.234166666669</v>
      </c>
      <c r="S2902" s="10">
        <f t="shared" si="233"/>
        <v>41860.234166666669</v>
      </c>
      <c r="T2902" s="20">
        <f t="shared" si="229"/>
        <v>30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8273</v>
      </c>
      <c r="O2903" t="s">
        <v>8274</v>
      </c>
      <c r="P2903">
        <f t="shared" si="230"/>
        <v>1</v>
      </c>
      <c r="Q2903">
        <f t="shared" si="231"/>
        <v>3</v>
      </c>
      <c r="R2903" s="10">
        <f t="shared" si="232"/>
        <v>41982.904386574075</v>
      </c>
      <c r="S2903" s="10">
        <f t="shared" si="233"/>
        <v>42042.904386574075</v>
      </c>
      <c r="T2903" s="20">
        <f t="shared" si="229"/>
        <v>60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8273</v>
      </c>
      <c r="O2904" t="s">
        <v>8274</v>
      </c>
      <c r="P2904">
        <f t="shared" si="230"/>
        <v>0</v>
      </c>
      <c r="Q2904">
        <f t="shared" si="231"/>
        <v>25</v>
      </c>
      <c r="R2904" s="10">
        <f t="shared" si="232"/>
        <v>42210.439768518518</v>
      </c>
      <c r="S2904" s="10">
        <f t="shared" si="233"/>
        <v>42240.439768518518</v>
      </c>
      <c r="T2904" s="20">
        <f t="shared" si="229"/>
        <v>30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8273</v>
      </c>
      <c r="O2905" t="s">
        <v>8274</v>
      </c>
      <c r="P2905">
        <f t="shared" si="230"/>
        <v>1</v>
      </c>
      <c r="Q2905">
        <f t="shared" si="231"/>
        <v>9.75</v>
      </c>
      <c r="R2905" s="10">
        <f t="shared" si="232"/>
        <v>42196.166874999995</v>
      </c>
      <c r="S2905" s="10">
        <f t="shared" si="233"/>
        <v>42256.166874999995</v>
      </c>
      <c r="T2905" s="20">
        <f t="shared" si="229"/>
        <v>60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8273</v>
      </c>
      <c r="O2906" t="s">
        <v>8274</v>
      </c>
      <c r="P2906">
        <f t="shared" si="230"/>
        <v>5</v>
      </c>
      <c r="Q2906">
        <f t="shared" si="231"/>
        <v>18.75</v>
      </c>
      <c r="R2906" s="10">
        <f t="shared" si="232"/>
        <v>41940.967951388891</v>
      </c>
      <c r="S2906" s="10">
        <f t="shared" si="233"/>
        <v>41952.5</v>
      </c>
      <c r="T2906" s="20">
        <f t="shared" si="229"/>
        <v>11.532048611108621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8273</v>
      </c>
      <c r="O2907" t="s">
        <v>8274</v>
      </c>
      <c r="P2907">
        <f t="shared" si="230"/>
        <v>18</v>
      </c>
      <c r="Q2907">
        <f t="shared" si="231"/>
        <v>36.590000000000003</v>
      </c>
      <c r="R2907" s="10">
        <f t="shared" si="232"/>
        <v>42606.056863425925</v>
      </c>
      <c r="S2907" s="10">
        <f t="shared" si="233"/>
        <v>42620.056863425925</v>
      </c>
      <c r="T2907" s="20">
        <f t="shared" si="229"/>
        <v>14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8273</v>
      </c>
      <c r="O2908" t="s">
        <v>8274</v>
      </c>
      <c r="P2908">
        <f t="shared" si="230"/>
        <v>9</v>
      </c>
      <c r="Q2908">
        <f t="shared" si="231"/>
        <v>80.709999999999994</v>
      </c>
      <c r="R2908" s="10">
        <f t="shared" si="232"/>
        <v>42199.648912037039</v>
      </c>
      <c r="S2908" s="10">
        <f t="shared" si="233"/>
        <v>42217.041666666672</v>
      </c>
      <c r="T2908" s="20">
        <f t="shared" si="229"/>
        <v>17.392754629632691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8273</v>
      </c>
      <c r="O2909" t="s">
        <v>8274</v>
      </c>
      <c r="P2909">
        <f t="shared" si="230"/>
        <v>0</v>
      </c>
      <c r="Q2909">
        <f t="shared" si="231"/>
        <v>1</v>
      </c>
      <c r="R2909" s="10">
        <f t="shared" si="232"/>
        <v>42444.877743055549</v>
      </c>
      <c r="S2909" s="10">
        <f t="shared" si="233"/>
        <v>42504.877743055549</v>
      </c>
      <c r="T2909" s="20">
        <f t="shared" si="229"/>
        <v>60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8273</v>
      </c>
      <c r="O2910" t="s">
        <v>8274</v>
      </c>
      <c r="P2910">
        <f t="shared" si="230"/>
        <v>3</v>
      </c>
      <c r="Q2910">
        <f t="shared" si="231"/>
        <v>52.8</v>
      </c>
      <c r="R2910" s="10">
        <f t="shared" si="232"/>
        <v>42499.731701388882</v>
      </c>
      <c r="S2910" s="10">
        <f t="shared" si="233"/>
        <v>42529.731701388882</v>
      </c>
      <c r="T2910" s="20">
        <f t="shared" si="229"/>
        <v>30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8273</v>
      </c>
      <c r="O2911" t="s">
        <v>8274</v>
      </c>
      <c r="P2911">
        <f t="shared" si="230"/>
        <v>0</v>
      </c>
      <c r="Q2911">
        <f t="shared" si="231"/>
        <v>20</v>
      </c>
      <c r="R2911" s="10">
        <f t="shared" si="232"/>
        <v>41929.266215277778</v>
      </c>
      <c r="S2911" s="10">
        <f t="shared" si="233"/>
        <v>41968.823611111111</v>
      </c>
      <c r="T2911" s="20">
        <f t="shared" si="229"/>
        <v>39.55739583333343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8273</v>
      </c>
      <c r="O2912" t="s">
        <v>8274</v>
      </c>
      <c r="P2912">
        <f t="shared" si="230"/>
        <v>0</v>
      </c>
      <c r="Q2912">
        <f t="shared" si="231"/>
        <v>1</v>
      </c>
      <c r="R2912" s="10">
        <f t="shared" si="232"/>
        <v>42107.841284722221</v>
      </c>
      <c r="S2912" s="10">
        <f t="shared" si="233"/>
        <v>42167.841284722221</v>
      </c>
      <c r="T2912" s="20">
        <f t="shared" si="229"/>
        <v>60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8273</v>
      </c>
      <c r="O2913" t="s">
        <v>8274</v>
      </c>
      <c r="P2913">
        <f t="shared" si="230"/>
        <v>37</v>
      </c>
      <c r="Q2913">
        <f t="shared" si="231"/>
        <v>46.93</v>
      </c>
      <c r="R2913" s="10">
        <f t="shared" si="232"/>
        <v>42142.768819444449</v>
      </c>
      <c r="S2913" s="10">
        <f t="shared" si="233"/>
        <v>42182.768819444449</v>
      </c>
      <c r="T2913" s="20">
        <f t="shared" si="229"/>
        <v>40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8273</v>
      </c>
      <c r="O2914" t="s">
        <v>8274</v>
      </c>
      <c r="P2914">
        <f t="shared" si="230"/>
        <v>14</v>
      </c>
      <c r="Q2914">
        <f t="shared" si="231"/>
        <v>78.08</v>
      </c>
      <c r="R2914" s="10">
        <f t="shared" si="232"/>
        <v>42354.131643518514</v>
      </c>
      <c r="S2914" s="10">
        <f t="shared" si="233"/>
        <v>42384.131643518514</v>
      </c>
      <c r="T2914" s="20">
        <f t="shared" si="229"/>
        <v>30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8273</v>
      </c>
      <c r="O2915" t="s">
        <v>8274</v>
      </c>
      <c r="P2915">
        <f t="shared" si="230"/>
        <v>0</v>
      </c>
      <c r="Q2915">
        <f t="shared" si="231"/>
        <v>1</v>
      </c>
      <c r="R2915" s="10">
        <f t="shared" si="232"/>
        <v>41828.922905092593</v>
      </c>
      <c r="S2915" s="10">
        <f t="shared" si="233"/>
        <v>41888.922905092593</v>
      </c>
      <c r="T2915" s="20">
        <f t="shared" si="229"/>
        <v>60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8273</v>
      </c>
      <c r="O2916" t="s">
        <v>8274</v>
      </c>
      <c r="P2916">
        <f t="shared" si="230"/>
        <v>0</v>
      </c>
      <c r="Q2916">
        <f t="shared" si="231"/>
        <v>1</v>
      </c>
      <c r="R2916" s="10">
        <f t="shared" si="232"/>
        <v>42017.907337962963</v>
      </c>
      <c r="S2916" s="10">
        <f t="shared" si="233"/>
        <v>42077.865671296298</v>
      </c>
      <c r="T2916" s="20">
        <f t="shared" si="229"/>
        <v>59.958333333335759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8273</v>
      </c>
      <c r="O2917" t="s">
        <v>8274</v>
      </c>
      <c r="P2917">
        <f t="shared" si="230"/>
        <v>61</v>
      </c>
      <c r="Q2917">
        <f t="shared" si="231"/>
        <v>203.67</v>
      </c>
      <c r="R2917" s="10">
        <f t="shared" si="232"/>
        <v>42415.398032407407</v>
      </c>
      <c r="S2917" s="10">
        <f t="shared" si="233"/>
        <v>42445.356365740736</v>
      </c>
      <c r="T2917" s="20">
        <f t="shared" si="229"/>
        <v>29.958333333328483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8273</v>
      </c>
      <c r="O2918" t="s">
        <v>8274</v>
      </c>
      <c r="P2918">
        <f t="shared" si="230"/>
        <v>8</v>
      </c>
      <c r="Q2918">
        <f t="shared" si="231"/>
        <v>20.71</v>
      </c>
      <c r="R2918" s="10">
        <f t="shared" si="232"/>
        <v>41755.476724537039</v>
      </c>
      <c r="S2918" s="10">
        <f t="shared" si="233"/>
        <v>41778.476724537039</v>
      </c>
      <c r="T2918" s="20">
        <f t="shared" si="229"/>
        <v>23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8273</v>
      </c>
      <c r="O2919" t="s">
        <v>8274</v>
      </c>
      <c r="P2919">
        <f t="shared" si="230"/>
        <v>22</v>
      </c>
      <c r="Q2919">
        <f t="shared" si="231"/>
        <v>48.56</v>
      </c>
      <c r="R2919" s="10">
        <f t="shared" si="232"/>
        <v>42245.234340277777</v>
      </c>
      <c r="S2919" s="10">
        <f t="shared" si="233"/>
        <v>42263.234340277777</v>
      </c>
      <c r="T2919" s="20">
        <f t="shared" si="229"/>
        <v>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8273</v>
      </c>
      <c r="O2920" t="s">
        <v>8274</v>
      </c>
      <c r="P2920">
        <f t="shared" si="230"/>
        <v>27</v>
      </c>
      <c r="Q2920">
        <f t="shared" si="231"/>
        <v>68.099999999999994</v>
      </c>
      <c r="R2920" s="10">
        <f t="shared" si="232"/>
        <v>42278.629710648151</v>
      </c>
      <c r="S2920" s="10">
        <f t="shared" si="233"/>
        <v>42306.629710648151</v>
      </c>
      <c r="T2920" s="20">
        <f t="shared" si="229"/>
        <v>28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8273</v>
      </c>
      <c r="O2921" t="s">
        <v>8274</v>
      </c>
      <c r="P2921">
        <f t="shared" si="230"/>
        <v>9</v>
      </c>
      <c r="Q2921">
        <f t="shared" si="231"/>
        <v>8.5</v>
      </c>
      <c r="R2921" s="10">
        <f t="shared" si="232"/>
        <v>41826.61954861111</v>
      </c>
      <c r="S2921" s="10">
        <f t="shared" si="233"/>
        <v>41856.61954861111</v>
      </c>
      <c r="T2921" s="20">
        <f t="shared" si="229"/>
        <v>30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8273</v>
      </c>
      <c r="O2922" t="s">
        <v>8274</v>
      </c>
      <c r="P2922">
        <f t="shared" si="230"/>
        <v>27</v>
      </c>
      <c r="Q2922">
        <f t="shared" si="231"/>
        <v>51.62</v>
      </c>
      <c r="R2922" s="10">
        <f t="shared" si="232"/>
        <v>42058.792476851857</v>
      </c>
      <c r="S2922" s="10">
        <f t="shared" si="233"/>
        <v>42088.750810185185</v>
      </c>
      <c r="T2922" s="20">
        <f t="shared" si="229"/>
        <v>29.958333333328483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8273</v>
      </c>
      <c r="O2923" t="s">
        <v>8315</v>
      </c>
      <c r="P2923">
        <f t="shared" si="230"/>
        <v>129</v>
      </c>
      <c r="Q2923">
        <f t="shared" si="231"/>
        <v>43</v>
      </c>
      <c r="R2923" s="10">
        <f t="shared" si="232"/>
        <v>41877.886620370373</v>
      </c>
      <c r="S2923" s="10">
        <f t="shared" si="233"/>
        <v>41907.886620370373</v>
      </c>
      <c r="T2923" s="20">
        <f t="shared" si="229"/>
        <v>30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8273</v>
      </c>
      <c r="O2924" t="s">
        <v>8315</v>
      </c>
      <c r="P2924">
        <f t="shared" si="230"/>
        <v>100</v>
      </c>
      <c r="Q2924">
        <f t="shared" si="231"/>
        <v>83.33</v>
      </c>
      <c r="R2924" s="10">
        <f t="shared" si="232"/>
        <v>42097.874155092592</v>
      </c>
      <c r="S2924" s="10">
        <f t="shared" si="233"/>
        <v>42142.874155092592</v>
      </c>
      <c r="T2924" s="20">
        <f t="shared" si="229"/>
        <v>45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8273</v>
      </c>
      <c r="O2925" t="s">
        <v>8315</v>
      </c>
      <c r="P2925">
        <f t="shared" si="230"/>
        <v>100</v>
      </c>
      <c r="Q2925">
        <f t="shared" si="231"/>
        <v>30</v>
      </c>
      <c r="R2925" s="10">
        <f t="shared" si="232"/>
        <v>42013.15253472222</v>
      </c>
      <c r="S2925" s="10">
        <f t="shared" si="233"/>
        <v>42028.125</v>
      </c>
      <c r="T2925" s="20">
        <f t="shared" si="229"/>
        <v>14.972465277780429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8273</v>
      </c>
      <c r="O2926" t="s">
        <v>8315</v>
      </c>
      <c r="P2926">
        <f t="shared" si="230"/>
        <v>103</v>
      </c>
      <c r="Q2926">
        <f t="shared" si="231"/>
        <v>175.51</v>
      </c>
      <c r="R2926" s="10">
        <f t="shared" si="232"/>
        <v>42103.556828703702</v>
      </c>
      <c r="S2926" s="10">
        <f t="shared" si="233"/>
        <v>42133.165972222225</v>
      </c>
      <c r="T2926" s="20">
        <f t="shared" si="229"/>
        <v>29.609143518522615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8273</v>
      </c>
      <c r="O2927" t="s">
        <v>8315</v>
      </c>
      <c r="P2927">
        <f t="shared" si="230"/>
        <v>102</v>
      </c>
      <c r="Q2927">
        <f t="shared" si="231"/>
        <v>231.66</v>
      </c>
      <c r="R2927" s="10">
        <f t="shared" si="232"/>
        <v>41863.584120370368</v>
      </c>
      <c r="S2927" s="10">
        <f t="shared" si="233"/>
        <v>41893.584120370368</v>
      </c>
      <c r="T2927" s="20">
        <f t="shared" si="229"/>
        <v>30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8273</v>
      </c>
      <c r="O2928" t="s">
        <v>8315</v>
      </c>
      <c r="P2928">
        <f t="shared" si="230"/>
        <v>125</v>
      </c>
      <c r="Q2928">
        <f t="shared" si="231"/>
        <v>75</v>
      </c>
      <c r="R2928" s="10">
        <f t="shared" si="232"/>
        <v>42044.765960648147</v>
      </c>
      <c r="S2928" s="10">
        <f t="shared" si="233"/>
        <v>42058.765960648147</v>
      </c>
      <c r="T2928" s="20">
        <f t="shared" si="229"/>
        <v>14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8273</v>
      </c>
      <c r="O2929" t="s">
        <v>8315</v>
      </c>
      <c r="P2929">
        <f t="shared" si="230"/>
        <v>131</v>
      </c>
      <c r="Q2929">
        <f t="shared" si="231"/>
        <v>112.14</v>
      </c>
      <c r="R2929" s="10">
        <f t="shared" si="232"/>
        <v>41806.669317129628</v>
      </c>
      <c r="S2929" s="10">
        <f t="shared" si="233"/>
        <v>41835.208333333336</v>
      </c>
      <c r="T2929" s="20">
        <f t="shared" si="229"/>
        <v>28.539016203707433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8273</v>
      </c>
      <c r="O2930" t="s">
        <v>8315</v>
      </c>
      <c r="P2930">
        <f t="shared" si="230"/>
        <v>100</v>
      </c>
      <c r="Q2930">
        <f t="shared" si="231"/>
        <v>41.67</v>
      </c>
      <c r="R2930" s="10">
        <f t="shared" si="232"/>
        <v>42403.998217592598</v>
      </c>
      <c r="S2930" s="10">
        <f t="shared" si="233"/>
        <v>42433.998217592598</v>
      </c>
      <c r="T2930" s="20">
        <f t="shared" si="229"/>
        <v>30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8273</v>
      </c>
      <c r="O2931" t="s">
        <v>8315</v>
      </c>
      <c r="P2931">
        <f t="shared" si="230"/>
        <v>102</v>
      </c>
      <c r="Q2931">
        <f t="shared" si="231"/>
        <v>255.17</v>
      </c>
      <c r="R2931" s="10">
        <f t="shared" si="232"/>
        <v>41754.564328703702</v>
      </c>
      <c r="S2931" s="10">
        <f t="shared" si="233"/>
        <v>41784.564328703702</v>
      </c>
      <c r="T2931" s="20">
        <f t="shared" si="229"/>
        <v>30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8273</v>
      </c>
      <c r="O2932" t="s">
        <v>8315</v>
      </c>
      <c r="P2932">
        <f t="shared" si="230"/>
        <v>101</v>
      </c>
      <c r="Q2932">
        <f t="shared" si="231"/>
        <v>162.77000000000001</v>
      </c>
      <c r="R2932" s="10">
        <f t="shared" si="232"/>
        <v>42101.584074074075</v>
      </c>
      <c r="S2932" s="10">
        <f t="shared" si="233"/>
        <v>42131.584074074075</v>
      </c>
      <c r="T2932" s="20">
        <f t="shared" si="229"/>
        <v>30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8273</v>
      </c>
      <c r="O2933" t="s">
        <v>8315</v>
      </c>
      <c r="P2933">
        <f t="shared" si="230"/>
        <v>106</v>
      </c>
      <c r="Q2933">
        <f t="shared" si="231"/>
        <v>88.33</v>
      </c>
      <c r="R2933" s="10">
        <f t="shared" si="232"/>
        <v>41872.291238425925</v>
      </c>
      <c r="S2933" s="10">
        <f t="shared" si="233"/>
        <v>41897.255555555559</v>
      </c>
      <c r="T2933" s="20">
        <f t="shared" si="229"/>
        <v>24.964317129633855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8273</v>
      </c>
      <c r="O2934" t="s">
        <v>8315</v>
      </c>
      <c r="P2934">
        <f t="shared" si="230"/>
        <v>105</v>
      </c>
      <c r="Q2934">
        <f t="shared" si="231"/>
        <v>85.74</v>
      </c>
      <c r="R2934" s="10">
        <f t="shared" si="232"/>
        <v>42025.164780092593</v>
      </c>
      <c r="S2934" s="10">
        <f t="shared" si="233"/>
        <v>42056.458333333328</v>
      </c>
      <c r="T2934" s="20">
        <f t="shared" si="229"/>
        <v>31.293553240735491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8273</v>
      </c>
      <c r="O2935" t="s">
        <v>8315</v>
      </c>
      <c r="P2935">
        <f t="shared" si="230"/>
        <v>103</v>
      </c>
      <c r="Q2935">
        <f t="shared" si="231"/>
        <v>47.57</v>
      </c>
      <c r="R2935" s="10">
        <f t="shared" si="232"/>
        <v>42495.956631944442</v>
      </c>
      <c r="S2935" s="10">
        <f t="shared" si="233"/>
        <v>42525.956631944442</v>
      </c>
      <c r="T2935" s="20">
        <f t="shared" si="229"/>
        <v>30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8273</v>
      </c>
      <c r="O2936" t="s">
        <v>8315</v>
      </c>
      <c r="P2936">
        <f t="shared" si="230"/>
        <v>108</v>
      </c>
      <c r="Q2936">
        <f t="shared" si="231"/>
        <v>72.97</v>
      </c>
      <c r="R2936" s="10">
        <f t="shared" si="232"/>
        <v>41775.636157407411</v>
      </c>
      <c r="S2936" s="10">
        <f t="shared" si="233"/>
        <v>41805.636157407411</v>
      </c>
      <c r="T2936" s="20">
        <f t="shared" si="229"/>
        <v>30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8273</v>
      </c>
      <c r="O2937" t="s">
        <v>8315</v>
      </c>
      <c r="P2937">
        <f t="shared" si="230"/>
        <v>101</v>
      </c>
      <c r="Q2937">
        <f t="shared" si="231"/>
        <v>90.54</v>
      </c>
      <c r="R2937" s="10">
        <f t="shared" si="232"/>
        <v>42553.583425925928</v>
      </c>
      <c r="S2937" s="10">
        <f t="shared" si="233"/>
        <v>42611.708333333328</v>
      </c>
      <c r="T2937" s="20">
        <f t="shared" si="229"/>
        <v>58.124907407400315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8273</v>
      </c>
      <c r="O2938" t="s">
        <v>8315</v>
      </c>
      <c r="P2938">
        <f t="shared" si="230"/>
        <v>128</v>
      </c>
      <c r="Q2938">
        <f t="shared" si="231"/>
        <v>37.65</v>
      </c>
      <c r="R2938" s="10">
        <f t="shared" si="232"/>
        <v>41912.650729166664</v>
      </c>
      <c r="S2938" s="10">
        <f t="shared" si="233"/>
        <v>41925.207638888889</v>
      </c>
      <c r="T2938" s="20">
        <f t="shared" si="229"/>
        <v>12.5569097222251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8273</v>
      </c>
      <c r="O2939" t="s">
        <v>8315</v>
      </c>
      <c r="P2939">
        <f t="shared" si="230"/>
        <v>133</v>
      </c>
      <c r="Q2939">
        <f t="shared" si="231"/>
        <v>36.36</v>
      </c>
      <c r="R2939" s="10">
        <f t="shared" si="232"/>
        <v>41803.457326388889</v>
      </c>
      <c r="S2939" s="10">
        <f t="shared" si="233"/>
        <v>41833.457326388889</v>
      </c>
      <c r="T2939" s="20">
        <f t="shared" si="229"/>
        <v>30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8273</v>
      </c>
      <c r="O2940" t="s">
        <v>8315</v>
      </c>
      <c r="P2940">
        <f t="shared" si="230"/>
        <v>101</v>
      </c>
      <c r="Q2940">
        <f t="shared" si="231"/>
        <v>126.72</v>
      </c>
      <c r="R2940" s="10">
        <f t="shared" si="232"/>
        <v>42004.703865740739</v>
      </c>
      <c r="S2940" s="10">
        <f t="shared" si="233"/>
        <v>42034.703865740739</v>
      </c>
      <c r="T2940" s="20">
        <f t="shared" si="229"/>
        <v>30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8273</v>
      </c>
      <c r="O2941" t="s">
        <v>8315</v>
      </c>
      <c r="P2941">
        <f t="shared" si="230"/>
        <v>103</v>
      </c>
      <c r="Q2941">
        <f t="shared" si="231"/>
        <v>329.2</v>
      </c>
      <c r="R2941" s="10">
        <f t="shared" si="232"/>
        <v>41845.809166666666</v>
      </c>
      <c r="S2941" s="10">
        <f t="shared" si="233"/>
        <v>41879.041666666664</v>
      </c>
      <c r="T2941" s="20">
        <f t="shared" si="229"/>
        <v>33.232499999998254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8273</v>
      </c>
      <c r="O2942" t="s">
        <v>8315</v>
      </c>
      <c r="P2942">
        <f t="shared" si="230"/>
        <v>107</v>
      </c>
      <c r="Q2942">
        <f t="shared" si="231"/>
        <v>81.239999999999995</v>
      </c>
      <c r="R2942" s="10">
        <f t="shared" si="232"/>
        <v>41982.773356481484</v>
      </c>
      <c r="S2942" s="10">
        <f t="shared" si="233"/>
        <v>42022.773356481484</v>
      </c>
      <c r="T2942" s="20">
        <f t="shared" si="229"/>
        <v>40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8273</v>
      </c>
      <c r="O2943" t="s">
        <v>8313</v>
      </c>
      <c r="P2943">
        <f t="shared" si="230"/>
        <v>0</v>
      </c>
      <c r="Q2943">
        <f t="shared" si="231"/>
        <v>1</v>
      </c>
      <c r="R2943" s="10">
        <f t="shared" si="232"/>
        <v>42034.960127314815</v>
      </c>
      <c r="S2943" s="10">
        <f t="shared" si="233"/>
        <v>42064.960127314815</v>
      </c>
      <c r="T2943" s="20">
        <f t="shared" si="229"/>
        <v>30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8273</v>
      </c>
      <c r="O2944" t="s">
        <v>8313</v>
      </c>
      <c r="P2944">
        <f t="shared" si="230"/>
        <v>20</v>
      </c>
      <c r="Q2944">
        <f t="shared" si="231"/>
        <v>202.23</v>
      </c>
      <c r="R2944" s="10">
        <f t="shared" si="232"/>
        <v>42334.803923611107</v>
      </c>
      <c r="S2944" s="10">
        <f t="shared" si="233"/>
        <v>42354.845833333333</v>
      </c>
      <c r="T2944" s="20">
        <f t="shared" si="229"/>
        <v>20.041909722225682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8273</v>
      </c>
      <c r="O2945" t="s">
        <v>8313</v>
      </c>
      <c r="P2945">
        <f t="shared" si="230"/>
        <v>0</v>
      </c>
      <c r="Q2945">
        <f t="shared" si="231"/>
        <v>0</v>
      </c>
      <c r="R2945" s="10">
        <f t="shared" si="232"/>
        <v>42077.129398148143</v>
      </c>
      <c r="S2945" s="10">
        <f t="shared" si="233"/>
        <v>42107.129398148143</v>
      </c>
      <c r="T2945" s="20">
        <f t="shared" si="229"/>
        <v>30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8273</v>
      </c>
      <c r="O2946" t="s">
        <v>8313</v>
      </c>
      <c r="P2946">
        <f t="shared" si="230"/>
        <v>1</v>
      </c>
      <c r="Q2946">
        <f t="shared" si="231"/>
        <v>100</v>
      </c>
      <c r="R2946" s="10">
        <f t="shared" si="232"/>
        <v>42132.9143287037</v>
      </c>
      <c r="S2946" s="10">
        <f t="shared" si="233"/>
        <v>42162.9143287037</v>
      </c>
      <c r="T2946" s="20">
        <f t="shared" si="229"/>
        <v>30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8273</v>
      </c>
      <c r="O2947" t="s">
        <v>8313</v>
      </c>
      <c r="P2947">
        <f t="shared" si="230"/>
        <v>0</v>
      </c>
      <c r="Q2947">
        <f t="shared" si="231"/>
        <v>0</v>
      </c>
      <c r="R2947" s="10">
        <f t="shared" si="232"/>
        <v>42118.139583333337</v>
      </c>
      <c r="S2947" s="10">
        <f t="shared" si="233"/>
        <v>42148.139583333337</v>
      </c>
      <c r="T2947" s="20">
        <f t="shared" ref="T2947:T3010" si="234">S2947-R2947</f>
        <v>30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8273</v>
      </c>
      <c r="O2948" t="s">
        <v>8313</v>
      </c>
      <c r="P2948">
        <f t="shared" si="230"/>
        <v>0</v>
      </c>
      <c r="Q2948">
        <f t="shared" si="231"/>
        <v>1</v>
      </c>
      <c r="R2948" s="10">
        <f t="shared" si="232"/>
        <v>42567.531157407408</v>
      </c>
      <c r="S2948" s="10">
        <f t="shared" si="233"/>
        <v>42597.531157407408</v>
      </c>
      <c r="T2948" s="20">
        <f t="shared" si="234"/>
        <v>30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8273</v>
      </c>
      <c r="O2949" t="s">
        <v>8313</v>
      </c>
      <c r="P2949">
        <f t="shared" si="230"/>
        <v>4</v>
      </c>
      <c r="Q2949">
        <f t="shared" si="231"/>
        <v>82.46</v>
      </c>
      <c r="R2949" s="10">
        <f t="shared" si="232"/>
        <v>42649.562118055561</v>
      </c>
      <c r="S2949" s="10">
        <f t="shared" si="233"/>
        <v>42698.715972222228</v>
      </c>
      <c r="T2949" s="20">
        <f t="shared" si="234"/>
        <v>49.153854166666861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8273</v>
      </c>
      <c r="O2950" t="s">
        <v>8313</v>
      </c>
      <c r="P2950">
        <f t="shared" si="230"/>
        <v>0</v>
      </c>
      <c r="Q2950">
        <f t="shared" si="231"/>
        <v>2.67</v>
      </c>
      <c r="R2950" s="10">
        <f t="shared" si="232"/>
        <v>42097.649224537032</v>
      </c>
      <c r="S2950" s="10">
        <f t="shared" si="233"/>
        <v>42157.649224537032</v>
      </c>
      <c r="T2950" s="20">
        <f t="shared" si="234"/>
        <v>60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8273</v>
      </c>
      <c r="O2951" t="s">
        <v>8313</v>
      </c>
      <c r="P2951">
        <f t="shared" si="230"/>
        <v>3</v>
      </c>
      <c r="Q2951">
        <f t="shared" si="231"/>
        <v>12.5</v>
      </c>
      <c r="R2951" s="10">
        <f t="shared" si="232"/>
        <v>42297.823113425926</v>
      </c>
      <c r="S2951" s="10">
        <f t="shared" si="233"/>
        <v>42327.864780092597</v>
      </c>
      <c r="T2951" s="20">
        <f t="shared" si="234"/>
        <v>30.041666666671517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8273</v>
      </c>
      <c r="O2952" t="s">
        <v>8313</v>
      </c>
      <c r="P2952">
        <f t="shared" si="230"/>
        <v>0</v>
      </c>
      <c r="Q2952">
        <f t="shared" si="231"/>
        <v>0</v>
      </c>
      <c r="R2952" s="10">
        <f t="shared" si="232"/>
        <v>42362.36518518519</v>
      </c>
      <c r="S2952" s="10">
        <f t="shared" si="233"/>
        <v>42392.36518518519</v>
      </c>
      <c r="T2952" s="20">
        <f t="shared" si="234"/>
        <v>30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8273</v>
      </c>
      <c r="O2953" t="s">
        <v>8313</v>
      </c>
      <c r="P2953">
        <f t="shared" si="230"/>
        <v>2</v>
      </c>
      <c r="Q2953">
        <f t="shared" si="231"/>
        <v>18.899999999999999</v>
      </c>
      <c r="R2953" s="10">
        <f t="shared" si="232"/>
        <v>41872.802928240737</v>
      </c>
      <c r="S2953" s="10">
        <f t="shared" si="233"/>
        <v>41917.802928240737</v>
      </c>
      <c r="T2953" s="20">
        <f t="shared" si="234"/>
        <v>45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8273</v>
      </c>
      <c r="O2954" t="s">
        <v>8313</v>
      </c>
      <c r="P2954">
        <f t="shared" ref="P2954:P3017" si="235">ROUND(E2954/D2954*100,0)</f>
        <v>8</v>
      </c>
      <c r="Q2954">
        <f t="shared" ref="Q2954:Q3017" si="236">IFERROR(ROUND(E2954/L2954,2),0)</f>
        <v>200.63</v>
      </c>
      <c r="R2954" s="10">
        <f t="shared" ref="R2954:R3017" si="237">(((J2954/60)/60)/24)+DATE(1970,1,1)</f>
        <v>42628.690266203703</v>
      </c>
      <c r="S2954" s="10">
        <f t="shared" ref="S2954:S3017" si="238">(((I2954/60)/60)/24)+DATE(1970,1,1)</f>
        <v>42660.166666666672</v>
      </c>
      <c r="T2954" s="20">
        <f t="shared" si="234"/>
        <v>31.476400462968741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8273</v>
      </c>
      <c r="O2955" t="s">
        <v>8313</v>
      </c>
      <c r="P2955">
        <f t="shared" si="235"/>
        <v>0</v>
      </c>
      <c r="Q2955">
        <f t="shared" si="236"/>
        <v>201.67</v>
      </c>
      <c r="R2955" s="10">
        <f t="shared" si="237"/>
        <v>42255.791909722218</v>
      </c>
      <c r="S2955" s="10">
        <f t="shared" si="238"/>
        <v>42285.791909722218</v>
      </c>
      <c r="T2955" s="20">
        <f t="shared" si="234"/>
        <v>30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8273</v>
      </c>
      <c r="O2956" t="s">
        <v>8313</v>
      </c>
      <c r="P2956">
        <f t="shared" si="235"/>
        <v>0</v>
      </c>
      <c r="Q2956">
        <f t="shared" si="236"/>
        <v>0</v>
      </c>
      <c r="R2956" s="10">
        <f t="shared" si="237"/>
        <v>42790.583368055552</v>
      </c>
      <c r="S2956" s="10">
        <f t="shared" si="238"/>
        <v>42810.541701388895</v>
      </c>
      <c r="T2956" s="20">
        <f t="shared" si="234"/>
        <v>19.958333333343035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8273</v>
      </c>
      <c r="O2957" t="s">
        <v>8313</v>
      </c>
      <c r="P2957">
        <f t="shared" si="235"/>
        <v>60</v>
      </c>
      <c r="Q2957">
        <f t="shared" si="236"/>
        <v>65</v>
      </c>
      <c r="R2957" s="10">
        <f t="shared" si="237"/>
        <v>42141.741307870368</v>
      </c>
      <c r="S2957" s="10">
        <f t="shared" si="238"/>
        <v>42171.741307870368</v>
      </c>
      <c r="T2957" s="20">
        <f t="shared" si="234"/>
        <v>30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8273</v>
      </c>
      <c r="O2958" t="s">
        <v>8313</v>
      </c>
      <c r="P2958">
        <f t="shared" si="235"/>
        <v>17</v>
      </c>
      <c r="Q2958">
        <f t="shared" si="236"/>
        <v>66.099999999999994</v>
      </c>
      <c r="R2958" s="10">
        <f t="shared" si="237"/>
        <v>42464.958912037036</v>
      </c>
      <c r="S2958" s="10">
        <f t="shared" si="238"/>
        <v>42494.958912037036</v>
      </c>
      <c r="T2958" s="20">
        <f t="shared" si="234"/>
        <v>30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8273</v>
      </c>
      <c r="O2959" t="s">
        <v>8313</v>
      </c>
      <c r="P2959">
        <f t="shared" si="235"/>
        <v>2</v>
      </c>
      <c r="Q2959">
        <f t="shared" si="236"/>
        <v>93.33</v>
      </c>
      <c r="R2959" s="10">
        <f t="shared" si="237"/>
        <v>42031.011249999996</v>
      </c>
      <c r="S2959" s="10">
        <f t="shared" si="238"/>
        <v>42090.969583333332</v>
      </c>
      <c r="T2959" s="20">
        <f t="shared" si="234"/>
        <v>59.958333333335759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8273</v>
      </c>
      <c r="O2960" t="s">
        <v>8313</v>
      </c>
      <c r="P2960">
        <f t="shared" si="235"/>
        <v>0</v>
      </c>
      <c r="Q2960">
        <f t="shared" si="236"/>
        <v>0</v>
      </c>
      <c r="R2960" s="10">
        <f t="shared" si="237"/>
        <v>42438.779131944444</v>
      </c>
      <c r="S2960" s="10">
        <f t="shared" si="238"/>
        <v>42498.73746527778</v>
      </c>
      <c r="T2960" s="20">
        <f t="shared" si="234"/>
        <v>59.958333333335759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8273</v>
      </c>
      <c r="O2961" t="s">
        <v>8313</v>
      </c>
      <c r="P2961">
        <f t="shared" si="235"/>
        <v>0</v>
      </c>
      <c r="Q2961">
        <f t="shared" si="236"/>
        <v>0</v>
      </c>
      <c r="R2961" s="10">
        <f t="shared" si="237"/>
        <v>42498.008391203708</v>
      </c>
      <c r="S2961" s="10">
        <f t="shared" si="238"/>
        <v>42528.008391203708</v>
      </c>
      <c r="T2961" s="20">
        <f t="shared" si="234"/>
        <v>30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8273</v>
      </c>
      <c r="O2962" t="s">
        <v>8313</v>
      </c>
      <c r="P2962">
        <f t="shared" si="235"/>
        <v>0</v>
      </c>
      <c r="Q2962">
        <f t="shared" si="236"/>
        <v>0</v>
      </c>
      <c r="R2962" s="10">
        <f t="shared" si="237"/>
        <v>41863.757210648146</v>
      </c>
      <c r="S2962" s="10">
        <f t="shared" si="238"/>
        <v>41893.757210648146</v>
      </c>
      <c r="T2962" s="20">
        <f t="shared" si="234"/>
        <v>30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8273</v>
      </c>
      <c r="O2963" t="s">
        <v>8274</v>
      </c>
      <c r="P2963">
        <f t="shared" si="235"/>
        <v>110</v>
      </c>
      <c r="Q2963">
        <f t="shared" si="236"/>
        <v>50.75</v>
      </c>
      <c r="R2963" s="10">
        <f t="shared" si="237"/>
        <v>42061.212488425925</v>
      </c>
      <c r="S2963" s="10">
        <f t="shared" si="238"/>
        <v>42089.166666666672</v>
      </c>
      <c r="T2963" s="20">
        <f t="shared" si="234"/>
        <v>27.954178240746842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8273</v>
      </c>
      <c r="O2964" t="s">
        <v>8274</v>
      </c>
      <c r="P2964">
        <f t="shared" si="235"/>
        <v>122</v>
      </c>
      <c r="Q2964">
        <f t="shared" si="236"/>
        <v>60.9</v>
      </c>
      <c r="R2964" s="10">
        <f t="shared" si="237"/>
        <v>42036.24428240741</v>
      </c>
      <c r="S2964" s="10">
        <f t="shared" si="238"/>
        <v>42064.290972222225</v>
      </c>
      <c r="T2964" s="20">
        <f t="shared" si="234"/>
        <v>28.046689814815181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8273</v>
      </c>
      <c r="O2965" t="s">
        <v>8274</v>
      </c>
      <c r="P2965">
        <f t="shared" si="235"/>
        <v>107</v>
      </c>
      <c r="Q2965">
        <f t="shared" si="236"/>
        <v>109.03</v>
      </c>
      <c r="R2965" s="10">
        <f t="shared" si="237"/>
        <v>42157.470185185186</v>
      </c>
      <c r="S2965" s="10">
        <f t="shared" si="238"/>
        <v>42187.470185185186</v>
      </c>
      <c r="T2965" s="20">
        <f t="shared" si="234"/>
        <v>30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8273</v>
      </c>
      <c r="O2966" t="s">
        <v>8274</v>
      </c>
      <c r="P2966">
        <f t="shared" si="235"/>
        <v>101</v>
      </c>
      <c r="Q2966">
        <f t="shared" si="236"/>
        <v>25.69</v>
      </c>
      <c r="R2966" s="10">
        <f t="shared" si="237"/>
        <v>41827.909942129627</v>
      </c>
      <c r="S2966" s="10">
        <f t="shared" si="238"/>
        <v>41857.897222222222</v>
      </c>
      <c r="T2966" s="20">
        <f t="shared" si="234"/>
        <v>29.987280092595029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8273</v>
      </c>
      <c r="O2967" t="s">
        <v>8274</v>
      </c>
      <c r="P2967">
        <f t="shared" si="235"/>
        <v>109</v>
      </c>
      <c r="Q2967">
        <f t="shared" si="236"/>
        <v>41.92</v>
      </c>
      <c r="R2967" s="10">
        <f t="shared" si="237"/>
        <v>42162.729548611111</v>
      </c>
      <c r="S2967" s="10">
        <f t="shared" si="238"/>
        <v>42192.729548611111</v>
      </c>
      <c r="T2967" s="20">
        <f t="shared" si="234"/>
        <v>30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8273</v>
      </c>
      <c r="O2968" t="s">
        <v>8274</v>
      </c>
      <c r="P2968">
        <f t="shared" si="235"/>
        <v>114</v>
      </c>
      <c r="Q2968">
        <f t="shared" si="236"/>
        <v>88.77</v>
      </c>
      <c r="R2968" s="10">
        <f t="shared" si="237"/>
        <v>42233.738564814819</v>
      </c>
      <c r="S2968" s="10">
        <f t="shared" si="238"/>
        <v>42263.738564814819</v>
      </c>
      <c r="T2968" s="20">
        <f t="shared" si="234"/>
        <v>30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8273</v>
      </c>
      <c r="O2969" t="s">
        <v>8274</v>
      </c>
      <c r="P2969">
        <f t="shared" si="235"/>
        <v>114</v>
      </c>
      <c r="Q2969">
        <f t="shared" si="236"/>
        <v>80.23</v>
      </c>
      <c r="R2969" s="10">
        <f t="shared" si="237"/>
        <v>42042.197824074072</v>
      </c>
      <c r="S2969" s="10">
        <f t="shared" si="238"/>
        <v>42072.156157407408</v>
      </c>
      <c r="T2969" s="20">
        <f t="shared" si="234"/>
        <v>29.958333333335759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8273</v>
      </c>
      <c r="O2970" t="s">
        <v>8274</v>
      </c>
      <c r="P2970">
        <f t="shared" si="235"/>
        <v>106</v>
      </c>
      <c r="Q2970">
        <f t="shared" si="236"/>
        <v>78.94</v>
      </c>
      <c r="R2970" s="10">
        <f t="shared" si="237"/>
        <v>42585.523842592593</v>
      </c>
      <c r="S2970" s="10">
        <f t="shared" si="238"/>
        <v>42599.165972222225</v>
      </c>
      <c r="T2970" s="20">
        <f t="shared" si="234"/>
        <v>13.642129629632109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8273</v>
      </c>
      <c r="O2971" t="s">
        <v>8274</v>
      </c>
      <c r="P2971">
        <f t="shared" si="235"/>
        <v>163</v>
      </c>
      <c r="Q2971">
        <f t="shared" si="236"/>
        <v>95.59</v>
      </c>
      <c r="R2971" s="10">
        <f t="shared" si="237"/>
        <v>42097.786493055552</v>
      </c>
      <c r="S2971" s="10">
        <f t="shared" si="238"/>
        <v>42127.952083333337</v>
      </c>
      <c r="T2971" s="20">
        <f t="shared" si="234"/>
        <v>30.165590277785668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8273</v>
      </c>
      <c r="O2972" t="s">
        <v>8274</v>
      </c>
      <c r="P2972">
        <f t="shared" si="235"/>
        <v>106</v>
      </c>
      <c r="Q2972">
        <f t="shared" si="236"/>
        <v>69.89</v>
      </c>
      <c r="R2972" s="10">
        <f t="shared" si="237"/>
        <v>41808.669571759259</v>
      </c>
      <c r="S2972" s="10">
        <f t="shared" si="238"/>
        <v>41838.669571759259</v>
      </c>
      <c r="T2972" s="20">
        <f t="shared" si="234"/>
        <v>30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8273</v>
      </c>
      <c r="O2973" t="s">
        <v>8274</v>
      </c>
      <c r="P2973">
        <f t="shared" si="235"/>
        <v>100</v>
      </c>
      <c r="Q2973">
        <f t="shared" si="236"/>
        <v>74.53</v>
      </c>
      <c r="R2973" s="10">
        <f t="shared" si="237"/>
        <v>41852.658310185187</v>
      </c>
      <c r="S2973" s="10">
        <f t="shared" si="238"/>
        <v>41882.658310185187</v>
      </c>
      <c r="T2973" s="20">
        <f t="shared" si="234"/>
        <v>30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8273</v>
      </c>
      <c r="O2974" t="s">
        <v>8274</v>
      </c>
      <c r="P2974">
        <f t="shared" si="235"/>
        <v>105</v>
      </c>
      <c r="Q2974">
        <f t="shared" si="236"/>
        <v>123.94</v>
      </c>
      <c r="R2974" s="10">
        <f t="shared" si="237"/>
        <v>42694.110185185185</v>
      </c>
      <c r="S2974" s="10">
        <f t="shared" si="238"/>
        <v>42709.041666666672</v>
      </c>
      <c r="T2974" s="20">
        <f t="shared" si="234"/>
        <v>14.931481481486117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8273</v>
      </c>
      <c r="O2975" t="s">
        <v>8274</v>
      </c>
      <c r="P2975">
        <f t="shared" si="235"/>
        <v>175</v>
      </c>
      <c r="Q2975">
        <f t="shared" si="236"/>
        <v>264.85000000000002</v>
      </c>
      <c r="R2975" s="10">
        <f t="shared" si="237"/>
        <v>42341.818379629629</v>
      </c>
      <c r="S2975" s="10">
        <f t="shared" si="238"/>
        <v>42370.166666666672</v>
      </c>
      <c r="T2975" s="20">
        <f t="shared" si="234"/>
        <v>28.34828703704261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8273</v>
      </c>
      <c r="O2976" t="s">
        <v>8274</v>
      </c>
      <c r="P2976">
        <f t="shared" si="235"/>
        <v>102</v>
      </c>
      <c r="Q2976">
        <f t="shared" si="236"/>
        <v>58.62</v>
      </c>
      <c r="R2976" s="10">
        <f t="shared" si="237"/>
        <v>41880.061006944445</v>
      </c>
      <c r="S2976" s="10">
        <f t="shared" si="238"/>
        <v>41908.065972222219</v>
      </c>
      <c r="T2976" s="20">
        <f t="shared" si="234"/>
        <v>28.004965277774318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8273</v>
      </c>
      <c r="O2977" t="s">
        <v>8274</v>
      </c>
      <c r="P2977">
        <f t="shared" si="235"/>
        <v>100</v>
      </c>
      <c r="Q2977">
        <f t="shared" si="236"/>
        <v>70.88</v>
      </c>
      <c r="R2977" s="10">
        <f t="shared" si="237"/>
        <v>41941.683865740742</v>
      </c>
      <c r="S2977" s="10">
        <f t="shared" si="238"/>
        <v>41970.125</v>
      </c>
      <c r="T2977" s="20">
        <f t="shared" si="234"/>
        <v>28.441134259257524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8273</v>
      </c>
      <c r="O2978" t="s">
        <v>8274</v>
      </c>
      <c r="P2978">
        <f t="shared" si="235"/>
        <v>171</v>
      </c>
      <c r="Q2978">
        <f t="shared" si="236"/>
        <v>8.57</v>
      </c>
      <c r="R2978" s="10">
        <f t="shared" si="237"/>
        <v>42425.730671296296</v>
      </c>
      <c r="S2978" s="10">
        <f t="shared" si="238"/>
        <v>42442.5</v>
      </c>
      <c r="T2978" s="20">
        <f t="shared" si="234"/>
        <v>16.76932870370365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8273</v>
      </c>
      <c r="O2979" t="s">
        <v>8274</v>
      </c>
      <c r="P2979">
        <f t="shared" si="235"/>
        <v>114</v>
      </c>
      <c r="Q2979">
        <f t="shared" si="236"/>
        <v>113.57</v>
      </c>
      <c r="R2979" s="10">
        <f t="shared" si="237"/>
        <v>42026.88118055556</v>
      </c>
      <c r="S2979" s="10">
        <f t="shared" si="238"/>
        <v>42086.093055555553</v>
      </c>
      <c r="T2979" s="20">
        <f t="shared" si="234"/>
        <v>59.211874999993597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8273</v>
      </c>
      <c r="O2980" t="s">
        <v>8274</v>
      </c>
      <c r="P2980">
        <f t="shared" si="235"/>
        <v>129</v>
      </c>
      <c r="Q2980">
        <f t="shared" si="236"/>
        <v>60.69</v>
      </c>
      <c r="R2980" s="10">
        <f t="shared" si="237"/>
        <v>41922.640590277777</v>
      </c>
      <c r="S2980" s="10">
        <f t="shared" si="238"/>
        <v>41932.249305555553</v>
      </c>
      <c r="T2980" s="20">
        <f t="shared" si="234"/>
        <v>9.6087152777763549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8273</v>
      </c>
      <c r="O2981" t="s">
        <v>8274</v>
      </c>
      <c r="P2981">
        <f t="shared" si="235"/>
        <v>101</v>
      </c>
      <c r="Q2981">
        <f t="shared" si="236"/>
        <v>110.22</v>
      </c>
      <c r="R2981" s="10">
        <f t="shared" si="237"/>
        <v>41993.824340277773</v>
      </c>
      <c r="S2981" s="10">
        <f t="shared" si="238"/>
        <v>42010.25</v>
      </c>
      <c r="T2981" s="20">
        <f t="shared" si="234"/>
        <v>16.425659722226555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8273</v>
      </c>
      <c r="O2982" t="s">
        <v>8274</v>
      </c>
      <c r="P2982">
        <f t="shared" si="235"/>
        <v>109</v>
      </c>
      <c r="Q2982">
        <f t="shared" si="236"/>
        <v>136.46</v>
      </c>
      <c r="R2982" s="10">
        <f t="shared" si="237"/>
        <v>42219.915856481486</v>
      </c>
      <c r="S2982" s="10">
        <f t="shared" si="238"/>
        <v>42240.083333333328</v>
      </c>
      <c r="T2982" s="20">
        <f t="shared" si="234"/>
        <v>20.167476851842366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8273</v>
      </c>
      <c r="O2983" t="s">
        <v>8313</v>
      </c>
      <c r="P2983">
        <f t="shared" si="235"/>
        <v>129</v>
      </c>
      <c r="Q2983">
        <f t="shared" si="236"/>
        <v>53.16</v>
      </c>
      <c r="R2983" s="10">
        <f t="shared" si="237"/>
        <v>42225.559675925921</v>
      </c>
      <c r="S2983" s="10">
        <f t="shared" si="238"/>
        <v>42270.559675925921</v>
      </c>
      <c r="T2983" s="20">
        <f t="shared" si="234"/>
        <v>45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8273</v>
      </c>
      <c r="O2984" t="s">
        <v>8313</v>
      </c>
      <c r="P2984">
        <f t="shared" si="235"/>
        <v>102</v>
      </c>
      <c r="Q2984">
        <f t="shared" si="236"/>
        <v>86.49</v>
      </c>
      <c r="R2984" s="10">
        <f t="shared" si="237"/>
        <v>42381.686840277776</v>
      </c>
      <c r="S2984" s="10">
        <f t="shared" si="238"/>
        <v>42411.686840277776</v>
      </c>
      <c r="T2984" s="20">
        <f t="shared" si="234"/>
        <v>30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8273</v>
      </c>
      <c r="O2985" t="s">
        <v>8313</v>
      </c>
      <c r="P2985">
        <f t="shared" si="235"/>
        <v>147</v>
      </c>
      <c r="Q2985">
        <f t="shared" si="236"/>
        <v>155.24</v>
      </c>
      <c r="R2985" s="10">
        <f t="shared" si="237"/>
        <v>41894.632361111115</v>
      </c>
      <c r="S2985" s="10">
        <f t="shared" si="238"/>
        <v>41954.674027777779</v>
      </c>
      <c r="T2985" s="20">
        <f t="shared" si="234"/>
        <v>60.041666666664241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8273</v>
      </c>
      <c r="O2986" t="s">
        <v>8313</v>
      </c>
      <c r="P2986">
        <f t="shared" si="235"/>
        <v>100</v>
      </c>
      <c r="Q2986">
        <f t="shared" si="236"/>
        <v>115.08</v>
      </c>
      <c r="R2986" s="10">
        <f t="shared" si="237"/>
        <v>42576.278715277775</v>
      </c>
      <c r="S2986" s="10">
        <f t="shared" si="238"/>
        <v>42606.278715277775</v>
      </c>
      <c r="T2986" s="20">
        <f t="shared" si="234"/>
        <v>30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8273</v>
      </c>
      <c r="O2987" t="s">
        <v>8313</v>
      </c>
      <c r="P2987">
        <f t="shared" si="235"/>
        <v>122</v>
      </c>
      <c r="Q2987">
        <f t="shared" si="236"/>
        <v>109.59</v>
      </c>
      <c r="R2987" s="10">
        <f t="shared" si="237"/>
        <v>42654.973703703698</v>
      </c>
      <c r="S2987" s="10">
        <f t="shared" si="238"/>
        <v>42674.166666666672</v>
      </c>
      <c r="T2987" s="20">
        <f t="shared" si="234"/>
        <v>19.192962962973979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8273</v>
      </c>
      <c r="O2988" t="s">
        <v>8313</v>
      </c>
      <c r="P2988">
        <f t="shared" si="235"/>
        <v>106</v>
      </c>
      <c r="Q2988">
        <f t="shared" si="236"/>
        <v>45.21</v>
      </c>
      <c r="R2988" s="10">
        <f t="shared" si="237"/>
        <v>42431.500069444446</v>
      </c>
      <c r="S2988" s="10">
        <f t="shared" si="238"/>
        <v>42491.458402777775</v>
      </c>
      <c r="T2988" s="20">
        <f t="shared" si="234"/>
        <v>59.958333333328483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8273</v>
      </c>
      <c r="O2989" t="s">
        <v>8313</v>
      </c>
      <c r="P2989">
        <f t="shared" si="235"/>
        <v>110</v>
      </c>
      <c r="Q2989">
        <f t="shared" si="236"/>
        <v>104.15</v>
      </c>
      <c r="R2989" s="10">
        <f t="shared" si="237"/>
        <v>42627.307303240741</v>
      </c>
      <c r="S2989" s="10">
        <f t="shared" si="238"/>
        <v>42656</v>
      </c>
      <c r="T2989" s="20">
        <f t="shared" si="234"/>
        <v>28.692696759258979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8273</v>
      </c>
      <c r="O2990" t="s">
        <v>8313</v>
      </c>
      <c r="P2990">
        <f t="shared" si="235"/>
        <v>100</v>
      </c>
      <c r="Q2990">
        <f t="shared" si="236"/>
        <v>35.71</v>
      </c>
      <c r="R2990" s="10">
        <f t="shared" si="237"/>
        <v>42511.362048611118</v>
      </c>
      <c r="S2990" s="10">
        <f t="shared" si="238"/>
        <v>42541.362048611118</v>
      </c>
      <c r="T2990" s="20">
        <f t="shared" si="234"/>
        <v>30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8273</v>
      </c>
      <c r="O2991" t="s">
        <v>8313</v>
      </c>
      <c r="P2991">
        <f t="shared" si="235"/>
        <v>177</v>
      </c>
      <c r="Q2991">
        <f t="shared" si="236"/>
        <v>97</v>
      </c>
      <c r="R2991" s="10">
        <f t="shared" si="237"/>
        <v>42337.02039351852</v>
      </c>
      <c r="S2991" s="10">
        <f t="shared" si="238"/>
        <v>42359.207638888889</v>
      </c>
      <c r="T2991" s="20">
        <f t="shared" si="234"/>
        <v>22.187245370369055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8273</v>
      </c>
      <c r="O2992" t="s">
        <v>8313</v>
      </c>
      <c r="P2992">
        <f t="shared" si="235"/>
        <v>100</v>
      </c>
      <c r="Q2992">
        <f t="shared" si="236"/>
        <v>370.37</v>
      </c>
      <c r="R2992" s="10">
        <f t="shared" si="237"/>
        <v>42341.57430555555</v>
      </c>
      <c r="S2992" s="10">
        <f t="shared" si="238"/>
        <v>42376.57430555555</v>
      </c>
      <c r="T2992" s="20">
        <f t="shared" si="234"/>
        <v>35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8273</v>
      </c>
      <c r="O2993" t="s">
        <v>8313</v>
      </c>
      <c r="P2993">
        <f t="shared" si="235"/>
        <v>103</v>
      </c>
      <c r="Q2993">
        <f t="shared" si="236"/>
        <v>94.41</v>
      </c>
      <c r="R2993" s="10">
        <f t="shared" si="237"/>
        <v>42740.837152777778</v>
      </c>
      <c r="S2993" s="10">
        <f t="shared" si="238"/>
        <v>42762.837152777778</v>
      </c>
      <c r="T2993" s="20">
        <f t="shared" si="234"/>
        <v>22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8273</v>
      </c>
      <c r="O2994" t="s">
        <v>8313</v>
      </c>
      <c r="P2994">
        <f t="shared" si="235"/>
        <v>105</v>
      </c>
      <c r="Q2994">
        <f t="shared" si="236"/>
        <v>48.98</v>
      </c>
      <c r="R2994" s="10">
        <f t="shared" si="237"/>
        <v>42622.767476851848</v>
      </c>
      <c r="S2994" s="10">
        <f t="shared" si="238"/>
        <v>42652.767476851848</v>
      </c>
      <c r="T2994" s="20">
        <f t="shared" si="234"/>
        <v>30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8273</v>
      </c>
      <c r="O2995" t="s">
        <v>8313</v>
      </c>
      <c r="P2995">
        <f t="shared" si="235"/>
        <v>100</v>
      </c>
      <c r="Q2995">
        <f t="shared" si="236"/>
        <v>45.59</v>
      </c>
      <c r="R2995" s="10">
        <f t="shared" si="237"/>
        <v>42390.838738425926</v>
      </c>
      <c r="S2995" s="10">
        <f t="shared" si="238"/>
        <v>42420.838738425926</v>
      </c>
      <c r="T2995" s="20">
        <f t="shared" si="234"/>
        <v>30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8273</v>
      </c>
      <c r="O2996" t="s">
        <v>8313</v>
      </c>
      <c r="P2996">
        <f t="shared" si="235"/>
        <v>458</v>
      </c>
      <c r="Q2996">
        <f t="shared" si="236"/>
        <v>23.28</v>
      </c>
      <c r="R2996" s="10">
        <f t="shared" si="237"/>
        <v>41885.478842592594</v>
      </c>
      <c r="S2996" s="10">
        <f t="shared" si="238"/>
        <v>41915.478842592594</v>
      </c>
      <c r="T2996" s="20">
        <f t="shared" si="234"/>
        <v>30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8273</v>
      </c>
      <c r="O2997" t="s">
        <v>8313</v>
      </c>
      <c r="P2997">
        <f t="shared" si="235"/>
        <v>105</v>
      </c>
      <c r="Q2997">
        <f t="shared" si="236"/>
        <v>63.23</v>
      </c>
      <c r="R2997" s="10">
        <f t="shared" si="237"/>
        <v>42724.665173611109</v>
      </c>
      <c r="S2997" s="10">
        <f t="shared" si="238"/>
        <v>42754.665173611109</v>
      </c>
      <c r="T2997" s="20">
        <f t="shared" si="234"/>
        <v>30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8273</v>
      </c>
      <c r="O2998" t="s">
        <v>8313</v>
      </c>
      <c r="P2998">
        <f t="shared" si="235"/>
        <v>172</v>
      </c>
      <c r="Q2998">
        <f t="shared" si="236"/>
        <v>153.52000000000001</v>
      </c>
      <c r="R2998" s="10">
        <f t="shared" si="237"/>
        <v>42090.912500000006</v>
      </c>
      <c r="S2998" s="10">
        <f t="shared" si="238"/>
        <v>42150.912500000006</v>
      </c>
      <c r="T2998" s="20">
        <f t="shared" si="234"/>
        <v>60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8273</v>
      </c>
      <c r="O2999" t="s">
        <v>8313</v>
      </c>
      <c r="P2999">
        <f t="shared" si="235"/>
        <v>104</v>
      </c>
      <c r="Q2999">
        <f t="shared" si="236"/>
        <v>90.2</v>
      </c>
      <c r="R2999" s="10">
        <f t="shared" si="237"/>
        <v>42775.733715277776</v>
      </c>
      <c r="S2999" s="10">
        <f t="shared" si="238"/>
        <v>42793.207638888889</v>
      </c>
      <c r="T2999" s="20">
        <f t="shared" si="234"/>
        <v>17.473923611112696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8273</v>
      </c>
      <c r="O3000" t="s">
        <v>8313</v>
      </c>
      <c r="P3000">
        <f t="shared" si="235"/>
        <v>103</v>
      </c>
      <c r="Q3000">
        <f t="shared" si="236"/>
        <v>118.97</v>
      </c>
      <c r="R3000" s="10">
        <f t="shared" si="237"/>
        <v>41778.193622685183</v>
      </c>
      <c r="S3000" s="10">
        <f t="shared" si="238"/>
        <v>41806.184027777781</v>
      </c>
      <c r="T3000" s="20">
        <f t="shared" si="234"/>
        <v>27.990405092597939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8273</v>
      </c>
      <c r="O3001" t="s">
        <v>8313</v>
      </c>
      <c r="P3001">
        <f t="shared" si="235"/>
        <v>119</v>
      </c>
      <c r="Q3001">
        <f t="shared" si="236"/>
        <v>80.25</v>
      </c>
      <c r="R3001" s="10">
        <f t="shared" si="237"/>
        <v>42780.740277777775</v>
      </c>
      <c r="S3001" s="10">
        <f t="shared" si="238"/>
        <v>42795.083333333328</v>
      </c>
      <c r="T3001" s="20">
        <f t="shared" si="234"/>
        <v>14.343055555553292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8273</v>
      </c>
      <c r="O3002" t="s">
        <v>8313</v>
      </c>
      <c r="P3002">
        <f t="shared" si="235"/>
        <v>100</v>
      </c>
      <c r="Q3002">
        <f t="shared" si="236"/>
        <v>62.5</v>
      </c>
      <c r="R3002" s="10">
        <f t="shared" si="237"/>
        <v>42752.827199074076</v>
      </c>
      <c r="S3002" s="10">
        <f t="shared" si="238"/>
        <v>42766.75</v>
      </c>
      <c r="T3002" s="20">
        <f t="shared" si="234"/>
        <v>13.922800925924093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8273</v>
      </c>
      <c r="O3003" t="s">
        <v>8313</v>
      </c>
      <c r="P3003">
        <f t="shared" si="235"/>
        <v>319</v>
      </c>
      <c r="Q3003">
        <f t="shared" si="236"/>
        <v>131.38</v>
      </c>
      <c r="R3003" s="10">
        <f t="shared" si="237"/>
        <v>42534.895625000005</v>
      </c>
      <c r="S3003" s="10">
        <f t="shared" si="238"/>
        <v>42564.895625000005</v>
      </c>
      <c r="T3003" s="20">
        <f t="shared" si="234"/>
        <v>30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8273</v>
      </c>
      <c r="O3004" t="s">
        <v>8313</v>
      </c>
      <c r="P3004">
        <f t="shared" si="235"/>
        <v>109</v>
      </c>
      <c r="Q3004">
        <f t="shared" si="236"/>
        <v>73.03</v>
      </c>
      <c r="R3004" s="10">
        <f t="shared" si="237"/>
        <v>41239.83625</v>
      </c>
      <c r="S3004" s="10">
        <f t="shared" si="238"/>
        <v>41269.83625</v>
      </c>
      <c r="T3004" s="20">
        <f t="shared" si="234"/>
        <v>30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8273</v>
      </c>
      <c r="O3005" t="s">
        <v>8313</v>
      </c>
      <c r="P3005">
        <f t="shared" si="235"/>
        <v>101</v>
      </c>
      <c r="Q3005">
        <f t="shared" si="236"/>
        <v>178.53</v>
      </c>
      <c r="R3005" s="10">
        <f t="shared" si="237"/>
        <v>42398.849259259259</v>
      </c>
      <c r="S3005" s="10">
        <f t="shared" si="238"/>
        <v>42430.249305555553</v>
      </c>
      <c r="T3005" s="20">
        <f t="shared" si="234"/>
        <v>31.400046296294022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8273</v>
      </c>
      <c r="O3006" t="s">
        <v>8313</v>
      </c>
      <c r="P3006">
        <f t="shared" si="235"/>
        <v>113</v>
      </c>
      <c r="Q3006">
        <f t="shared" si="236"/>
        <v>162.91</v>
      </c>
      <c r="R3006" s="10">
        <f t="shared" si="237"/>
        <v>41928.881064814814</v>
      </c>
      <c r="S3006" s="10">
        <f t="shared" si="238"/>
        <v>41958.922731481478</v>
      </c>
      <c r="T3006" s="20">
        <f t="shared" si="234"/>
        <v>30.041666666664241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8273</v>
      </c>
      <c r="O3007" t="s">
        <v>8313</v>
      </c>
      <c r="P3007">
        <f t="shared" si="235"/>
        <v>120</v>
      </c>
      <c r="Q3007">
        <f t="shared" si="236"/>
        <v>108.24</v>
      </c>
      <c r="R3007" s="10">
        <f t="shared" si="237"/>
        <v>41888.674826388888</v>
      </c>
      <c r="S3007" s="10">
        <f t="shared" si="238"/>
        <v>41918.674826388888</v>
      </c>
      <c r="T3007" s="20">
        <f t="shared" si="234"/>
        <v>30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8273</v>
      </c>
      <c r="O3008" t="s">
        <v>8313</v>
      </c>
      <c r="P3008">
        <f t="shared" si="235"/>
        <v>108</v>
      </c>
      <c r="Q3008">
        <f t="shared" si="236"/>
        <v>88.87</v>
      </c>
      <c r="R3008" s="10">
        <f t="shared" si="237"/>
        <v>41957.756840277783</v>
      </c>
      <c r="S3008" s="10">
        <f t="shared" si="238"/>
        <v>41987.756840277783</v>
      </c>
      <c r="T3008" s="20">
        <f t="shared" si="234"/>
        <v>30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8273</v>
      </c>
      <c r="O3009" t="s">
        <v>8313</v>
      </c>
      <c r="P3009">
        <f t="shared" si="235"/>
        <v>180</v>
      </c>
      <c r="Q3009">
        <f t="shared" si="236"/>
        <v>54</v>
      </c>
      <c r="R3009" s="10">
        <f t="shared" si="237"/>
        <v>42098.216238425928</v>
      </c>
      <c r="S3009" s="10">
        <f t="shared" si="238"/>
        <v>42119.216238425928</v>
      </c>
      <c r="T3009" s="20">
        <f t="shared" si="234"/>
        <v>21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8273</v>
      </c>
      <c r="O3010" t="s">
        <v>8313</v>
      </c>
      <c r="P3010">
        <f t="shared" si="235"/>
        <v>101</v>
      </c>
      <c r="Q3010">
        <f t="shared" si="236"/>
        <v>116.73</v>
      </c>
      <c r="R3010" s="10">
        <f t="shared" si="237"/>
        <v>42360.212025462963</v>
      </c>
      <c r="S3010" s="10">
        <f t="shared" si="238"/>
        <v>42390.212025462963</v>
      </c>
      <c r="T3010" s="20">
        <f t="shared" si="234"/>
        <v>30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8273</v>
      </c>
      <c r="O3011" t="s">
        <v>8313</v>
      </c>
      <c r="P3011">
        <f t="shared" si="235"/>
        <v>120</v>
      </c>
      <c r="Q3011">
        <f t="shared" si="236"/>
        <v>233.9</v>
      </c>
      <c r="R3011" s="10">
        <f t="shared" si="237"/>
        <v>41939.569907407407</v>
      </c>
      <c r="S3011" s="10">
        <f t="shared" si="238"/>
        <v>41969.611574074079</v>
      </c>
      <c r="T3011" s="20">
        <f t="shared" ref="T3011:T3074" si="239">S3011-R3011</f>
        <v>30.041666666671517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8273</v>
      </c>
      <c r="O3012" t="s">
        <v>8313</v>
      </c>
      <c r="P3012">
        <f t="shared" si="235"/>
        <v>158</v>
      </c>
      <c r="Q3012">
        <f t="shared" si="236"/>
        <v>158</v>
      </c>
      <c r="R3012" s="10">
        <f t="shared" si="237"/>
        <v>41996.832395833335</v>
      </c>
      <c r="S3012" s="10">
        <f t="shared" si="238"/>
        <v>42056.832395833335</v>
      </c>
      <c r="T3012" s="20">
        <f t="shared" si="239"/>
        <v>60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8273</v>
      </c>
      <c r="O3013" t="s">
        <v>8313</v>
      </c>
      <c r="P3013">
        <f t="shared" si="235"/>
        <v>124</v>
      </c>
      <c r="Q3013">
        <f t="shared" si="236"/>
        <v>14.84</v>
      </c>
      <c r="R3013" s="10">
        <f t="shared" si="237"/>
        <v>42334.468935185185</v>
      </c>
      <c r="S3013" s="10">
        <f t="shared" si="238"/>
        <v>42361.957638888889</v>
      </c>
      <c r="T3013" s="20">
        <f t="shared" si="239"/>
        <v>27.488703703704232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8273</v>
      </c>
      <c r="O3014" t="s">
        <v>8313</v>
      </c>
      <c r="P3014">
        <f t="shared" si="235"/>
        <v>117</v>
      </c>
      <c r="Q3014">
        <f t="shared" si="236"/>
        <v>85.18</v>
      </c>
      <c r="R3014" s="10">
        <f t="shared" si="237"/>
        <v>42024.702893518523</v>
      </c>
      <c r="S3014" s="10">
        <f t="shared" si="238"/>
        <v>42045.702893518523</v>
      </c>
      <c r="T3014" s="20">
        <f t="shared" si="239"/>
        <v>21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8273</v>
      </c>
      <c r="O3015" t="s">
        <v>8313</v>
      </c>
      <c r="P3015">
        <f t="shared" si="235"/>
        <v>157</v>
      </c>
      <c r="Q3015">
        <f t="shared" si="236"/>
        <v>146.69</v>
      </c>
      <c r="R3015" s="10">
        <f t="shared" si="237"/>
        <v>42146.836215277777</v>
      </c>
      <c r="S3015" s="10">
        <f t="shared" si="238"/>
        <v>42176.836215277777</v>
      </c>
      <c r="T3015" s="20">
        <f t="shared" si="239"/>
        <v>30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8273</v>
      </c>
      <c r="O3016" t="s">
        <v>8313</v>
      </c>
      <c r="P3016">
        <f t="shared" si="235"/>
        <v>113</v>
      </c>
      <c r="Q3016">
        <f t="shared" si="236"/>
        <v>50.76</v>
      </c>
      <c r="R3016" s="10">
        <f t="shared" si="237"/>
        <v>41920.123611111114</v>
      </c>
      <c r="S3016" s="10">
        <f t="shared" si="238"/>
        <v>41948.208333333336</v>
      </c>
      <c r="T3016" s="20">
        <f t="shared" si="239"/>
        <v>28.084722222221899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8273</v>
      </c>
      <c r="O3017" t="s">
        <v>8313</v>
      </c>
      <c r="P3017">
        <f t="shared" si="235"/>
        <v>103</v>
      </c>
      <c r="Q3017">
        <f t="shared" si="236"/>
        <v>87.7</v>
      </c>
      <c r="R3017" s="10">
        <f t="shared" si="237"/>
        <v>41785.72729166667</v>
      </c>
      <c r="S3017" s="10">
        <f t="shared" si="238"/>
        <v>41801.166666666664</v>
      </c>
      <c r="T3017" s="20">
        <f t="shared" si="239"/>
        <v>15.43937499999447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8273</v>
      </c>
      <c r="O3018" t="s">
        <v>8313</v>
      </c>
      <c r="P3018">
        <f t="shared" ref="P3018:P3081" si="240">ROUND(E3018/D3018*100,0)</f>
        <v>103</v>
      </c>
      <c r="Q3018">
        <f t="shared" ref="Q3018:Q3081" si="241">IFERROR(ROUND(E3018/L3018,2),0)</f>
        <v>242.28</v>
      </c>
      <c r="R3018" s="10">
        <f t="shared" ref="R3018:R3081" si="242">(((J3018/60)/60)/24)+DATE(1970,1,1)</f>
        <v>41778.548055555555</v>
      </c>
      <c r="S3018" s="10">
        <f t="shared" ref="S3018:S3081" si="243">(((I3018/60)/60)/24)+DATE(1970,1,1)</f>
        <v>41838.548055555555</v>
      </c>
      <c r="T3018" s="20">
        <f t="shared" si="239"/>
        <v>60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8273</v>
      </c>
      <c r="O3019" t="s">
        <v>8313</v>
      </c>
      <c r="P3019">
        <f t="shared" si="240"/>
        <v>106</v>
      </c>
      <c r="Q3019">
        <f t="shared" si="241"/>
        <v>146.44999999999999</v>
      </c>
      <c r="R3019" s="10">
        <f t="shared" si="242"/>
        <v>41841.850034722222</v>
      </c>
      <c r="S3019" s="10">
        <f t="shared" si="243"/>
        <v>41871.850034722222</v>
      </c>
      <c r="T3019" s="20">
        <f t="shared" si="239"/>
        <v>30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8273</v>
      </c>
      <c r="O3020" t="s">
        <v>8313</v>
      </c>
      <c r="P3020">
        <f t="shared" si="240"/>
        <v>101</v>
      </c>
      <c r="Q3020">
        <f t="shared" si="241"/>
        <v>103.17</v>
      </c>
      <c r="R3020" s="10">
        <f t="shared" si="242"/>
        <v>42163.29833333334</v>
      </c>
      <c r="S3020" s="10">
        <f t="shared" si="243"/>
        <v>42205.916666666672</v>
      </c>
      <c r="T3020" s="20">
        <f t="shared" si="239"/>
        <v>42.618333333331975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8273</v>
      </c>
      <c r="O3021" t="s">
        <v>8313</v>
      </c>
      <c r="P3021">
        <f t="shared" si="240"/>
        <v>121</v>
      </c>
      <c r="Q3021">
        <f t="shared" si="241"/>
        <v>80.459999999999994</v>
      </c>
      <c r="R3021" s="10">
        <f t="shared" si="242"/>
        <v>41758.833564814813</v>
      </c>
      <c r="S3021" s="10">
        <f t="shared" si="243"/>
        <v>41786.125</v>
      </c>
      <c r="T3021" s="20">
        <f t="shared" si="239"/>
        <v>27.291435185186856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8273</v>
      </c>
      <c r="O3022" t="s">
        <v>8313</v>
      </c>
      <c r="P3022">
        <f t="shared" si="240"/>
        <v>101</v>
      </c>
      <c r="Q3022">
        <f t="shared" si="241"/>
        <v>234.67</v>
      </c>
      <c r="R3022" s="10">
        <f t="shared" si="242"/>
        <v>42170.846446759257</v>
      </c>
      <c r="S3022" s="10">
        <f t="shared" si="243"/>
        <v>42230.846446759257</v>
      </c>
      <c r="T3022" s="20">
        <f t="shared" si="239"/>
        <v>60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8273</v>
      </c>
      <c r="O3023" t="s">
        <v>8313</v>
      </c>
      <c r="P3023">
        <f t="shared" si="240"/>
        <v>116</v>
      </c>
      <c r="Q3023">
        <f t="shared" si="241"/>
        <v>50.69</v>
      </c>
      <c r="R3023" s="10">
        <f t="shared" si="242"/>
        <v>42660.618854166663</v>
      </c>
      <c r="S3023" s="10">
        <f t="shared" si="243"/>
        <v>42696.249305555553</v>
      </c>
      <c r="T3023" s="20">
        <f t="shared" si="239"/>
        <v>35.630451388889924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8273</v>
      </c>
      <c r="O3024" t="s">
        <v>8313</v>
      </c>
      <c r="P3024">
        <f t="shared" si="240"/>
        <v>101</v>
      </c>
      <c r="Q3024">
        <f t="shared" si="241"/>
        <v>162.71</v>
      </c>
      <c r="R3024" s="10">
        <f t="shared" si="242"/>
        <v>42564.95380787037</v>
      </c>
      <c r="S3024" s="10">
        <f t="shared" si="243"/>
        <v>42609.95380787037</v>
      </c>
      <c r="T3024" s="20">
        <f t="shared" si="239"/>
        <v>45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8273</v>
      </c>
      <c r="O3025" t="s">
        <v>8313</v>
      </c>
      <c r="P3025">
        <f t="shared" si="240"/>
        <v>103</v>
      </c>
      <c r="Q3025">
        <f t="shared" si="241"/>
        <v>120.17</v>
      </c>
      <c r="R3025" s="10">
        <f t="shared" si="242"/>
        <v>42121.675763888896</v>
      </c>
      <c r="S3025" s="10">
        <f t="shared" si="243"/>
        <v>42166.675763888896</v>
      </c>
      <c r="T3025" s="20">
        <f t="shared" si="239"/>
        <v>45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8273</v>
      </c>
      <c r="O3026" t="s">
        <v>8313</v>
      </c>
      <c r="P3026">
        <f t="shared" si="240"/>
        <v>246</v>
      </c>
      <c r="Q3026">
        <f t="shared" si="241"/>
        <v>67.7</v>
      </c>
      <c r="R3026" s="10">
        <f t="shared" si="242"/>
        <v>41158.993923611109</v>
      </c>
      <c r="S3026" s="10">
        <f t="shared" si="243"/>
        <v>41188.993923611109</v>
      </c>
      <c r="T3026" s="20">
        <f t="shared" si="239"/>
        <v>30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8273</v>
      </c>
      <c r="O3027" t="s">
        <v>8313</v>
      </c>
      <c r="P3027">
        <f t="shared" si="240"/>
        <v>302</v>
      </c>
      <c r="Q3027">
        <f t="shared" si="241"/>
        <v>52.1</v>
      </c>
      <c r="R3027" s="10">
        <f t="shared" si="242"/>
        <v>41761.509409722225</v>
      </c>
      <c r="S3027" s="10">
        <f t="shared" si="243"/>
        <v>41789.666666666664</v>
      </c>
      <c r="T3027" s="20">
        <f t="shared" si="239"/>
        <v>28.157256944439723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8273</v>
      </c>
      <c r="O3028" t="s">
        <v>8313</v>
      </c>
      <c r="P3028">
        <f t="shared" si="240"/>
        <v>143</v>
      </c>
      <c r="Q3028">
        <f t="shared" si="241"/>
        <v>51.6</v>
      </c>
      <c r="R3028" s="10">
        <f t="shared" si="242"/>
        <v>42783.459398148145</v>
      </c>
      <c r="S3028" s="10">
        <f t="shared" si="243"/>
        <v>42797.459398148145</v>
      </c>
      <c r="T3028" s="20">
        <f t="shared" si="239"/>
        <v>14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8273</v>
      </c>
      <c r="O3029" t="s">
        <v>8313</v>
      </c>
      <c r="P3029">
        <f t="shared" si="240"/>
        <v>131</v>
      </c>
      <c r="Q3029">
        <f t="shared" si="241"/>
        <v>164.3</v>
      </c>
      <c r="R3029" s="10">
        <f t="shared" si="242"/>
        <v>42053.704293981486</v>
      </c>
      <c r="S3029" s="10">
        <f t="shared" si="243"/>
        <v>42083.662627314814</v>
      </c>
      <c r="T3029" s="20">
        <f t="shared" si="239"/>
        <v>29.958333333328483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8273</v>
      </c>
      <c r="O3030" t="s">
        <v>8313</v>
      </c>
      <c r="P3030">
        <f t="shared" si="240"/>
        <v>168</v>
      </c>
      <c r="Q3030">
        <f t="shared" si="241"/>
        <v>84.86</v>
      </c>
      <c r="R3030" s="10">
        <f t="shared" si="242"/>
        <v>42567.264178240745</v>
      </c>
      <c r="S3030" s="10">
        <f t="shared" si="243"/>
        <v>42597.264178240745</v>
      </c>
      <c r="T3030" s="20">
        <f t="shared" si="239"/>
        <v>30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8273</v>
      </c>
      <c r="O3031" t="s">
        <v>8313</v>
      </c>
      <c r="P3031">
        <f t="shared" si="240"/>
        <v>110</v>
      </c>
      <c r="Q3031">
        <f t="shared" si="241"/>
        <v>94.55</v>
      </c>
      <c r="R3031" s="10">
        <f t="shared" si="242"/>
        <v>41932.708877314813</v>
      </c>
      <c r="S3031" s="10">
        <f t="shared" si="243"/>
        <v>41961.190972222219</v>
      </c>
      <c r="T3031" s="20">
        <f t="shared" si="239"/>
        <v>28.482094907405553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8273</v>
      </c>
      <c r="O3032" t="s">
        <v>8313</v>
      </c>
      <c r="P3032">
        <f t="shared" si="240"/>
        <v>107</v>
      </c>
      <c r="Q3032">
        <f t="shared" si="241"/>
        <v>45.54</v>
      </c>
      <c r="R3032" s="10">
        <f t="shared" si="242"/>
        <v>42233.747349537036</v>
      </c>
      <c r="S3032" s="10">
        <f t="shared" si="243"/>
        <v>42263.747349537036</v>
      </c>
      <c r="T3032" s="20">
        <f t="shared" si="239"/>
        <v>30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8273</v>
      </c>
      <c r="O3033" t="s">
        <v>8313</v>
      </c>
      <c r="P3033">
        <f t="shared" si="240"/>
        <v>100</v>
      </c>
      <c r="Q3033">
        <f t="shared" si="241"/>
        <v>51.72</v>
      </c>
      <c r="R3033" s="10">
        <f t="shared" si="242"/>
        <v>42597.882488425923</v>
      </c>
      <c r="S3033" s="10">
        <f t="shared" si="243"/>
        <v>42657.882488425923</v>
      </c>
      <c r="T3033" s="20">
        <f t="shared" si="239"/>
        <v>60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8273</v>
      </c>
      <c r="O3034" t="s">
        <v>8313</v>
      </c>
      <c r="P3034">
        <f t="shared" si="240"/>
        <v>127</v>
      </c>
      <c r="Q3034">
        <f t="shared" si="241"/>
        <v>50.88</v>
      </c>
      <c r="R3034" s="10">
        <f t="shared" si="242"/>
        <v>42228.044664351852</v>
      </c>
      <c r="S3034" s="10">
        <f t="shared" si="243"/>
        <v>42258.044664351852</v>
      </c>
      <c r="T3034" s="20">
        <f t="shared" si="239"/>
        <v>30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8273</v>
      </c>
      <c r="O3035" t="s">
        <v>8313</v>
      </c>
      <c r="P3035">
        <f t="shared" si="240"/>
        <v>147</v>
      </c>
      <c r="Q3035">
        <f t="shared" si="241"/>
        <v>191.13</v>
      </c>
      <c r="R3035" s="10">
        <f t="shared" si="242"/>
        <v>42570.110243055555</v>
      </c>
      <c r="S3035" s="10">
        <f t="shared" si="243"/>
        <v>42600.110243055555</v>
      </c>
      <c r="T3035" s="20">
        <f t="shared" si="239"/>
        <v>30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8273</v>
      </c>
      <c r="O3036" t="s">
        <v>8313</v>
      </c>
      <c r="P3036">
        <f t="shared" si="240"/>
        <v>113</v>
      </c>
      <c r="Q3036">
        <f t="shared" si="241"/>
        <v>89.31</v>
      </c>
      <c r="R3036" s="10">
        <f t="shared" si="242"/>
        <v>42644.535358796296</v>
      </c>
      <c r="S3036" s="10">
        <f t="shared" si="243"/>
        <v>42675.165972222225</v>
      </c>
      <c r="T3036" s="20">
        <f t="shared" si="239"/>
        <v>30.630613425928459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8273</v>
      </c>
      <c r="O3037" t="s">
        <v>8313</v>
      </c>
      <c r="P3037">
        <f t="shared" si="240"/>
        <v>109</v>
      </c>
      <c r="Q3037">
        <f t="shared" si="241"/>
        <v>88.59</v>
      </c>
      <c r="R3037" s="10">
        <f t="shared" si="242"/>
        <v>41368.560289351852</v>
      </c>
      <c r="S3037" s="10">
        <f t="shared" si="243"/>
        <v>41398.560289351852</v>
      </c>
      <c r="T3037" s="20">
        <f t="shared" si="239"/>
        <v>30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8273</v>
      </c>
      <c r="O3038" t="s">
        <v>8313</v>
      </c>
      <c r="P3038">
        <f t="shared" si="240"/>
        <v>127</v>
      </c>
      <c r="Q3038">
        <f t="shared" si="241"/>
        <v>96.3</v>
      </c>
      <c r="R3038" s="10">
        <f t="shared" si="242"/>
        <v>41466.785231481481</v>
      </c>
      <c r="S3038" s="10">
        <f t="shared" si="243"/>
        <v>41502.499305555553</v>
      </c>
      <c r="T3038" s="20">
        <f t="shared" si="239"/>
        <v>35.714074074072414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8273</v>
      </c>
      <c r="O3039" t="s">
        <v>8313</v>
      </c>
      <c r="P3039">
        <f t="shared" si="240"/>
        <v>213</v>
      </c>
      <c r="Q3039">
        <f t="shared" si="241"/>
        <v>33.31</v>
      </c>
      <c r="R3039" s="10">
        <f t="shared" si="242"/>
        <v>40378.893206018518</v>
      </c>
      <c r="S3039" s="10">
        <f t="shared" si="243"/>
        <v>40453.207638888889</v>
      </c>
      <c r="T3039" s="20">
        <f t="shared" si="239"/>
        <v>74.314432870371093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8273</v>
      </c>
      <c r="O3040" t="s">
        <v>8313</v>
      </c>
      <c r="P3040">
        <f t="shared" si="240"/>
        <v>101</v>
      </c>
      <c r="Q3040">
        <f t="shared" si="241"/>
        <v>37.22</v>
      </c>
      <c r="R3040" s="10">
        <f t="shared" si="242"/>
        <v>42373.252280092594</v>
      </c>
      <c r="S3040" s="10">
        <f t="shared" si="243"/>
        <v>42433.252280092594</v>
      </c>
      <c r="T3040" s="20">
        <f t="shared" si="239"/>
        <v>60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8273</v>
      </c>
      <c r="O3041" t="s">
        <v>8313</v>
      </c>
      <c r="P3041">
        <f t="shared" si="240"/>
        <v>109</v>
      </c>
      <c r="Q3041">
        <f t="shared" si="241"/>
        <v>92.13</v>
      </c>
      <c r="R3041" s="10">
        <f t="shared" si="242"/>
        <v>41610.794421296298</v>
      </c>
      <c r="S3041" s="10">
        <f t="shared" si="243"/>
        <v>41637.332638888889</v>
      </c>
      <c r="T3041" s="20">
        <f t="shared" si="239"/>
        <v>26.538217592591536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8273</v>
      </c>
      <c r="O3042" t="s">
        <v>8313</v>
      </c>
      <c r="P3042">
        <f t="shared" si="240"/>
        <v>108</v>
      </c>
      <c r="Q3042">
        <f t="shared" si="241"/>
        <v>76.790000000000006</v>
      </c>
      <c r="R3042" s="10">
        <f t="shared" si="242"/>
        <v>42177.791909722218</v>
      </c>
      <c r="S3042" s="10">
        <f t="shared" si="243"/>
        <v>42181.958333333328</v>
      </c>
      <c r="T3042" s="20">
        <f t="shared" si="239"/>
        <v>4.1664236111100763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8273</v>
      </c>
      <c r="O3043" t="s">
        <v>8313</v>
      </c>
      <c r="P3043">
        <f t="shared" si="240"/>
        <v>110</v>
      </c>
      <c r="Q3043">
        <f t="shared" si="241"/>
        <v>96.53</v>
      </c>
      <c r="R3043" s="10">
        <f t="shared" si="242"/>
        <v>42359.868611111116</v>
      </c>
      <c r="S3043" s="10">
        <f t="shared" si="243"/>
        <v>42389.868611111116</v>
      </c>
      <c r="T3043" s="20">
        <f t="shared" si="239"/>
        <v>30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8273</v>
      </c>
      <c r="O3044" t="s">
        <v>8313</v>
      </c>
      <c r="P3044">
        <f t="shared" si="240"/>
        <v>128</v>
      </c>
      <c r="Q3044">
        <f t="shared" si="241"/>
        <v>51.89</v>
      </c>
      <c r="R3044" s="10">
        <f t="shared" si="242"/>
        <v>42253.688043981485</v>
      </c>
      <c r="S3044" s="10">
        <f t="shared" si="243"/>
        <v>42283.688043981485</v>
      </c>
      <c r="T3044" s="20">
        <f t="shared" si="239"/>
        <v>30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8273</v>
      </c>
      <c r="O3045" t="s">
        <v>8313</v>
      </c>
      <c r="P3045">
        <f t="shared" si="240"/>
        <v>110</v>
      </c>
      <c r="Q3045">
        <f t="shared" si="241"/>
        <v>128.91</v>
      </c>
      <c r="R3045" s="10">
        <f t="shared" si="242"/>
        <v>42083.070590277777</v>
      </c>
      <c r="S3045" s="10">
        <f t="shared" si="243"/>
        <v>42110.118055555555</v>
      </c>
      <c r="T3045" s="20">
        <f t="shared" si="239"/>
        <v>27.047465277777519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8273</v>
      </c>
      <c r="O3046" t="s">
        <v>8313</v>
      </c>
      <c r="P3046">
        <f t="shared" si="240"/>
        <v>109</v>
      </c>
      <c r="Q3046">
        <f t="shared" si="241"/>
        <v>84.11</v>
      </c>
      <c r="R3046" s="10">
        <f t="shared" si="242"/>
        <v>42387.7268287037</v>
      </c>
      <c r="S3046" s="10">
        <f t="shared" si="243"/>
        <v>42402.7268287037</v>
      </c>
      <c r="T3046" s="20">
        <f t="shared" si="239"/>
        <v>15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8273</v>
      </c>
      <c r="O3047" t="s">
        <v>8313</v>
      </c>
      <c r="P3047">
        <f t="shared" si="240"/>
        <v>133</v>
      </c>
      <c r="Q3047">
        <f t="shared" si="241"/>
        <v>82.94</v>
      </c>
      <c r="R3047" s="10">
        <f t="shared" si="242"/>
        <v>41843.155729166669</v>
      </c>
      <c r="S3047" s="10">
        <f t="shared" si="243"/>
        <v>41873.155729166669</v>
      </c>
      <c r="T3047" s="20">
        <f t="shared" si="239"/>
        <v>30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8273</v>
      </c>
      <c r="O3048" t="s">
        <v>8313</v>
      </c>
      <c r="P3048">
        <f t="shared" si="240"/>
        <v>191</v>
      </c>
      <c r="Q3048">
        <f t="shared" si="241"/>
        <v>259.95</v>
      </c>
      <c r="R3048" s="10">
        <f t="shared" si="242"/>
        <v>41862.803078703706</v>
      </c>
      <c r="S3048" s="10">
        <f t="shared" si="243"/>
        <v>41892.202777777777</v>
      </c>
      <c r="T3048" s="20">
        <f t="shared" si="239"/>
        <v>29.399699074070668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8273</v>
      </c>
      <c r="O3049" t="s">
        <v>8313</v>
      </c>
      <c r="P3049">
        <f t="shared" si="240"/>
        <v>149</v>
      </c>
      <c r="Q3049">
        <f t="shared" si="241"/>
        <v>37.25</v>
      </c>
      <c r="R3049" s="10">
        <f t="shared" si="242"/>
        <v>42443.989050925928</v>
      </c>
      <c r="S3049" s="10">
        <f t="shared" si="243"/>
        <v>42487.552777777775</v>
      </c>
      <c r="T3049" s="20">
        <f t="shared" si="239"/>
        <v>43.563726851847605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8273</v>
      </c>
      <c r="O3050" t="s">
        <v>8313</v>
      </c>
      <c r="P3050">
        <f t="shared" si="240"/>
        <v>166</v>
      </c>
      <c r="Q3050">
        <f t="shared" si="241"/>
        <v>177.02</v>
      </c>
      <c r="R3050" s="10">
        <f t="shared" si="242"/>
        <v>41975.901180555549</v>
      </c>
      <c r="S3050" s="10">
        <f t="shared" si="243"/>
        <v>42004.890277777777</v>
      </c>
      <c r="T3050" s="20">
        <f t="shared" si="239"/>
        <v>28.989097222227429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8273</v>
      </c>
      <c r="O3051" t="s">
        <v>8313</v>
      </c>
      <c r="P3051">
        <f t="shared" si="240"/>
        <v>107</v>
      </c>
      <c r="Q3051">
        <f t="shared" si="241"/>
        <v>74.069999999999993</v>
      </c>
      <c r="R3051" s="10">
        <f t="shared" si="242"/>
        <v>42139.014525462961</v>
      </c>
      <c r="S3051" s="10">
        <f t="shared" si="243"/>
        <v>42169.014525462961</v>
      </c>
      <c r="T3051" s="20">
        <f t="shared" si="239"/>
        <v>30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8273</v>
      </c>
      <c r="O3052" t="s">
        <v>8313</v>
      </c>
      <c r="P3052">
        <f t="shared" si="240"/>
        <v>106</v>
      </c>
      <c r="Q3052">
        <f t="shared" si="241"/>
        <v>70.67</v>
      </c>
      <c r="R3052" s="10">
        <f t="shared" si="242"/>
        <v>42465.16851851852</v>
      </c>
      <c r="S3052" s="10">
        <f t="shared" si="243"/>
        <v>42495.16851851852</v>
      </c>
      <c r="T3052" s="20">
        <f t="shared" si="239"/>
        <v>30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8273</v>
      </c>
      <c r="O3053" t="s">
        <v>8313</v>
      </c>
      <c r="P3053">
        <f t="shared" si="240"/>
        <v>24</v>
      </c>
      <c r="Q3053">
        <f t="shared" si="241"/>
        <v>23.63</v>
      </c>
      <c r="R3053" s="10">
        <f t="shared" si="242"/>
        <v>42744.416030092587</v>
      </c>
      <c r="S3053" s="10">
        <f t="shared" si="243"/>
        <v>42774.416030092587</v>
      </c>
      <c r="T3053" s="20">
        <f t="shared" si="239"/>
        <v>30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8273</v>
      </c>
      <c r="O3054" t="s">
        <v>8313</v>
      </c>
      <c r="P3054">
        <f t="shared" si="240"/>
        <v>0</v>
      </c>
      <c r="Q3054">
        <f t="shared" si="241"/>
        <v>37.5</v>
      </c>
      <c r="R3054" s="10">
        <f t="shared" si="242"/>
        <v>42122.670069444444</v>
      </c>
      <c r="S3054" s="10">
        <f t="shared" si="243"/>
        <v>42152.665972222225</v>
      </c>
      <c r="T3054" s="20">
        <f t="shared" si="239"/>
        <v>29.995902777780429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8273</v>
      </c>
      <c r="O3055" t="s">
        <v>8313</v>
      </c>
      <c r="P3055">
        <f t="shared" si="240"/>
        <v>0</v>
      </c>
      <c r="Q3055">
        <f t="shared" si="241"/>
        <v>13.33</v>
      </c>
      <c r="R3055" s="10">
        <f t="shared" si="242"/>
        <v>41862.761724537035</v>
      </c>
      <c r="S3055" s="10">
        <f t="shared" si="243"/>
        <v>41914.165972222225</v>
      </c>
      <c r="T3055" s="20">
        <f t="shared" si="239"/>
        <v>51.404247685190057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8273</v>
      </c>
      <c r="O3056" t="s">
        <v>8313</v>
      </c>
      <c r="P3056">
        <f t="shared" si="240"/>
        <v>0</v>
      </c>
      <c r="Q3056">
        <f t="shared" si="241"/>
        <v>0</v>
      </c>
      <c r="R3056" s="10">
        <f t="shared" si="242"/>
        <v>42027.832800925928</v>
      </c>
      <c r="S3056" s="10">
        <f t="shared" si="243"/>
        <v>42065.044444444444</v>
      </c>
      <c r="T3056" s="20">
        <f t="shared" si="239"/>
        <v>37.211643518516212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8273</v>
      </c>
      <c r="O3057" t="s">
        <v>8313</v>
      </c>
      <c r="P3057">
        <f t="shared" si="240"/>
        <v>0</v>
      </c>
      <c r="Q3057">
        <f t="shared" si="241"/>
        <v>1</v>
      </c>
      <c r="R3057" s="10">
        <f t="shared" si="242"/>
        <v>41953.95821759259</v>
      </c>
      <c r="S3057" s="10">
        <f t="shared" si="243"/>
        <v>42013.95821759259</v>
      </c>
      <c r="T3057" s="20">
        <f t="shared" si="239"/>
        <v>60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8273</v>
      </c>
      <c r="O3058" t="s">
        <v>8313</v>
      </c>
      <c r="P3058">
        <f t="shared" si="240"/>
        <v>0</v>
      </c>
      <c r="Q3058">
        <f t="shared" si="241"/>
        <v>0</v>
      </c>
      <c r="R3058" s="10">
        <f t="shared" si="242"/>
        <v>41851.636388888888</v>
      </c>
      <c r="S3058" s="10">
        <f t="shared" si="243"/>
        <v>41911.636388888888</v>
      </c>
      <c r="T3058" s="20">
        <f t="shared" si="239"/>
        <v>60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8273</v>
      </c>
      <c r="O3059" t="s">
        <v>8313</v>
      </c>
      <c r="P3059">
        <f t="shared" si="240"/>
        <v>0</v>
      </c>
      <c r="Q3059">
        <f t="shared" si="241"/>
        <v>0</v>
      </c>
      <c r="R3059" s="10">
        <f t="shared" si="242"/>
        <v>42433.650590277779</v>
      </c>
      <c r="S3059" s="10">
        <f t="shared" si="243"/>
        <v>42463.608923611115</v>
      </c>
      <c r="T3059" s="20">
        <f t="shared" si="239"/>
        <v>29.958333333335759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8273</v>
      </c>
      <c r="O3060" t="s">
        <v>8313</v>
      </c>
      <c r="P3060">
        <f t="shared" si="240"/>
        <v>0</v>
      </c>
      <c r="Q3060">
        <f t="shared" si="241"/>
        <v>1</v>
      </c>
      <c r="R3060" s="10">
        <f t="shared" si="242"/>
        <v>42460.374305555553</v>
      </c>
      <c r="S3060" s="10">
        <f t="shared" si="243"/>
        <v>42510.374305555553</v>
      </c>
      <c r="T3060" s="20">
        <f t="shared" si="239"/>
        <v>50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8273</v>
      </c>
      <c r="O3061" t="s">
        <v>8313</v>
      </c>
      <c r="P3061">
        <f t="shared" si="240"/>
        <v>3</v>
      </c>
      <c r="Q3061">
        <f t="shared" si="241"/>
        <v>41</v>
      </c>
      <c r="R3061" s="10">
        <f t="shared" si="242"/>
        <v>41829.935717592591</v>
      </c>
      <c r="S3061" s="10">
        <f t="shared" si="243"/>
        <v>41859.935717592591</v>
      </c>
      <c r="T3061" s="20">
        <f t="shared" si="239"/>
        <v>30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8273</v>
      </c>
      <c r="O3062" t="s">
        <v>8313</v>
      </c>
      <c r="P3062">
        <f t="shared" si="240"/>
        <v>0</v>
      </c>
      <c r="Q3062">
        <f t="shared" si="241"/>
        <v>55.83</v>
      </c>
      <c r="R3062" s="10">
        <f t="shared" si="242"/>
        <v>42245.274699074071</v>
      </c>
      <c r="S3062" s="10">
        <f t="shared" si="243"/>
        <v>42275.274699074071</v>
      </c>
      <c r="T3062" s="20">
        <f t="shared" si="239"/>
        <v>30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8273</v>
      </c>
      <c r="O3063" t="s">
        <v>8313</v>
      </c>
      <c r="P3063">
        <f t="shared" si="240"/>
        <v>0</v>
      </c>
      <c r="Q3063">
        <f t="shared" si="241"/>
        <v>0</v>
      </c>
      <c r="R3063" s="10">
        <f t="shared" si="242"/>
        <v>41834.784120370372</v>
      </c>
      <c r="S3063" s="10">
        <f t="shared" si="243"/>
        <v>41864.784120370372</v>
      </c>
      <c r="T3063" s="20">
        <f t="shared" si="239"/>
        <v>30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8273</v>
      </c>
      <c r="O3064" t="s">
        <v>8313</v>
      </c>
      <c r="P3064">
        <f t="shared" si="240"/>
        <v>67</v>
      </c>
      <c r="Q3064">
        <f t="shared" si="241"/>
        <v>99.76</v>
      </c>
      <c r="R3064" s="10">
        <f t="shared" si="242"/>
        <v>42248.535787037035</v>
      </c>
      <c r="S3064" s="10">
        <f t="shared" si="243"/>
        <v>42277.75</v>
      </c>
      <c r="T3064" s="20">
        <f t="shared" si="239"/>
        <v>29.214212962964666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8273</v>
      </c>
      <c r="O3065" t="s">
        <v>8313</v>
      </c>
      <c r="P3065">
        <f t="shared" si="240"/>
        <v>20</v>
      </c>
      <c r="Q3065">
        <f t="shared" si="241"/>
        <v>25.52</v>
      </c>
      <c r="R3065" s="10">
        <f t="shared" si="242"/>
        <v>42630.922893518517</v>
      </c>
      <c r="S3065" s="10">
        <f t="shared" si="243"/>
        <v>42665.922893518517</v>
      </c>
      <c r="T3065" s="20">
        <f t="shared" si="239"/>
        <v>35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8273</v>
      </c>
      <c r="O3066" t="s">
        <v>8313</v>
      </c>
      <c r="P3066">
        <f t="shared" si="240"/>
        <v>11</v>
      </c>
      <c r="Q3066">
        <f t="shared" si="241"/>
        <v>117.65</v>
      </c>
      <c r="R3066" s="10">
        <f t="shared" si="242"/>
        <v>42299.130162037036</v>
      </c>
      <c r="S3066" s="10">
        <f t="shared" si="243"/>
        <v>42330.290972222225</v>
      </c>
      <c r="T3066" s="20">
        <f t="shared" si="239"/>
        <v>31.160810185188893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8273</v>
      </c>
      <c r="O3067" t="s">
        <v>8313</v>
      </c>
      <c r="P3067">
        <f t="shared" si="240"/>
        <v>0</v>
      </c>
      <c r="Q3067">
        <f t="shared" si="241"/>
        <v>5</v>
      </c>
      <c r="R3067" s="10">
        <f t="shared" si="242"/>
        <v>41825.055231481485</v>
      </c>
      <c r="S3067" s="10">
        <f t="shared" si="243"/>
        <v>41850.055231481485</v>
      </c>
      <c r="T3067" s="20">
        <f t="shared" si="239"/>
        <v>25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8273</v>
      </c>
      <c r="O3068" t="s">
        <v>8313</v>
      </c>
      <c r="P3068">
        <f t="shared" si="240"/>
        <v>12</v>
      </c>
      <c r="Q3068">
        <f t="shared" si="241"/>
        <v>2796.67</v>
      </c>
      <c r="R3068" s="10">
        <f t="shared" si="242"/>
        <v>42531.228437500002</v>
      </c>
      <c r="S3068" s="10">
        <f t="shared" si="243"/>
        <v>42561.228437500002</v>
      </c>
      <c r="T3068" s="20">
        <f t="shared" si="239"/>
        <v>30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8273</v>
      </c>
      <c r="O3069" t="s">
        <v>8313</v>
      </c>
      <c r="P3069">
        <f t="shared" si="240"/>
        <v>3</v>
      </c>
      <c r="Q3069">
        <f t="shared" si="241"/>
        <v>200</v>
      </c>
      <c r="R3069" s="10">
        <f t="shared" si="242"/>
        <v>42226.938414351855</v>
      </c>
      <c r="S3069" s="10">
        <f t="shared" si="243"/>
        <v>42256.938414351855</v>
      </c>
      <c r="T3069" s="20">
        <f t="shared" si="239"/>
        <v>30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8273</v>
      </c>
      <c r="O3070" t="s">
        <v>8313</v>
      </c>
      <c r="P3070">
        <f t="shared" si="240"/>
        <v>0</v>
      </c>
      <c r="Q3070">
        <f t="shared" si="241"/>
        <v>87.5</v>
      </c>
      <c r="R3070" s="10">
        <f t="shared" si="242"/>
        <v>42263.691574074073</v>
      </c>
      <c r="S3070" s="10">
        <f t="shared" si="243"/>
        <v>42293.691574074073</v>
      </c>
      <c r="T3070" s="20">
        <f t="shared" si="239"/>
        <v>30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8273</v>
      </c>
      <c r="O3071" t="s">
        <v>8313</v>
      </c>
      <c r="P3071">
        <f t="shared" si="240"/>
        <v>14</v>
      </c>
      <c r="Q3071">
        <f t="shared" si="241"/>
        <v>20.14</v>
      </c>
      <c r="R3071" s="10">
        <f t="shared" si="242"/>
        <v>41957.833726851852</v>
      </c>
      <c r="S3071" s="10">
        <f t="shared" si="243"/>
        <v>41987.833726851852</v>
      </c>
      <c r="T3071" s="20">
        <f t="shared" si="239"/>
        <v>30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8273</v>
      </c>
      <c r="O3072" t="s">
        <v>8313</v>
      </c>
      <c r="P3072">
        <f t="shared" si="240"/>
        <v>3</v>
      </c>
      <c r="Q3072">
        <f t="shared" si="241"/>
        <v>20.88</v>
      </c>
      <c r="R3072" s="10">
        <f t="shared" si="242"/>
        <v>42690.733437499999</v>
      </c>
      <c r="S3072" s="10">
        <f t="shared" si="243"/>
        <v>42711.733437499999</v>
      </c>
      <c r="T3072" s="20">
        <f t="shared" si="239"/>
        <v>21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8273</v>
      </c>
      <c r="O3073" t="s">
        <v>8313</v>
      </c>
      <c r="P3073">
        <f t="shared" si="240"/>
        <v>60</v>
      </c>
      <c r="Q3073">
        <f t="shared" si="241"/>
        <v>61.31</v>
      </c>
      <c r="R3073" s="10">
        <f t="shared" si="242"/>
        <v>42097.732418981483</v>
      </c>
      <c r="S3073" s="10">
        <f t="shared" si="243"/>
        <v>42115.249305555553</v>
      </c>
      <c r="T3073" s="20">
        <f t="shared" si="239"/>
        <v>17.516886574070668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8273</v>
      </c>
      <c r="O3074" t="s">
        <v>8313</v>
      </c>
      <c r="P3074">
        <f t="shared" si="240"/>
        <v>0</v>
      </c>
      <c r="Q3074">
        <f t="shared" si="241"/>
        <v>1</v>
      </c>
      <c r="R3074" s="10">
        <f t="shared" si="242"/>
        <v>42658.690532407403</v>
      </c>
      <c r="S3074" s="10">
        <f t="shared" si="243"/>
        <v>42673.073611111111</v>
      </c>
      <c r="T3074" s="20">
        <f t="shared" si="239"/>
        <v>14.383078703707724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8273</v>
      </c>
      <c r="O3075" t="s">
        <v>8313</v>
      </c>
      <c r="P3075">
        <f t="shared" si="240"/>
        <v>0</v>
      </c>
      <c r="Q3075">
        <f t="shared" si="241"/>
        <v>92.14</v>
      </c>
      <c r="R3075" s="10">
        <f t="shared" si="242"/>
        <v>42111.684027777781</v>
      </c>
      <c r="S3075" s="10">
        <f t="shared" si="243"/>
        <v>42169.804861111115</v>
      </c>
      <c r="T3075" s="20">
        <f t="shared" ref="T3075:T3138" si="244">S3075-R3075</f>
        <v>58.120833333334303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8273</v>
      </c>
      <c r="O3076" t="s">
        <v>8313</v>
      </c>
      <c r="P3076">
        <f t="shared" si="240"/>
        <v>0</v>
      </c>
      <c r="Q3076">
        <f t="shared" si="241"/>
        <v>7.33</v>
      </c>
      <c r="R3076" s="10">
        <f t="shared" si="242"/>
        <v>42409.571284722217</v>
      </c>
      <c r="S3076" s="10">
        <f t="shared" si="243"/>
        <v>42439.571284722217</v>
      </c>
      <c r="T3076" s="20">
        <f t="shared" si="244"/>
        <v>30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8273</v>
      </c>
      <c r="O3077" t="s">
        <v>8313</v>
      </c>
      <c r="P3077">
        <f t="shared" si="240"/>
        <v>9</v>
      </c>
      <c r="Q3077">
        <f t="shared" si="241"/>
        <v>64.8</v>
      </c>
      <c r="R3077" s="10">
        <f t="shared" si="242"/>
        <v>42551.102314814809</v>
      </c>
      <c r="S3077" s="10">
        <f t="shared" si="243"/>
        <v>42601.102314814809</v>
      </c>
      <c r="T3077" s="20">
        <f t="shared" si="244"/>
        <v>50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8273</v>
      </c>
      <c r="O3078" t="s">
        <v>8313</v>
      </c>
      <c r="P3078">
        <f t="shared" si="240"/>
        <v>15</v>
      </c>
      <c r="Q3078">
        <f t="shared" si="241"/>
        <v>30.12</v>
      </c>
      <c r="R3078" s="10">
        <f t="shared" si="242"/>
        <v>42226.651886574073</v>
      </c>
      <c r="S3078" s="10">
        <f t="shared" si="243"/>
        <v>42286.651886574073</v>
      </c>
      <c r="T3078" s="20">
        <f t="shared" si="244"/>
        <v>60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8273</v>
      </c>
      <c r="O3079" t="s">
        <v>8313</v>
      </c>
      <c r="P3079">
        <f t="shared" si="240"/>
        <v>0</v>
      </c>
      <c r="Q3079">
        <f t="shared" si="241"/>
        <v>52.5</v>
      </c>
      <c r="R3079" s="10">
        <f t="shared" si="242"/>
        <v>42766.956921296296</v>
      </c>
      <c r="S3079" s="10">
        <f t="shared" si="243"/>
        <v>42796.956921296296</v>
      </c>
      <c r="T3079" s="20">
        <f t="shared" si="244"/>
        <v>30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8273</v>
      </c>
      <c r="O3080" t="s">
        <v>8313</v>
      </c>
      <c r="P3080">
        <f t="shared" si="240"/>
        <v>0</v>
      </c>
      <c r="Q3080">
        <f t="shared" si="241"/>
        <v>23.67</v>
      </c>
      <c r="R3080" s="10">
        <f t="shared" si="242"/>
        <v>42031.138831018514</v>
      </c>
      <c r="S3080" s="10">
        <f t="shared" si="243"/>
        <v>42061.138831018514</v>
      </c>
      <c r="T3080" s="20">
        <f t="shared" si="244"/>
        <v>30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8273</v>
      </c>
      <c r="O3081" t="s">
        <v>8313</v>
      </c>
      <c r="P3081">
        <f t="shared" si="240"/>
        <v>1</v>
      </c>
      <c r="Q3081">
        <f t="shared" si="241"/>
        <v>415.78</v>
      </c>
      <c r="R3081" s="10">
        <f t="shared" si="242"/>
        <v>42055.713368055556</v>
      </c>
      <c r="S3081" s="10">
        <f t="shared" si="243"/>
        <v>42085.671701388885</v>
      </c>
      <c r="T3081" s="20">
        <f t="shared" si="244"/>
        <v>29.958333333328483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8273</v>
      </c>
      <c r="O3082" t="s">
        <v>8313</v>
      </c>
      <c r="P3082">
        <f t="shared" ref="P3082:P3145" si="245">ROUND(E3082/D3082*100,0)</f>
        <v>0</v>
      </c>
      <c r="Q3082">
        <f t="shared" ref="Q3082:Q3145" si="246">IFERROR(ROUND(E3082/L3082,2),0)</f>
        <v>53.71</v>
      </c>
      <c r="R3082" s="10">
        <f t="shared" ref="R3082:R3145" si="247">(((J3082/60)/60)/24)+DATE(1970,1,1)</f>
        <v>41940.028287037036</v>
      </c>
      <c r="S3082" s="10">
        <f t="shared" ref="S3082:S3145" si="248">(((I3082/60)/60)/24)+DATE(1970,1,1)</f>
        <v>42000.0699537037</v>
      </c>
      <c r="T3082" s="20">
        <f t="shared" si="244"/>
        <v>60.041666666664241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8273</v>
      </c>
      <c r="O3083" t="s">
        <v>8313</v>
      </c>
      <c r="P3083">
        <f t="shared" si="245"/>
        <v>0</v>
      </c>
      <c r="Q3083">
        <f t="shared" si="246"/>
        <v>420.6</v>
      </c>
      <c r="R3083" s="10">
        <f t="shared" si="247"/>
        <v>42237.181608796294</v>
      </c>
      <c r="S3083" s="10">
        <f t="shared" si="248"/>
        <v>42267.181608796294</v>
      </c>
      <c r="T3083" s="20">
        <f t="shared" si="244"/>
        <v>30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8273</v>
      </c>
      <c r="O3084" t="s">
        <v>8313</v>
      </c>
      <c r="P3084">
        <f t="shared" si="245"/>
        <v>0</v>
      </c>
      <c r="Q3084">
        <f t="shared" si="246"/>
        <v>0</v>
      </c>
      <c r="R3084" s="10">
        <f t="shared" si="247"/>
        <v>42293.922986111109</v>
      </c>
      <c r="S3084" s="10">
        <f t="shared" si="248"/>
        <v>42323.96465277778</v>
      </c>
      <c r="T3084" s="20">
        <f t="shared" si="244"/>
        <v>30.041666666671517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8273</v>
      </c>
      <c r="O3085" t="s">
        <v>8313</v>
      </c>
      <c r="P3085">
        <f t="shared" si="245"/>
        <v>0</v>
      </c>
      <c r="Q3085">
        <f t="shared" si="246"/>
        <v>18.670000000000002</v>
      </c>
      <c r="R3085" s="10">
        <f t="shared" si="247"/>
        <v>41853.563402777778</v>
      </c>
      <c r="S3085" s="10">
        <f t="shared" si="248"/>
        <v>41883.208333333336</v>
      </c>
      <c r="T3085" s="20">
        <f t="shared" si="244"/>
        <v>29.644930555557949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8273</v>
      </c>
      <c r="O3086" t="s">
        <v>8313</v>
      </c>
      <c r="P3086">
        <f t="shared" si="245"/>
        <v>12</v>
      </c>
      <c r="Q3086">
        <f t="shared" si="246"/>
        <v>78.33</v>
      </c>
      <c r="R3086" s="10">
        <f t="shared" si="247"/>
        <v>42100.723738425921</v>
      </c>
      <c r="S3086" s="10">
        <f t="shared" si="248"/>
        <v>42129.783333333333</v>
      </c>
      <c r="T3086" s="20">
        <f t="shared" si="244"/>
        <v>29.059594907412247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8273</v>
      </c>
      <c r="O3087" t="s">
        <v>8313</v>
      </c>
      <c r="P3087">
        <f t="shared" si="245"/>
        <v>2</v>
      </c>
      <c r="Q3087">
        <f t="shared" si="246"/>
        <v>67.78</v>
      </c>
      <c r="R3087" s="10">
        <f t="shared" si="247"/>
        <v>42246.883784722217</v>
      </c>
      <c r="S3087" s="10">
        <f t="shared" si="248"/>
        <v>42276.883784722217</v>
      </c>
      <c r="T3087" s="20">
        <f t="shared" si="244"/>
        <v>30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8273</v>
      </c>
      <c r="O3088" t="s">
        <v>8313</v>
      </c>
      <c r="P3088">
        <f t="shared" si="245"/>
        <v>0</v>
      </c>
      <c r="Q3088">
        <f t="shared" si="246"/>
        <v>16.670000000000002</v>
      </c>
      <c r="R3088" s="10">
        <f t="shared" si="247"/>
        <v>42173.67082175926</v>
      </c>
      <c r="S3088" s="10">
        <f t="shared" si="248"/>
        <v>42233.67082175926</v>
      </c>
      <c r="T3088" s="20">
        <f t="shared" si="244"/>
        <v>60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8273</v>
      </c>
      <c r="O3089" t="s">
        <v>8313</v>
      </c>
      <c r="P3089">
        <f t="shared" si="245"/>
        <v>1</v>
      </c>
      <c r="Q3089">
        <f t="shared" si="246"/>
        <v>62.5</v>
      </c>
      <c r="R3089" s="10">
        <f t="shared" si="247"/>
        <v>42665.150347222225</v>
      </c>
      <c r="S3089" s="10">
        <f t="shared" si="248"/>
        <v>42725.192013888889</v>
      </c>
      <c r="T3089" s="20">
        <f t="shared" si="244"/>
        <v>60.041666666664241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8273</v>
      </c>
      <c r="O3090" t="s">
        <v>8313</v>
      </c>
      <c r="P3090">
        <f t="shared" si="245"/>
        <v>0</v>
      </c>
      <c r="Q3090">
        <f t="shared" si="246"/>
        <v>42</v>
      </c>
      <c r="R3090" s="10">
        <f t="shared" si="247"/>
        <v>41981.57230324074</v>
      </c>
      <c r="S3090" s="10">
        <f t="shared" si="248"/>
        <v>42012.570138888885</v>
      </c>
      <c r="T3090" s="20">
        <f t="shared" si="244"/>
        <v>30.997835648144246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8273</v>
      </c>
      <c r="O3091" t="s">
        <v>8313</v>
      </c>
      <c r="P3091">
        <f t="shared" si="245"/>
        <v>23</v>
      </c>
      <c r="Q3091">
        <f t="shared" si="246"/>
        <v>130.09</v>
      </c>
      <c r="R3091" s="10">
        <f t="shared" si="247"/>
        <v>42528.542627314819</v>
      </c>
      <c r="S3091" s="10">
        <f t="shared" si="248"/>
        <v>42560.082638888889</v>
      </c>
      <c r="T3091" s="20">
        <f t="shared" si="244"/>
        <v>31.540011574070377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8273</v>
      </c>
      <c r="O3092" t="s">
        <v>8313</v>
      </c>
      <c r="P3092">
        <f t="shared" si="245"/>
        <v>5</v>
      </c>
      <c r="Q3092">
        <f t="shared" si="246"/>
        <v>1270.22</v>
      </c>
      <c r="R3092" s="10">
        <f t="shared" si="247"/>
        <v>42065.818807870368</v>
      </c>
      <c r="S3092" s="10">
        <f t="shared" si="248"/>
        <v>42125.777141203704</v>
      </c>
      <c r="T3092" s="20">
        <f t="shared" si="244"/>
        <v>59.958333333335759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8273</v>
      </c>
      <c r="O3093" t="s">
        <v>8313</v>
      </c>
      <c r="P3093">
        <f t="shared" si="245"/>
        <v>16</v>
      </c>
      <c r="Q3093">
        <f t="shared" si="246"/>
        <v>88.44</v>
      </c>
      <c r="R3093" s="10">
        <f t="shared" si="247"/>
        <v>42566.948414351849</v>
      </c>
      <c r="S3093" s="10">
        <f t="shared" si="248"/>
        <v>42596.948414351849</v>
      </c>
      <c r="T3093" s="20">
        <f t="shared" si="244"/>
        <v>30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8273</v>
      </c>
      <c r="O3094" t="s">
        <v>8313</v>
      </c>
      <c r="P3094">
        <f t="shared" si="245"/>
        <v>1</v>
      </c>
      <c r="Q3094">
        <f t="shared" si="246"/>
        <v>56.34</v>
      </c>
      <c r="R3094" s="10">
        <f t="shared" si="247"/>
        <v>42255.619351851856</v>
      </c>
      <c r="S3094" s="10">
        <f t="shared" si="248"/>
        <v>42292.916666666672</v>
      </c>
      <c r="T3094" s="20">
        <f t="shared" si="244"/>
        <v>37.297314814815763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8273</v>
      </c>
      <c r="O3095" t="s">
        <v>8313</v>
      </c>
      <c r="P3095">
        <f t="shared" si="245"/>
        <v>23</v>
      </c>
      <c r="Q3095">
        <f t="shared" si="246"/>
        <v>53.53</v>
      </c>
      <c r="R3095" s="10">
        <f t="shared" si="247"/>
        <v>41760.909039351849</v>
      </c>
      <c r="S3095" s="10">
        <f t="shared" si="248"/>
        <v>41791.165972222225</v>
      </c>
      <c r="T3095" s="20">
        <f t="shared" si="244"/>
        <v>30.256932870375749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8273</v>
      </c>
      <c r="O3096" t="s">
        <v>8313</v>
      </c>
      <c r="P3096">
        <f t="shared" si="245"/>
        <v>0</v>
      </c>
      <c r="Q3096">
        <f t="shared" si="246"/>
        <v>25</v>
      </c>
      <c r="R3096" s="10">
        <f t="shared" si="247"/>
        <v>42207.795787037037</v>
      </c>
      <c r="S3096" s="10">
        <f t="shared" si="248"/>
        <v>42267.795787037037</v>
      </c>
      <c r="T3096" s="20">
        <f t="shared" si="244"/>
        <v>60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8273</v>
      </c>
      <c r="O3097" t="s">
        <v>8313</v>
      </c>
      <c r="P3097">
        <f t="shared" si="245"/>
        <v>0</v>
      </c>
      <c r="Q3097">
        <f t="shared" si="246"/>
        <v>50</v>
      </c>
      <c r="R3097" s="10">
        <f t="shared" si="247"/>
        <v>42523.025231481486</v>
      </c>
      <c r="S3097" s="10">
        <f t="shared" si="248"/>
        <v>42583.025231481486</v>
      </c>
      <c r="T3097" s="20">
        <f t="shared" si="244"/>
        <v>60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8273</v>
      </c>
      <c r="O3098" t="s">
        <v>8313</v>
      </c>
      <c r="P3098">
        <f t="shared" si="245"/>
        <v>4</v>
      </c>
      <c r="Q3098">
        <f t="shared" si="246"/>
        <v>56.79</v>
      </c>
      <c r="R3098" s="10">
        <f t="shared" si="247"/>
        <v>42114.825532407413</v>
      </c>
      <c r="S3098" s="10">
        <f t="shared" si="248"/>
        <v>42144.825532407413</v>
      </c>
      <c r="T3098" s="20">
        <f t="shared" si="244"/>
        <v>30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8273</v>
      </c>
      <c r="O3099" t="s">
        <v>8313</v>
      </c>
      <c r="P3099">
        <f t="shared" si="245"/>
        <v>17</v>
      </c>
      <c r="Q3099">
        <f t="shared" si="246"/>
        <v>40.83</v>
      </c>
      <c r="R3099" s="10">
        <f t="shared" si="247"/>
        <v>42629.503483796296</v>
      </c>
      <c r="S3099" s="10">
        <f t="shared" si="248"/>
        <v>42650.583333333328</v>
      </c>
      <c r="T3099" s="20">
        <f t="shared" si="244"/>
        <v>21.079849537032715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8273</v>
      </c>
      <c r="O3100" t="s">
        <v>8313</v>
      </c>
      <c r="P3100">
        <f t="shared" si="245"/>
        <v>4</v>
      </c>
      <c r="Q3100">
        <f t="shared" si="246"/>
        <v>65.11</v>
      </c>
      <c r="R3100" s="10">
        <f t="shared" si="247"/>
        <v>42359.792233796295</v>
      </c>
      <c r="S3100" s="10">
        <f t="shared" si="248"/>
        <v>42408.01180555555</v>
      </c>
      <c r="T3100" s="20">
        <f t="shared" si="244"/>
        <v>48.219571759254904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8273</v>
      </c>
      <c r="O3101" t="s">
        <v>8313</v>
      </c>
      <c r="P3101">
        <f t="shared" si="245"/>
        <v>14</v>
      </c>
      <c r="Q3101">
        <f t="shared" si="246"/>
        <v>55.6</v>
      </c>
      <c r="R3101" s="10">
        <f t="shared" si="247"/>
        <v>42382.189710648148</v>
      </c>
      <c r="S3101" s="10">
        <f t="shared" si="248"/>
        <v>42412.189710648148</v>
      </c>
      <c r="T3101" s="20">
        <f t="shared" si="244"/>
        <v>30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8273</v>
      </c>
      <c r="O3102" t="s">
        <v>8313</v>
      </c>
      <c r="P3102">
        <f t="shared" si="245"/>
        <v>15</v>
      </c>
      <c r="Q3102">
        <f t="shared" si="246"/>
        <v>140.54</v>
      </c>
      <c r="R3102" s="10">
        <f t="shared" si="247"/>
        <v>41902.622395833336</v>
      </c>
      <c r="S3102" s="10">
        <f t="shared" si="248"/>
        <v>41932.622395833336</v>
      </c>
      <c r="T3102" s="20">
        <f t="shared" si="244"/>
        <v>30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8273</v>
      </c>
      <c r="O3103" t="s">
        <v>8313</v>
      </c>
      <c r="P3103">
        <f t="shared" si="245"/>
        <v>12</v>
      </c>
      <c r="Q3103">
        <f t="shared" si="246"/>
        <v>25</v>
      </c>
      <c r="R3103" s="10">
        <f t="shared" si="247"/>
        <v>42171.383530092593</v>
      </c>
      <c r="S3103" s="10">
        <f t="shared" si="248"/>
        <v>42201.330555555556</v>
      </c>
      <c r="T3103" s="20">
        <f t="shared" si="244"/>
        <v>29.947025462963211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8273</v>
      </c>
      <c r="O3104" t="s">
        <v>8313</v>
      </c>
      <c r="P3104">
        <f t="shared" si="245"/>
        <v>39</v>
      </c>
      <c r="Q3104">
        <f t="shared" si="246"/>
        <v>69.53</v>
      </c>
      <c r="R3104" s="10">
        <f t="shared" si="247"/>
        <v>42555.340486111112</v>
      </c>
      <c r="S3104" s="10">
        <f t="shared" si="248"/>
        <v>42605.340486111112</v>
      </c>
      <c r="T3104" s="20">
        <f t="shared" si="244"/>
        <v>50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8273</v>
      </c>
      <c r="O3105" t="s">
        <v>8313</v>
      </c>
      <c r="P3105">
        <f t="shared" si="245"/>
        <v>0</v>
      </c>
      <c r="Q3105">
        <f t="shared" si="246"/>
        <v>5.5</v>
      </c>
      <c r="R3105" s="10">
        <f t="shared" si="247"/>
        <v>42107.156319444446</v>
      </c>
      <c r="S3105" s="10">
        <f t="shared" si="248"/>
        <v>42167.156319444446</v>
      </c>
      <c r="T3105" s="20">
        <f t="shared" si="244"/>
        <v>60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8273</v>
      </c>
      <c r="O3106" t="s">
        <v>8313</v>
      </c>
      <c r="P3106">
        <f t="shared" si="245"/>
        <v>30</v>
      </c>
      <c r="Q3106">
        <f t="shared" si="246"/>
        <v>237</v>
      </c>
      <c r="R3106" s="10">
        <f t="shared" si="247"/>
        <v>42006.908692129626</v>
      </c>
      <c r="S3106" s="10">
        <f t="shared" si="248"/>
        <v>42038.083333333328</v>
      </c>
      <c r="T3106" s="20">
        <f t="shared" si="244"/>
        <v>31.174641203702777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8273</v>
      </c>
      <c r="O3107" t="s">
        <v>8313</v>
      </c>
      <c r="P3107">
        <f t="shared" si="245"/>
        <v>42</v>
      </c>
      <c r="Q3107">
        <f t="shared" si="246"/>
        <v>79.87</v>
      </c>
      <c r="R3107" s="10">
        <f t="shared" si="247"/>
        <v>41876.718935185185</v>
      </c>
      <c r="S3107" s="10">
        <f t="shared" si="248"/>
        <v>41931.208333333336</v>
      </c>
      <c r="T3107" s="20">
        <f t="shared" si="244"/>
        <v>54.48939814815094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8273</v>
      </c>
      <c r="O3108" t="s">
        <v>8313</v>
      </c>
      <c r="P3108">
        <f t="shared" si="245"/>
        <v>4</v>
      </c>
      <c r="Q3108">
        <f t="shared" si="246"/>
        <v>10.25</v>
      </c>
      <c r="R3108" s="10">
        <f t="shared" si="247"/>
        <v>42241.429120370376</v>
      </c>
      <c r="S3108" s="10">
        <f t="shared" si="248"/>
        <v>42263.916666666672</v>
      </c>
      <c r="T3108" s="20">
        <f t="shared" si="244"/>
        <v>22.487546296295477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8273</v>
      </c>
      <c r="O3109" t="s">
        <v>8313</v>
      </c>
      <c r="P3109">
        <f t="shared" si="245"/>
        <v>20</v>
      </c>
      <c r="Q3109">
        <f t="shared" si="246"/>
        <v>272.58999999999997</v>
      </c>
      <c r="R3109" s="10">
        <f t="shared" si="247"/>
        <v>42128.814247685179</v>
      </c>
      <c r="S3109" s="10">
        <f t="shared" si="248"/>
        <v>42135.814247685179</v>
      </c>
      <c r="T3109" s="20">
        <f t="shared" si="244"/>
        <v>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8273</v>
      </c>
      <c r="O3110" t="s">
        <v>8313</v>
      </c>
      <c r="P3110">
        <f t="shared" si="245"/>
        <v>0</v>
      </c>
      <c r="Q3110">
        <f t="shared" si="246"/>
        <v>13</v>
      </c>
      <c r="R3110" s="10">
        <f t="shared" si="247"/>
        <v>42062.680486111116</v>
      </c>
      <c r="S3110" s="10">
        <f t="shared" si="248"/>
        <v>42122.638819444444</v>
      </c>
      <c r="T3110" s="20">
        <f t="shared" si="244"/>
        <v>59.958333333328483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8273</v>
      </c>
      <c r="O3111" t="s">
        <v>8313</v>
      </c>
      <c r="P3111">
        <f t="shared" si="245"/>
        <v>25</v>
      </c>
      <c r="Q3111">
        <f t="shared" si="246"/>
        <v>58.18</v>
      </c>
      <c r="R3111" s="10">
        <f t="shared" si="247"/>
        <v>41844.125115740739</v>
      </c>
      <c r="S3111" s="10">
        <f t="shared" si="248"/>
        <v>41879.125115740739</v>
      </c>
      <c r="T3111" s="20">
        <f t="shared" si="244"/>
        <v>35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8273</v>
      </c>
      <c r="O3112" t="s">
        <v>8313</v>
      </c>
      <c r="P3112">
        <f t="shared" si="245"/>
        <v>0</v>
      </c>
      <c r="Q3112">
        <f t="shared" si="246"/>
        <v>10</v>
      </c>
      <c r="R3112" s="10">
        <f t="shared" si="247"/>
        <v>42745.031469907408</v>
      </c>
      <c r="S3112" s="10">
        <f t="shared" si="248"/>
        <v>42785.031469907408</v>
      </c>
      <c r="T3112" s="20">
        <f t="shared" si="244"/>
        <v>40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8273</v>
      </c>
      <c r="O3113" t="s">
        <v>8313</v>
      </c>
      <c r="P3113">
        <f t="shared" si="245"/>
        <v>27</v>
      </c>
      <c r="Q3113">
        <f t="shared" si="246"/>
        <v>70.11</v>
      </c>
      <c r="R3113" s="10">
        <f t="shared" si="247"/>
        <v>41885.595138888886</v>
      </c>
      <c r="S3113" s="10">
        <f t="shared" si="248"/>
        <v>41916.595138888886</v>
      </c>
      <c r="T3113" s="20">
        <f t="shared" si="244"/>
        <v>31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8273</v>
      </c>
      <c r="O3114" t="s">
        <v>8313</v>
      </c>
      <c r="P3114">
        <f t="shared" si="245"/>
        <v>5</v>
      </c>
      <c r="Q3114">
        <f t="shared" si="246"/>
        <v>57.89</v>
      </c>
      <c r="R3114" s="10">
        <f t="shared" si="247"/>
        <v>42615.121921296297</v>
      </c>
      <c r="S3114" s="10">
        <f t="shared" si="248"/>
        <v>42675.121921296297</v>
      </c>
      <c r="T3114" s="20">
        <f t="shared" si="244"/>
        <v>60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8273</v>
      </c>
      <c r="O3115" t="s">
        <v>8313</v>
      </c>
      <c r="P3115">
        <f t="shared" si="245"/>
        <v>4</v>
      </c>
      <c r="Q3115">
        <f t="shared" si="246"/>
        <v>125.27</v>
      </c>
      <c r="R3115" s="10">
        <f t="shared" si="247"/>
        <v>42081.731273148151</v>
      </c>
      <c r="S3115" s="10">
        <f t="shared" si="248"/>
        <v>42111.731273148151</v>
      </c>
      <c r="T3115" s="20">
        <f t="shared" si="244"/>
        <v>30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8273</v>
      </c>
      <c r="O3116" t="s">
        <v>8313</v>
      </c>
      <c r="P3116">
        <f t="shared" si="245"/>
        <v>0</v>
      </c>
      <c r="Q3116">
        <f t="shared" si="246"/>
        <v>0</v>
      </c>
      <c r="R3116" s="10">
        <f t="shared" si="247"/>
        <v>41843.632523148146</v>
      </c>
      <c r="S3116" s="10">
        <f t="shared" si="248"/>
        <v>41903.632523148146</v>
      </c>
      <c r="T3116" s="20">
        <f t="shared" si="244"/>
        <v>60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8273</v>
      </c>
      <c r="O3117" t="s">
        <v>8313</v>
      </c>
      <c r="P3117">
        <f t="shared" si="245"/>
        <v>3</v>
      </c>
      <c r="Q3117">
        <f t="shared" si="246"/>
        <v>300</v>
      </c>
      <c r="R3117" s="10">
        <f t="shared" si="247"/>
        <v>42496.447071759263</v>
      </c>
      <c r="S3117" s="10">
        <f t="shared" si="248"/>
        <v>42526.447071759263</v>
      </c>
      <c r="T3117" s="20">
        <f t="shared" si="244"/>
        <v>30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8273</v>
      </c>
      <c r="O3118" t="s">
        <v>8313</v>
      </c>
      <c r="P3118">
        <f t="shared" si="245"/>
        <v>57</v>
      </c>
      <c r="Q3118">
        <f t="shared" si="246"/>
        <v>43</v>
      </c>
      <c r="R3118" s="10">
        <f t="shared" si="247"/>
        <v>42081.515335648146</v>
      </c>
      <c r="S3118" s="10">
        <f t="shared" si="248"/>
        <v>42095.515335648146</v>
      </c>
      <c r="T3118" s="20">
        <f t="shared" si="244"/>
        <v>14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8273</v>
      </c>
      <c r="O3119" t="s">
        <v>8313</v>
      </c>
      <c r="P3119">
        <f t="shared" si="245"/>
        <v>0</v>
      </c>
      <c r="Q3119">
        <f t="shared" si="246"/>
        <v>1</v>
      </c>
      <c r="R3119" s="10">
        <f t="shared" si="247"/>
        <v>42509.374537037031</v>
      </c>
      <c r="S3119" s="10">
        <f t="shared" si="248"/>
        <v>42517.55</v>
      </c>
      <c r="T3119" s="20">
        <f t="shared" si="244"/>
        <v>8.1754629629722331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8273</v>
      </c>
      <c r="O3120" t="s">
        <v>8313</v>
      </c>
      <c r="P3120">
        <f t="shared" si="245"/>
        <v>0</v>
      </c>
      <c r="Q3120">
        <f t="shared" si="246"/>
        <v>775</v>
      </c>
      <c r="R3120" s="10">
        <f t="shared" si="247"/>
        <v>42534.649571759262</v>
      </c>
      <c r="S3120" s="10">
        <f t="shared" si="248"/>
        <v>42553.649571759262</v>
      </c>
      <c r="T3120" s="20">
        <f t="shared" si="244"/>
        <v>19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8273</v>
      </c>
      <c r="O3121" t="s">
        <v>8313</v>
      </c>
      <c r="P3121">
        <f t="shared" si="245"/>
        <v>0</v>
      </c>
      <c r="Q3121">
        <f t="shared" si="246"/>
        <v>5</v>
      </c>
      <c r="R3121" s="10">
        <f t="shared" si="247"/>
        <v>42060.04550925926</v>
      </c>
      <c r="S3121" s="10">
        <f t="shared" si="248"/>
        <v>42090.003842592589</v>
      </c>
      <c r="T3121" s="20">
        <f t="shared" si="244"/>
        <v>29.958333333328483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8273</v>
      </c>
      <c r="O3122" t="s">
        <v>8313</v>
      </c>
      <c r="P3122">
        <f t="shared" si="245"/>
        <v>0</v>
      </c>
      <c r="Q3122">
        <f t="shared" si="246"/>
        <v>12.8</v>
      </c>
      <c r="R3122" s="10">
        <f t="shared" si="247"/>
        <v>42435.942083333335</v>
      </c>
      <c r="S3122" s="10">
        <f t="shared" si="248"/>
        <v>42495.900416666671</v>
      </c>
      <c r="T3122" s="20">
        <f t="shared" si="244"/>
        <v>59.958333333335759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8273</v>
      </c>
      <c r="O3123" t="s">
        <v>8313</v>
      </c>
      <c r="P3123">
        <f t="shared" si="245"/>
        <v>1</v>
      </c>
      <c r="Q3123">
        <f t="shared" si="246"/>
        <v>10</v>
      </c>
      <c r="R3123" s="10">
        <f t="shared" si="247"/>
        <v>41848.679803240739</v>
      </c>
      <c r="S3123" s="10">
        <f t="shared" si="248"/>
        <v>41908.679803240739</v>
      </c>
      <c r="T3123" s="20">
        <f t="shared" si="244"/>
        <v>60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8273</v>
      </c>
      <c r="O3124" t="s">
        <v>8313</v>
      </c>
      <c r="P3124">
        <f t="shared" si="245"/>
        <v>58</v>
      </c>
      <c r="Q3124">
        <f t="shared" si="246"/>
        <v>58</v>
      </c>
      <c r="R3124" s="10">
        <f t="shared" si="247"/>
        <v>42678.932083333333</v>
      </c>
      <c r="S3124" s="10">
        <f t="shared" si="248"/>
        <v>42683.973750000005</v>
      </c>
      <c r="T3124" s="20">
        <f t="shared" si="244"/>
        <v>5.0416666666715173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8273</v>
      </c>
      <c r="O3125" t="s">
        <v>8313</v>
      </c>
      <c r="P3125">
        <f t="shared" si="245"/>
        <v>68</v>
      </c>
      <c r="Q3125">
        <f t="shared" si="246"/>
        <v>244.8</v>
      </c>
      <c r="R3125" s="10">
        <f t="shared" si="247"/>
        <v>42530.993032407408</v>
      </c>
      <c r="S3125" s="10">
        <f t="shared" si="248"/>
        <v>42560.993032407408</v>
      </c>
      <c r="T3125" s="20">
        <f t="shared" si="244"/>
        <v>30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8273</v>
      </c>
      <c r="O3126" t="s">
        <v>8313</v>
      </c>
      <c r="P3126">
        <f t="shared" si="245"/>
        <v>0</v>
      </c>
      <c r="Q3126">
        <f t="shared" si="246"/>
        <v>6.5</v>
      </c>
      <c r="R3126" s="10">
        <f t="shared" si="247"/>
        <v>41977.780104166668</v>
      </c>
      <c r="S3126" s="10">
        <f t="shared" si="248"/>
        <v>42037.780104166668</v>
      </c>
      <c r="T3126" s="20">
        <f t="shared" si="244"/>
        <v>60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8273</v>
      </c>
      <c r="O3127" t="s">
        <v>8313</v>
      </c>
      <c r="P3127">
        <f t="shared" si="245"/>
        <v>0</v>
      </c>
      <c r="Q3127">
        <f t="shared" si="246"/>
        <v>0</v>
      </c>
      <c r="R3127" s="10">
        <f t="shared" si="247"/>
        <v>42346.20685185185</v>
      </c>
      <c r="S3127" s="10">
        <f t="shared" si="248"/>
        <v>42376.20685185185</v>
      </c>
      <c r="T3127" s="20">
        <f t="shared" si="244"/>
        <v>30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8273</v>
      </c>
      <c r="O3128" t="s">
        <v>8313</v>
      </c>
      <c r="P3128">
        <f t="shared" si="245"/>
        <v>4</v>
      </c>
      <c r="Q3128">
        <f t="shared" si="246"/>
        <v>61.18</v>
      </c>
      <c r="R3128" s="10">
        <f t="shared" si="247"/>
        <v>42427.01807870371</v>
      </c>
      <c r="S3128" s="10">
        <f t="shared" si="248"/>
        <v>42456.976412037038</v>
      </c>
      <c r="T3128" s="20">
        <f t="shared" si="244"/>
        <v>29.958333333328483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8273</v>
      </c>
      <c r="O3129" t="s">
        <v>8313</v>
      </c>
      <c r="P3129">
        <f t="shared" si="245"/>
        <v>0</v>
      </c>
      <c r="Q3129">
        <f t="shared" si="246"/>
        <v>0</v>
      </c>
      <c r="R3129" s="10">
        <f t="shared" si="247"/>
        <v>42034.856817129628</v>
      </c>
      <c r="S3129" s="10">
        <f t="shared" si="248"/>
        <v>42064.856817129628</v>
      </c>
      <c r="T3129" s="20">
        <f t="shared" si="244"/>
        <v>30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8273</v>
      </c>
      <c r="O3130" t="s">
        <v>8274</v>
      </c>
      <c r="P3130">
        <f t="shared" si="245"/>
        <v>109</v>
      </c>
      <c r="Q3130">
        <f t="shared" si="246"/>
        <v>139.24</v>
      </c>
      <c r="R3130" s="10">
        <f t="shared" si="247"/>
        <v>42780.825706018513</v>
      </c>
      <c r="S3130" s="10">
        <f t="shared" si="248"/>
        <v>42810.784039351856</v>
      </c>
      <c r="T3130" s="20">
        <f t="shared" si="244"/>
        <v>29.958333333343035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8273</v>
      </c>
      <c r="O3131" t="s">
        <v>8274</v>
      </c>
      <c r="P3131">
        <f t="shared" si="245"/>
        <v>1</v>
      </c>
      <c r="Q3131">
        <f t="shared" si="246"/>
        <v>10</v>
      </c>
      <c r="R3131" s="10">
        <f t="shared" si="247"/>
        <v>42803.842812499999</v>
      </c>
      <c r="S3131" s="10">
        <f t="shared" si="248"/>
        <v>42843.801145833335</v>
      </c>
      <c r="T3131" s="20">
        <f t="shared" si="244"/>
        <v>39.958333333335759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8273</v>
      </c>
      <c r="O3132" t="s">
        <v>8274</v>
      </c>
      <c r="P3132">
        <f t="shared" si="245"/>
        <v>4</v>
      </c>
      <c r="Q3132">
        <f t="shared" si="246"/>
        <v>93.75</v>
      </c>
      <c r="R3132" s="10">
        <f t="shared" si="247"/>
        <v>42808.640231481477</v>
      </c>
      <c r="S3132" s="10">
        <f t="shared" si="248"/>
        <v>42839.207638888889</v>
      </c>
      <c r="T3132" s="20">
        <f t="shared" si="244"/>
        <v>30.567407407412247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8273</v>
      </c>
      <c r="O3133" t="s">
        <v>8274</v>
      </c>
      <c r="P3133">
        <f t="shared" si="245"/>
        <v>16</v>
      </c>
      <c r="Q3133">
        <f t="shared" si="246"/>
        <v>53.75</v>
      </c>
      <c r="R3133" s="10">
        <f t="shared" si="247"/>
        <v>42803.579224537039</v>
      </c>
      <c r="S3133" s="10">
        <f t="shared" si="248"/>
        <v>42833.537557870368</v>
      </c>
      <c r="T3133" s="20">
        <f t="shared" si="244"/>
        <v>29.958333333328483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8273</v>
      </c>
      <c r="O3134" t="s">
        <v>8274</v>
      </c>
      <c r="P3134">
        <f t="shared" si="245"/>
        <v>0</v>
      </c>
      <c r="Q3134">
        <f t="shared" si="246"/>
        <v>10</v>
      </c>
      <c r="R3134" s="10">
        <f t="shared" si="247"/>
        <v>42786.350231481483</v>
      </c>
      <c r="S3134" s="10">
        <f t="shared" si="248"/>
        <v>42846.308564814812</v>
      </c>
      <c r="T3134" s="20">
        <f t="shared" si="244"/>
        <v>59.958333333328483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8273</v>
      </c>
      <c r="O3135" t="s">
        <v>8274</v>
      </c>
      <c r="P3135">
        <f t="shared" si="245"/>
        <v>108</v>
      </c>
      <c r="Q3135">
        <f t="shared" si="246"/>
        <v>33.75</v>
      </c>
      <c r="R3135" s="10">
        <f t="shared" si="247"/>
        <v>42788.565208333333</v>
      </c>
      <c r="S3135" s="10">
        <f t="shared" si="248"/>
        <v>42818.523541666669</v>
      </c>
      <c r="T3135" s="20">
        <f t="shared" si="244"/>
        <v>29.958333333335759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8273</v>
      </c>
      <c r="O3136" t="s">
        <v>8274</v>
      </c>
      <c r="P3136">
        <f t="shared" si="245"/>
        <v>23</v>
      </c>
      <c r="Q3136">
        <f t="shared" si="246"/>
        <v>18.75</v>
      </c>
      <c r="R3136" s="10">
        <f t="shared" si="247"/>
        <v>42800.720127314817</v>
      </c>
      <c r="S3136" s="10">
        <f t="shared" si="248"/>
        <v>42821.678460648152</v>
      </c>
      <c r="T3136" s="20">
        <f t="shared" si="244"/>
        <v>20.958333333335759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8273</v>
      </c>
      <c r="O3137" t="s">
        <v>8274</v>
      </c>
      <c r="P3137">
        <f t="shared" si="245"/>
        <v>21</v>
      </c>
      <c r="Q3137">
        <f t="shared" si="246"/>
        <v>23.14</v>
      </c>
      <c r="R3137" s="10">
        <f t="shared" si="247"/>
        <v>42807.151863425926</v>
      </c>
      <c r="S3137" s="10">
        <f t="shared" si="248"/>
        <v>42829.151863425926</v>
      </c>
      <c r="T3137" s="20">
        <f t="shared" si="244"/>
        <v>22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8273</v>
      </c>
      <c r="O3138" t="s">
        <v>8274</v>
      </c>
      <c r="P3138">
        <f t="shared" si="245"/>
        <v>128</v>
      </c>
      <c r="Q3138">
        <f t="shared" si="246"/>
        <v>29.05</v>
      </c>
      <c r="R3138" s="10">
        <f t="shared" si="247"/>
        <v>42789.462430555555</v>
      </c>
      <c r="S3138" s="10">
        <f t="shared" si="248"/>
        <v>42825.957638888889</v>
      </c>
      <c r="T3138" s="20">
        <f t="shared" si="244"/>
        <v>36.495208333333721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8273</v>
      </c>
      <c r="O3139" t="s">
        <v>8274</v>
      </c>
      <c r="P3139">
        <f t="shared" si="245"/>
        <v>3</v>
      </c>
      <c r="Q3139">
        <f t="shared" si="246"/>
        <v>50</v>
      </c>
      <c r="R3139" s="10">
        <f t="shared" si="247"/>
        <v>42807.885057870371</v>
      </c>
      <c r="S3139" s="10">
        <f t="shared" si="248"/>
        <v>42858.8</v>
      </c>
      <c r="T3139" s="20">
        <f t="shared" ref="T3139:T3202" si="249">S3139-R3139</f>
        <v>50.914942129631527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8273</v>
      </c>
      <c r="O3140" t="s">
        <v>8274</v>
      </c>
      <c r="P3140">
        <f t="shared" si="245"/>
        <v>0</v>
      </c>
      <c r="Q3140">
        <f t="shared" si="246"/>
        <v>0</v>
      </c>
      <c r="R3140" s="10">
        <f t="shared" si="247"/>
        <v>42809.645914351851</v>
      </c>
      <c r="S3140" s="10">
        <f t="shared" si="248"/>
        <v>42828.645914351851</v>
      </c>
      <c r="T3140" s="20">
        <f t="shared" si="249"/>
        <v>19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8273</v>
      </c>
      <c r="O3141" t="s">
        <v>8274</v>
      </c>
      <c r="P3141">
        <f t="shared" si="245"/>
        <v>5</v>
      </c>
      <c r="Q3141">
        <f t="shared" si="246"/>
        <v>450</v>
      </c>
      <c r="R3141" s="10">
        <f t="shared" si="247"/>
        <v>42785.270370370374</v>
      </c>
      <c r="S3141" s="10">
        <f t="shared" si="248"/>
        <v>42819.189583333333</v>
      </c>
      <c r="T3141" s="20">
        <f t="shared" si="249"/>
        <v>33.919212962959136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8273</v>
      </c>
      <c r="O3142" t="s">
        <v>8274</v>
      </c>
      <c r="P3142">
        <f t="shared" si="245"/>
        <v>1</v>
      </c>
      <c r="Q3142">
        <f t="shared" si="246"/>
        <v>24</v>
      </c>
      <c r="R3142" s="10">
        <f t="shared" si="247"/>
        <v>42802.718784722223</v>
      </c>
      <c r="S3142" s="10">
        <f t="shared" si="248"/>
        <v>42832.677118055552</v>
      </c>
      <c r="T3142" s="20">
        <f t="shared" si="249"/>
        <v>29.958333333328483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8273</v>
      </c>
      <c r="O3143" t="s">
        <v>8274</v>
      </c>
      <c r="P3143">
        <f t="shared" si="245"/>
        <v>52</v>
      </c>
      <c r="Q3143">
        <f t="shared" si="246"/>
        <v>32.25</v>
      </c>
      <c r="R3143" s="10">
        <f t="shared" si="247"/>
        <v>42800.753333333334</v>
      </c>
      <c r="S3143" s="10">
        <f t="shared" si="248"/>
        <v>42841.833333333328</v>
      </c>
      <c r="T3143" s="20">
        <f t="shared" si="249"/>
        <v>41.07999999999447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8273</v>
      </c>
      <c r="O3144" t="s">
        <v>8274</v>
      </c>
      <c r="P3144">
        <f t="shared" si="245"/>
        <v>2</v>
      </c>
      <c r="Q3144">
        <f t="shared" si="246"/>
        <v>15</v>
      </c>
      <c r="R3144" s="10">
        <f t="shared" si="247"/>
        <v>42783.513182870374</v>
      </c>
      <c r="S3144" s="10">
        <f t="shared" si="248"/>
        <v>42813.471516203703</v>
      </c>
      <c r="T3144" s="20">
        <f t="shared" si="249"/>
        <v>29.958333333328483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8273</v>
      </c>
      <c r="O3145" t="s">
        <v>8274</v>
      </c>
      <c r="P3145">
        <f t="shared" si="245"/>
        <v>0</v>
      </c>
      <c r="Q3145">
        <f t="shared" si="246"/>
        <v>0</v>
      </c>
      <c r="R3145" s="10">
        <f t="shared" si="247"/>
        <v>42808.358287037037</v>
      </c>
      <c r="S3145" s="10">
        <f t="shared" si="248"/>
        <v>42834.358287037037</v>
      </c>
      <c r="T3145" s="20">
        <f t="shared" si="249"/>
        <v>26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8273</v>
      </c>
      <c r="O3146" t="s">
        <v>8274</v>
      </c>
      <c r="P3146">
        <f t="shared" ref="P3146:P3209" si="250">ROUND(E3146/D3146*100,0)</f>
        <v>75</v>
      </c>
      <c r="Q3146">
        <f t="shared" ref="Q3146:Q3209" si="251">IFERROR(ROUND(E3146/L3146,2),0)</f>
        <v>251.33</v>
      </c>
      <c r="R3146" s="10">
        <f t="shared" ref="R3146:R3209" si="252">(((J3146/60)/60)/24)+DATE(1970,1,1)</f>
        <v>42796.538275462968</v>
      </c>
      <c r="S3146" s="10">
        <f t="shared" ref="S3146:S3209" si="253">(((I3146/60)/60)/24)+DATE(1970,1,1)</f>
        <v>42813.25</v>
      </c>
      <c r="T3146" s="20">
        <f t="shared" si="249"/>
        <v>16.711724537031841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8273</v>
      </c>
      <c r="O3147" t="s">
        <v>8274</v>
      </c>
      <c r="P3147">
        <f t="shared" si="250"/>
        <v>0</v>
      </c>
      <c r="Q3147">
        <f t="shared" si="251"/>
        <v>0</v>
      </c>
      <c r="R3147" s="10">
        <f t="shared" si="252"/>
        <v>42762.040902777779</v>
      </c>
      <c r="S3147" s="10">
        <f t="shared" si="253"/>
        <v>42821.999236111107</v>
      </c>
      <c r="T3147" s="20">
        <f t="shared" si="249"/>
        <v>59.958333333328483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8273</v>
      </c>
      <c r="O3148" t="s">
        <v>8274</v>
      </c>
      <c r="P3148">
        <f t="shared" si="250"/>
        <v>11</v>
      </c>
      <c r="Q3148">
        <f t="shared" si="251"/>
        <v>437.5</v>
      </c>
      <c r="R3148" s="10">
        <f t="shared" si="252"/>
        <v>42796.682476851856</v>
      </c>
      <c r="S3148" s="10">
        <f t="shared" si="253"/>
        <v>42841.640810185185</v>
      </c>
      <c r="T3148" s="20">
        <f t="shared" si="249"/>
        <v>44.958333333328483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8273</v>
      </c>
      <c r="O3149" t="s">
        <v>8274</v>
      </c>
      <c r="P3149">
        <f t="shared" si="250"/>
        <v>118</v>
      </c>
      <c r="Q3149">
        <f t="shared" si="251"/>
        <v>110.35</v>
      </c>
      <c r="R3149" s="10">
        <f t="shared" si="252"/>
        <v>41909.969386574077</v>
      </c>
      <c r="S3149" s="10">
        <f t="shared" si="253"/>
        <v>41950.011053240742</v>
      </c>
      <c r="T3149" s="20">
        <f t="shared" si="249"/>
        <v>40.041666666664241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8273</v>
      </c>
      <c r="O3150" t="s">
        <v>8274</v>
      </c>
      <c r="P3150">
        <f t="shared" si="250"/>
        <v>131</v>
      </c>
      <c r="Q3150">
        <f t="shared" si="251"/>
        <v>41.42</v>
      </c>
      <c r="R3150" s="10">
        <f t="shared" si="252"/>
        <v>41891.665324074071</v>
      </c>
      <c r="S3150" s="10">
        <f t="shared" si="253"/>
        <v>41913.166666666664</v>
      </c>
      <c r="T3150" s="20">
        <f t="shared" si="249"/>
        <v>21.501342592593573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8273</v>
      </c>
      <c r="O3151" t="s">
        <v>8274</v>
      </c>
      <c r="P3151">
        <f t="shared" si="250"/>
        <v>104</v>
      </c>
      <c r="Q3151">
        <f t="shared" si="251"/>
        <v>52</v>
      </c>
      <c r="R3151" s="10">
        <f t="shared" si="252"/>
        <v>41226.017361111109</v>
      </c>
      <c r="S3151" s="10">
        <f t="shared" si="253"/>
        <v>41250.083333333336</v>
      </c>
      <c r="T3151" s="20">
        <f t="shared" si="249"/>
        <v>24.065972222226264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8273</v>
      </c>
      <c r="O3152" t="s">
        <v>8274</v>
      </c>
      <c r="P3152">
        <f t="shared" si="250"/>
        <v>101</v>
      </c>
      <c r="Q3152">
        <f t="shared" si="251"/>
        <v>33.99</v>
      </c>
      <c r="R3152" s="10">
        <f t="shared" si="252"/>
        <v>40478.263923611114</v>
      </c>
      <c r="S3152" s="10">
        <f t="shared" si="253"/>
        <v>40568.166666666664</v>
      </c>
      <c r="T3152" s="20">
        <f t="shared" si="249"/>
        <v>89.902743055550673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8273</v>
      </c>
      <c r="O3153" t="s">
        <v>8274</v>
      </c>
      <c r="P3153">
        <f t="shared" si="250"/>
        <v>100</v>
      </c>
      <c r="Q3153">
        <f t="shared" si="251"/>
        <v>103.35</v>
      </c>
      <c r="R3153" s="10">
        <f t="shared" si="252"/>
        <v>41862.83997685185</v>
      </c>
      <c r="S3153" s="10">
        <f t="shared" si="253"/>
        <v>41892.83997685185</v>
      </c>
      <c r="T3153" s="20">
        <f t="shared" si="249"/>
        <v>30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8273</v>
      </c>
      <c r="O3154" t="s">
        <v>8274</v>
      </c>
      <c r="P3154">
        <f t="shared" si="250"/>
        <v>106</v>
      </c>
      <c r="Q3154">
        <f t="shared" si="251"/>
        <v>34.79</v>
      </c>
      <c r="R3154" s="10">
        <f t="shared" si="252"/>
        <v>41550.867673611108</v>
      </c>
      <c r="S3154" s="10">
        <f t="shared" si="253"/>
        <v>41580.867673611108</v>
      </c>
      <c r="T3154" s="20">
        <f t="shared" si="249"/>
        <v>30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8273</v>
      </c>
      <c r="O3155" t="s">
        <v>8274</v>
      </c>
      <c r="P3155">
        <f t="shared" si="250"/>
        <v>336</v>
      </c>
      <c r="Q3155">
        <f t="shared" si="251"/>
        <v>41.77</v>
      </c>
      <c r="R3155" s="10">
        <f t="shared" si="252"/>
        <v>40633.154363425929</v>
      </c>
      <c r="S3155" s="10">
        <f t="shared" si="253"/>
        <v>40664.207638888889</v>
      </c>
      <c r="T3155" s="20">
        <f t="shared" si="249"/>
        <v>31.053275462960301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8273</v>
      </c>
      <c r="O3156" t="s">
        <v>8274</v>
      </c>
      <c r="P3156">
        <f t="shared" si="250"/>
        <v>113</v>
      </c>
      <c r="Q3156">
        <f t="shared" si="251"/>
        <v>64.27</v>
      </c>
      <c r="R3156" s="10">
        <f t="shared" si="252"/>
        <v>40970.875671296293</v>
      </c>
      <c r="S3156" s="10">
        <f t="shared" si="253"/>
        <v>41000.834004629629</v>
      </c>
      <c r="T3156" s="20">
        <f t="shared" si="249"/>
        <v>29.958333333335759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8273</v>
      </c>
      <c r="O3157" t="s">
        <v>8274</v>
      </c>
      <c r="P3157">
        <f t="shared" si="250"/>
        <v>189</v>
      </c>
      <c r="Q3157">
        <f t="shared" si="251"/>
        <v>31.21</v>
      </c>
      <c r="R3157" s="10">
        <f t="shared" si="252"/>
        <v>41233.499131944445</v>
      </c>
      <c r="S3157" s="10">
        <f t="shared" si="253"/>
        <v>41263.499131944445</v>
      </c>
      <c r="T3157" s="20">
        <f t="shared" si="249"/>
        <v>30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8273</v>
      </c>
      <c r="O3158" t="s">
        <v>8274</v>
      </c>
      <c r="P3158">
        <f t="shared" si="250"/>
        <v>102</v>
      </c>
      <c r="Q3158">
        <f t="shared" si="251"/>
        <v>62.92</v>
      </c>
      <c r="R3158" s="10">
        <f t="shared" si="252"/>
        <v>41026.953055555554</v>
      </c>
      <c r="S3158" s="10">
        <f t="shared" si="253"/>
        <v>41061.953055555554</v>
      </c>
      <c r="T3158" s="20">
        <f t="shared" si="249"/>
        <v>35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8273</v>
      </c>
      <c r="O3159" t="s">
        <v>8274</v>
      </c>
      <c r="P3159">
        <f t="shared" si="250"/>
        <v>101</v>
      </c>
      <c r="Q3159">
        <f t="shared" si="251"/>
        <v>98.54</v>
      </c>
      <c r="R3159" s="10">
        <f t="shared" si="252"/>
        <v>41829.788252314815</v>
      </c>
      <c r="S3159" s="10">
        <f t="shared" si="253"/>
        <v>41839.208333333336</v>
      </c>
      <c r="T3159" s="20">
        <f t="shared" si="249"/>
        <v>9.4200810185211594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8273</v>
      </c>
      <c r="O3160" t="s">
        <v>8274</v>
      </c>
      <c r="P3160">
        <f t="shared" si="250"/>
        <v>114</v>
      </c>
      <c r="Q3160">
        <f t="shared" si="251"/>
        <v>82.61</v>
      </c>
      <c r="R3160" s="10">
        <f t="shared" si="252"/>
        <v>41447.839722222219</v>
      </c>
      <c r="S3160" s="10">
        <f t="shared" si="253"/>
        <v>41477.839722222219</v>
      </c>
      <c r="T3160" s="20">
        <f t="shared" si="249"/>
        <v>30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8273</v>
      </c>
      <c r="O3161" t="s">
        <v>8274</v>
      </c>
      <c r="P3161">
        <f t="shared" si="250"/>
        <v>133</v>
      </c>
      <c r="Q3161">
        <f t="shared" si="251"/>
        <v>38.5</v>
      </c>
      <c r="R3161" s="10">
        <f t="shared" si="252"/>
        <v>40884.066678240742</v>
      </c>
      <c r="S3161" s="10">
        <f t="shared" si="253"/>
        <v>40926.958333333336</v>
      </c>
      <c r="T3161" s="20">
        <f t="shared" si="249"/>
        <v>42.891655092593282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8273</v>
      </c>
      <c r="O3162" t="s">
        <v>8274</v>
      </c>
      <c r="P3162">
        <f t="shared" si="250"/>
        <v>102</v>
      </c>
      <c r="Q3162">
        <f t="shared" si="251"/>
        <v>80.16</v>
      </c>
      <c r="R3162" s="10">
        <f t="shared" si="252"/>
        <v>41841.26489583333</v>
      </c>
      <c r="S3162" s="10">
        <f t="shared" si="253"/>
        <v>41864.207638888889</v>
      </c>
      <c r="T3162" s="20">
        <f t="shared" si="249"/>
        <v>22.942743055558822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8273</v>
      </c>
      <c r="O3163" t="s">
        <v>8274</v>
      </c>
      <c r="P3163">
        <f t="shared" si="250"/>
        <v>105</v>
      </c>
      <c r="Q3163">
        <f t="shared" si="251"/>
        <v>28.41</v>
      </c>
      <c r="R3163" s="10">
        <f t="shared" si="252"/>
        <v>41897.536134259259</v>
      </c>
      <c r="S3163" s="10">
        <f t="shared" si="253"/>
        <v>41927.536134259259</v>
      </c>
      <c r="T3163" s="20">
        <f t="shared" si="249"/>
        <v>30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8273</v>
      </c>
      <c r="O3164" t="s">
        <v>8274</v>
      </c>
      <c r="P3164">
        <f t="shared" si="250"/>
        <v>127</v>
      </c>
      <c r="Q3164">
        <f t="shared" si="251"/>
        <v>80.73</v>
      </c>
      <c r="R3164" s="10">
        <f t="shared" si="252"/>
        <v>41799.685902777775</v>
      </c>
      <c r="S3164" s="10">
        <f t="shared" si="253"/>
        <v>41827.083333333336</v>
      </c>
      <c r="T3164" s="20">
        <f t="shared" si="249"/>
        <v>27.397430555560277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8273</v>
      </c>
      <c r="O3165" t="s">
        <v>8274</v>
      </c>
      <c r="P3165">
        <f t="shared" si="250"/>
        <v>111</v>
      </c>
      <c r="Q3165">
        <f t="shared" si="251"/>
        <v>200.69</v>
      </c>
      <c r="R3165" s="10">
        <f t="shared" si="252"/>
        <v>41775.753761574073</v>
      </c>
      <c r="S3165" s="10">
        <f t="shared" si="253"/>
        <v>41805.753761574073</v>
      </c>
      <c r="T3165" s="20">
        <f t="shared" si="249"/>
        <v>30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8273</v>
      </c>
      <c r="O3166" t="s">
        <v>8274</v>
      </c>
      <c r="P3166">
        <f t="shared" si="250"/>
        <v>107</v>
      </c>
      <c r="Q3166">
        <f t="shared" si="251"/>
        <v>37.590000000000003</v>
      </c>
      <c r="R3166" s="10">
        <f t="shared" si="252"/>
        <v>41766.80572916667</v>
      </c>
      <c r="S3166" s="10">
        <f t="shared" si="253"/>
        <v>41799.80572916667</v>
      </c>
      <c r="T3166" s="20">
        <f t="shared" si="249"/>
        <v>33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8273</v>
      </c>
      <c r="O3167" t="s">
        <v>8274</v>
      </c>
      <c r="P3167">
        <f t="shared" si="250"/>
        <v>163</v>
      </c>
      <c r="Q3167">
        <f t="shared" si="251"/>
        <v>58.1</v>
      </c>
      <c r="R3167" s="10">
        <f t="shared" si="252"/>
        <v>40644.159259259257</v>
      </c>
      <c r="S3167" s="10">
        <f t="shared" si="253"/>
        <v>40666.165972222225</v>
      </c>
      <c r="T3167" s="20">
        <f t="shared" si="249"/>
        <v>22.006712962967867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8273</v>
      </c>
      <c r="O3168" t="s">
        <v>8274</v>
      </c>
      <c r="P3168">
        <f t="shared" si="250"/>
        <v>160</v>
      </c>
      <c r="Q3168">
        <f t="shared" si="251"/>
        <v>60.3</v>
      </c>
      <c r="R3168" s="10">
        <f t="shared" si="252"/>
        <v>41940.69158564815</v>
      </c>
      <c r="S3168" s="10">
        <f t="shared" si="253"/>
        <v>41969.332638888889</v>
      </c>
      <c r="T3168" s="20">
        <f t="shared" si="249"/>
        <v>28.641053240738984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8273</v>
      </c>
      <c r="O3169" t="s">
        <v>8274</v>
      </c>
      <c r="P3169">
        <f t="shared" si="250"/>
        <v>116</v>
      </c>
      <c r="Q3169">
        <f t="shared" si="251"/>
        <v>63.36</v>
      </c>
      <c r="R3169" s="10">
        <f t="shared" si="252"/>
        <v>41839.175706018519</v>
      </c>
      <c r="S3169" s="10">
        <f t="shared" si="253"/>
        <v>41853.175706018519</v>
      </c>
      <c r="T3169" s="20">
        <f t="shared" si="249"/>
        <v>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8273</v>
      </c>
      <c r="O3170" t="s">
        <v>8274</v>
      </c>
      <c r="P3170">
        <f t="shared" si="250"/>
        <v>124</v>
      </c>
      <c r="Q3170">
        <f t="shared" si="251"/>
        <v>50.9</v>
      </c>
      <c r="R3170" s="10">
        <f t="shared" si="252"/>
        <v>41772.105937500004</v>
      </c>
      <c r="S3170" s="10">
        <f t="shared" si="253"/>
        <v>41803.916666666664</v>
      </c>
      <c r="T3170" s="20">
        <f t="shared" si="249"/>
        <v>31.810729166660167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8273</v>
      </c>
      <c r="O3171" t="s">
        <v>8274</v>
      </c>
      <c r="P3171">
        <f t="shared" si="250"/>
        <v>103</v>
      </c>
      <c r="Q3171">
        <f t="shared" si="251"/>
        <v>100.5</v>
      </c>
      <c r="R3171" s="10">
        <f t="shared" si="252"/>
        <v>41591.737974537034</v>
      </c>
      <c r="S3171" s="10">
        <f t="shared" si="253"/>
        <v>41621.207638888889</v>
      </c>
      <c r="T3171" s="20">
        <f t="shared" si="249"/>
        <v>29.46966435185459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8273</v>
      </c>
      <c r="O3172" t="s">
        <v>8274</v>
      </c>
      <c r="P3172">
        <f t="shared" si="250"/>
        <v>112</v>
      </c>
      <c r="Q3172">
        <f t="shared" si="251"/>
        <v>31.62</v>
      </c>
      <c r="R3172" s="10">
        <f t="shared" si="252"/>
        <v>41789.080370370371</v>
      </c>
      <c r="S3172" s="10">
        <f t="shared" si="253"/>
        <v>41822.166666666664</v>
      </c>
      <c r="T3172" s="20">
        <f t="shared" si="249"/>
        <v>33.086296296292858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8273</v>
      </c>
      <c r="O3173" t="s">
        <v>8274</v>
      </c>
      <c r="P3173">
        <f t="shared" si="250"/>
        <v>109</v>
      </c>
      <c r="Q3173">
        <f t="shared" si="251"/>
        <v>65.099999999999994</v>
      </c>
      <c r="R3173" s="10">
        <f t="shared" si="252"/>
        <v>42466.608310185184</v>
      </c>
      <c r="S3173" s="10">
        <f t="shared" si="253"/>
        <v>42496.608310185184</v>
      </c>
      <c r="T3173" s="20">
        <f t="shared" si="249"/>
        <v>30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8273</v>
      </c>
      <c r="O3174" t="s">
        <v>8274</v>
      </c>
      <c r="P3174">
        <f t="shared" si="250"/>
        <v>115</v>
      </c>
      <c r="Q3174">
        <f t="shared" si="251"/>
        <v>79.31</v>
      </c>
      <c r="R3174" s="10">
        <f t="shared" si="252"/>
        <v>40923.729953703703</v>
      </c>
      <c r="S3174" s="10">
        <f t="shared" si="253"/>
        <v>40953.729953703703</v>
      </c>
      <c r="T3174" s="20">
        <f t="shared" si="249"/>
        <v>30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8273</v>
      </c>
      <c r="O3175" t="s">
        <v>8274</v>
      </c>
      <c r="P3175">
        <f t="shared" si="250"/>
        <v>103</v>
      </c>
      <c r="Q3175">
        <f t="shared" si="251"/>
        <v>139.19</v>
      </c>
      <c r="R3175" s="10">
        <f t="shared" si="252"/>
        <v>41878.878379629627</v>
      </c>
      <c r="S3175" s="10">
        <f t="shared" si="253"/>
        <v>41908.878379629627</v>
      </c>
      <c r="T3175" s="20">
        <f t="shared" si="249"/>
        <v>30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8273</v>
      </c>
      <c r="O3176" t="s">
        <v>8274</v>
      </c>
      <c r="P3176">
        <f t="shared" si="250"/>
        <v>101</v>
      </c>
      <c r="Q3176">
        <f t="shared" si="251"/>
        <v>131.91</v>
      </c>
      <c r="R3176" s="10">
        <f t="shared" si="252"/>
        <v>41862.864675925928</v>
      </c>
      <c r="S3176" s="10">
        <f t="shared" si="253"/>
        <v>41876.864675925928</v>
      </c>
      <c r="T3176" s="20">
        <f t="shared" si="249"/>
        <v>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8273</v>
      </c>
      <c r="O3177" t="s">
        <v>8274</v>
      </c>
      <c r="P3177">
        <f t="shared" si="250"/>
        <v>110</v>
      </c>
      <c r="Q3177">
        <f t="shared" si="251"/>
        <v>91.3</v>
      </c>
      <c r="R3177" s="10">
        <f t="shared" si="252"/>
        <v>40531.886886574073</v>
      </c>
      <c r="S3177" s="10">
        <f t="shared" si="253"/>
        <v>40591.886886574073</v>
      </c>
      <c r="T3177" s="20">
        <f t="shared" si="249"/>
        <v>60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8273</v>
      </c>
      <c r="O3178" t="s">
        <v>8274</v>
      </c>
      <c r="P3178">
        <f t="shared" si="250"/>
        <v>115</v>
      </c>
      <c r="Q3178">
        <f t="shared" si="251"/>
        <v>39.67</v>
      </c>
      <c r="R3178" s="10">
        <f t="shared" si="252"/>
        <v>41477.930914351848</v>
      </c>
      <c r="S3178" s="10">
        <f t="shared" si="253"/>
        <v>41504.625</v>
      </c>
      <c r="T3178" s="20">
        <f t="shared" si="249"/>
        <v>26.694085648152395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8273</v>
      </c>
      <c r="O3179" t="s">
        <v>8274</v>
      </c>
      <c r="P3179">
        <f t="shared" si="250"/>
        <v>117</v>
      </c>
      <c r="Q3179">
        <f t="shared" si="251"/>
        <v>57.55</v>
      </c>
      <c r="R3179" s="10">
        <f t="shared" si="252"/>
        <v>41781.666770833333</v>
      </c>
      <c r="S3179" s="10">
        <f t="shared" si="253"/>
        <v>41811.666770833333</v>
      </c>
      <c r="T3179" s="20">
        <f t="shared" si="249"/>
        <v>30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8273</v>
      </c>
      <c r="O3180" t="s">
        <v>8274</v>
      </c>
      <c r="P3180">
        <f t="shared" si="250"/>
        <v>172</v>
      </c>
      <c r="Q3180">
        <f t="shared" si="251"/>
        <v>33.03</v>
      </c>
      <c r="R3180" s="10">
        <f t="shared" si="252"/>
        <v>41806.605034722219</v>
      </c>
      <c r="S3180" s="10">
        <f t="shared" si="253"/>
        <v>41836.605034722219</v>
      </c>
      <c r="T3180" s="20">
        <f t="shared" si="249"/>
        <v>30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8273</v>
      </c>
      <c r="O3181" t="s">
        <v>8274</v>
      </c>
      <c r="P3181">
        <f t="shared" si="250"/>
        <v>114</v>
      </c>
      <c r="Q3181">
        <f t="shared" si="251"/>
        <v>77.34</v>
      </c>
      <c r="R3181" s="10">
        <f t="shared" si="252"/>
        <v>41375.702210648145</v>
      </c>
      <c r="S3181" s="10">
        <f t="shared" si="253"/>
        <v>41400.702210648145</v>
      </c>
      <c r="T3181" s="20">
        <f t="shared" si="249"/>
        <v>25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8273</v>
      </c>
      <c r="O3182" t="s">
        <v>8274</v>
      </c>
      <c r="P3182">
        <f t="shared" si="250"/>
        <v>120</v>
      </c>
      <c r="Q3182">
        <f t="shared" si="251"/>
        <v>31.93</v>
      </c>
      <c r="R3182" s="10">
        <f t="shared" si="252"/>
        <v>41780.412604166668</v>
      </c>
      <c r="S3182" s="10">
        <f t="shared" si="253"/>
        <v>41810.412604166668</v>
      </c>
      <c r="T3182" s="20">
        <f t="shared" si="249"/>
        <v>30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8273</v>
      </c>
      <c r="O3183" t="s">
        <v>8274</v>
      </c>
      <c r="P3183">
        <f t="shared" si="250"/>
        <v>109</v>
      </c>
      <c r="Q3183">
        <f t="shared" si="251"/>
        <v>36.33</v>
      </c>
      <c r="R3183" s="10">
        <f t="shared" si="252"/>
        <v>41779.310034722221</v>
      </c>
      <c r="S3183" s="10">
        <f t="shared" si="253"/>
        <v>41805.666666666664</v>
      </c>
      <c r="T3183" s="20">
        <f t="shared" si="249"/>
        <v>26.356631944443507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8273</v>
      </c>
      <c r="O3184" t="s">
        <v>8274</v>
      </c>
      <c r="P3184">
        <f t="shared" si="250"/>
        <v>101</v>
      </c>
      <c r="Q3184">
        <f t="shared" si="251"/>
        <v>46.77</v>
      </c>
      <c r="R3184" s="10">
        <f t="shared" si="252"/>
        <v>40883.949317129627</v>
      </c>
      <c r="S3184" s="10">
        <f t="shared" si="253"/>
        <v>40939.708333333336</v>
      </c>
      <c r="T3184" s="20">
        <f t="shared" si="249"/>
        <v>55.759016203708597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8273</v>
      </c>
      <c r="O3185" t="s">
        <v>8274</v>
      </c>
      <c r="P3185">
        <f t="shared" si="250"/>
        <v>109</v>
      </c>
      <c r="Q3185">
        <f t="shared" si="251"/>
        <v>40.07</v>
      </c>
      <c r="R3185" s="10">
        <f t="shared" si="252"/>
        <v>41491.79478009259</v>
      </c>
      <c r="S3185" s="10">
        <f t="shared" si="253"/>
        <v>41509.79478009259</v>
      </c>
      <c r="T3185" s="20">
        <f t="shared" si="249"/>
        <v>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8273</v>
      </c>
      <c r="O3186" t="s">
        <v>8274</v>
      </c>
      <c r="P3186">
        <f t="shared" si="250"/>
        <v>107</v>
      </c>
      <c r="Q3186">
        <f t="shared" si="251"/>
        <v>100.22</v>
      </c>
      <c r="R3186" s="10">
        <f t="shared" si="252"/>
        <v>41791.993414351848</v>
      </c>
      <c r="S3186" s="10">
        <f t="shared" si="253"/>
        <v>41821.993414351848</v>
      </c>
      <c r="T3186" s="20">
        <f t="shared" si="249"/>
        <v>30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8273</v>
      </c>
      <c r="O3187" t="s">
        <v>8274</v>
      </c>
      <c r="P3187">
        <f t="shared" si="250"/>
        <v>100</v>
      </c>
      <c r="Q3187">
        <f t="shared" si="251"/>
        <v>41.67</v>
      </c>
      <c r="R3187" s="10">
        <f t="shared" si="252"/>
        <v>41829.977326388893</v>
      </c>
      <c r="S3187" s="10">
        <f t="shared" si="253"/>
        <v>41836.977326388893</v>
      </c>
      <c r="T3187" s="20">
        <f t="shared" si="249"/>
        <v>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8273</v>
      </c>
      <c r="O3188" t="s">
        <v>8274</v>
      </c>
      <c r="P3188">
        <f t="shared" si="250"/>
        <v>102</v>
      </c>
      <c r="Q3188">
        <f t="shared" si="251"/>
        <v>46.71</v>
      </c>
      <c r="R3188" s="10">
        <f t="shared" si="252"/>
        <v>41868.924050925925</v>
      </c>
      <c r="S3188" s="10">
        <f t="shared" si="253"/>
        <v>41898.875</v>
      </c>
      <c r="T3188" s="20">
        <f t="shared" si="249"/>
        <v>29.950949074074742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8273</v>
      </c>
      <c r="O3189" t="s">
        <v>8274</v>
      </c>
      <c r="P3189">
        <f t="shared" si="250"/>
        <v>116</v>
      </c>
      <c r="Q3189">
        <f t="shared" si="251"/>
        <v>71.489999999999995</v>
      </c>
      <c r="R3189" s="10">
        <f t="shared" si="252"/>
        <v>41835.666354166664</v>
      </c>
      <c r="S3189" s="10">
        <f t="shared" si="253"/>
        <v>41855.666354166664</v>
      </c>
      <c r="T3189" s="20">
        <f t="shared" si="249"/>
        <v>20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8273</v>
      </c>
      <c r="O3190" t="s">
        <v>8315</v>
      </c>
      <c r="P3190">
        <f t="shared" si="250"/>
        <v>65</v>
      </c>
      <c r="Q3190">
        <f t="shared" si="251"/>
        <v>14.44</v>
      </c>
      <c r="R3190" s="10">
        <f t="shared" si="252"/>
        <v>42144.415532407409</v>
      </c>
      <c r="S3190" s="10">
        <f t="shared" si="253"/>
        <v>42165.415532407409</v>
      </c>
      <c r="T3190" s="20">
        <f t="shared" si="249"/>
        <v>21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8273</v>
      </c>
      <c r="O3191" t="s">
        <v>8315</v>
      </c>
      <c r="P3191">
        <f t="shared" si="250"/>
        <v>12</v>
      </c>
      <c r="Q3191">
        <f t="shared" si="251"/>
        <v>356.84</v>
      </c>
      <c r="R3191" s="10">
        <f t="shared" si="252"/>
        <v>42118.346435185187</v>
      </c>
      <c r="S3191" s="10">
        <f t="shared" si="253"/>
        <v>42148.346435185187</v>
      </c>
      <c r="T3191" s="20">
        <f t="shared" si="249"/>
        <v>30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8273</v>
      </c>
      <c r="O3192" t="s">
        <v>8315</v>
      </c>
      <c r="P3192">
        <f t="shared" si="250"/>
        <v>0</v>
      </c>
      <c r="Q3192">
        <f t="shared" si="251"/>
        <v>0</v>
      </c>
      <c r="R3192" s="10">
        <f t="shared" si="252"/>
        <v>42683.151331018518</v>
      </c>
      <c r="S3192" s="10">
        <f t="shared" si="253"/>
        <v>42713.192997685182</v>
      </c>
      <c r="T3192" s="20">
        <f t="shared" si="249"/>
        <v>30.041666666664241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8273</v>
      </c>
      <c r="O3193" t="s">
        <v>8315</v>
      </c>
      <c r="P3193">
        <f t="shared" si="250"/>
        <v>4</v>
      </c>
      <c r="Q3193">
        <f t="shared" si="251"/>
        <v>37.75</v>
      </c>
      <c r="R3193" s="10">
        <f t="shared" si="252"/>
        <v>42538.755428240736</v>
      </c>
      <c r="S3193" s="10">
        <f t="shared" si="253"/>
        <v>42598.755428240736</v>
      </c>
      <c r="T3193" s="20">
        <f t="shared" si="249"/>
        <v>60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8273</v>
      </c>
      <c r="O3194" t="s">
        <v>8315</v>
      </c>
      <c r="P3194">
        <f t="shared" si="250"/>
        <v>1</v>
      </c>
      <c r="Q3194">
        <f t="shared" si="251"/>
        <v>12.75</v>
      </c>
      <c r="R3194" s="10">
        <f t="shared" si="252"/>
        <v>42018.94049768518</v>
      </c>
      <c r="S3194" s="10">
        <f t="shared" si="253"/>
        <v>42063.916666666672</v>
      </c>
      <c r="T3194" s="20">
        <f t="shared" si="249"/>
        <v>44.976168981491355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8273</v>
      </c>
      <c r="O3195" t="s">
        <v>8315</v>
      </c>
      <c r="P3195">
        <f t="shared" si="250"/>
        <v>12</v>
      </c>
      <c r="Q3195">
        <f t="shared" si="251"/>
        <v>24.46</v>
      </c>
      <c r="R3195" s="10">
        <f t="shared" si="252"/>
        <v>42010.968240740738</v>
      </c>
      <c r="S3195" s="10">
        <f t="shared" si="253"/>
        <v>42055.968240740738</v>
      </c>
      <c r="T3195" s="20">
        <f t="shared" si="249"/>
        <v>45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8273</v>
      </c>
      <c r="O3196" t="s">
        <v>8315</v>
      </c>
      <c r="P3196">
        <f t="shared" si="250"/>
        <v>0</v>
      </c>
      <c r="Q3196">
        <f t="shared" si="251"/>
        <v>0</v>
      </c>
      <c r="R3196" s="10">
        <f t="shared" si="252"/>
        <v>42182.062476851846</v>
      </c>
      <c r="S3196" s="10">
        <f t="shared" si="253"/>
        <v>42212.062476851846</v>
      </c>
      <c r="T3196" s="20">
        <f t="shared" si="249"/>
        <v>30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8273</v>
      </c>
      <c r="O3197" t="s">
        <v>8315</v>
      </c>
      <c r="P3197">
        <f t="shared" si="250"/>
        <v>59</v>
      </c>
      <c r="Q3197">
        <f t="shared" si="251"/>
        <v>53.08</v>
      </c>
      <c r="R3197" s="10">
        <f t="shared" si="252"/>
        <v>42017.594236111108</v>
      </c>
      <c r="S3197" s="10">
        <f t="shared" si="253"/>
        <v>42047.594236111108</v>
      </c>
      <c r="T3197" s="20">
        <f t="shared" si="249"/>
        <v>30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8273</v>
      </c>
      <c r="O3198" t="s">
        <v>8315</v>
      </c>
      <c r="P3198">
        <f t="shared" si="250"/>
        <v>0</v>
      </c>
      <c r="Q3198">
        <f t="shared" si="251"/>
        <v>300</v>
      </c>
      <c r="R3198" s="10">
        <f t="shared" si="252"/>
        <v>42157.598090277781</v>
      </c>
      <c r="S3198" s="10">
        <f t="shared" si="253"/>
        <v>42217.583333333328</v>
      </c>
      <c r="T3198" s="20">
        <f t="shared" si="249"/>
        <v>59.985243055547471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8273</v>
      </c>
      <c r="O3199" t="s">
        <v>8315</v>
      </c>
      <c r="P3199">
        <f t="shared" si="250"/>
        <v>11</v>
      </c>
      <c r="Q3199">
        <f t="shared" si="251"/>
        <v>286.25</v>
      </c>
      <c r="R3199" s="10">
        <f t="shared" si="252"/>
        <v>42009.493263888886</v>
      </c>
      <c r="S3199" s="10">
        <f t="shared" si="253"/>
        <v>42039.493263888886</v>
      </c>
      <c r="T3199" s="20">
        <f t="shared" si="249"/>
        <v>30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8273</v>
      </c>
      <c r="O3200" t="s">
        <v>8315</v>
      </c>
      <c r="P3200">
        <f t="shared" si="250"/>
        <v>0</v>
      </c>
      <c r="Q3200">
        <f t="shared" si="251"/>
        <v>36.67</v>
      </c>
      <c r="R3200" s="10">
        <f t="shared" si="252"/>
        <v>42013.424502314811</v>
      </c>
      <c r="S3200" s="10">
        <f t="shared" si="253"/>
        <v>42051.424502314811</v>
      </c>
      <c r="T3200" s="20">
        <f t="shared" si="249"/>
        <v>38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8273</v>
      </c>
      <c r="O3201" t="s">
        <v>8315</v>
      </c>
      <c r="P3201">
        <f t="shared" si="250"/>
        <v>52</v>
      </c>
      <c r="Q3201">
        <f t="shared" si="251"/>
        <v>49.21</v>
      </c>
      <c r="R3201" s="10">
        <f t="shared" si="252"/>
        <v>41858.761782407404</v>
      </c>
      <c r="S3201" s="10">
        <f t="shared" si="253"/>
        <v>41888.875</v>
      </c>
      <c r="T3201" s="20">
        <f t="shared" si="249"/>
        <v>30.113217592595902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8273</v>
      </c>
      <c r="O3202" t="s">
        <v>8315</v>
      </c>
      <c r="P3202">
        <f t="shared" si="250"/>
        <v>0</v>
      </c>
      <c r="Q3202">
        <f t="shared" si="251"/>
        <v>1</v>
      </c>
      <c r="R3202" s="10">
        <f t="shared" si="252"/>
        <v>42460.320613425924</v>
      </c>
      <c r="S3202" s="10">
        <f t="shared" si="253"/>
        <v>42490.231944444444</v>
      </c>
      <c r="T3202" s="20">
        <f t="shared" si="249"/>
        <v>29.911331018520286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8273</v>
      </c>
      <c r="O3203" t="s">
        <v>8315</v>
      </c>
      <c r="P3203">
        <f t="shared" si="250"/>
        <v>1</v>
      </c>
      <c r="Q3203">
        <f t="shared" si="251"/>
        <v>12.5</v>
      </c>
      <c r="R3203" s="10">
        <f t="shared" si="252"/>
        <v>41861.767094907409</v>
      </c>
      <c r="S3203" s="10">
        <f t="shared" si="253"/>
        <v>41882.767094907409</v>
      </c>
      <c r="T3203" s="20">
        <f t="shared" ref="T3203:T3266" si="254">S3203-R3203</f>
        <v>21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8273</v>
      </c>
      <c r="O3204" t="s">
        <v>8315</v>
      </c>
      <c r="P3204">
        <f t="shared" si="250"/>
        <v>55</v>
      </c>
      <c r="Q3204">
        <f t="shared" si="251"/>
        <v>109.04</v>
      </c>
      <c r="R3204" s="10">
        <f t="shared" si="252"/>
        <v>42293.853541666671</v>
      </c>
      <c r="S3204" s="10">
        <f t="shared" si="253"/>
        <v>42352.249305555553</v>
      </c>
      <c r="T3204" s="20">
        <f t="shared" si="254"/>
        <v>58.395763888882357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8273</v>
      </c>
      <c r="O3205" t="s">
        <v>8315</v>
      </c>
      <c r="P3205">
        <f t="shared" si="250"/>
        <v>25</v>
      </c>
      <c r="Q3205">
        <f t="shared" si="251"/>
        <v>41.67</v>
      </c>
      <c r="R3205" s="10">
        <f t="shared" si="252"/>
        <v>42242.988680555558</v>
      </c>
      <c r="S3205" s="10">
        <f t="shared" si="253"/>
        <v>42272.988680555558</v>
      </c>
      <c r="T3205" s="20">
        <f t="shared" si="254"/>
        <v>30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8273</v>
      </c>
      <c r="O3206" t="s">
        <v>8315</v>
      </c>
      <c r="P3206">
        <f t="shared" si="250"/>
        <v>0</v>
      </c>
      <c r="Q3206">
        <f t="shared" si="251"/>
        <v>0</v>
      </c>
      <c r="R3206" s="10">
        <f t="shared" si="252"/>
        <v>42172.686099537037</v>
      </c>
      <c r="S3206" s="10">
        <f t="shared" si="253"/>
        <v>42202.676388888889</v>
      </c>
      <c r="T3206" s="20">
        <f t="shared" si="254"/>
        <v>29.99028935185197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8273</v>
      </c>
      <c r="O3207" t="s">
        <v>8315</v>
      </c>
      <c r="P3207">
        <f t="shared" si="250"/>
        <v>3</v>
      </c>
      <c r="Q3207">
        <f t="shared" si="251"/>
        <v>22.75</v>
      </c>
      <c r="R3207" s="10">
        <f t="shared" si="252"/>
        <v>42095.374675925923</v>
      </c>
      <c r="S3207" s="10">
        <f t="shared" si="253"/>
        <v>42125.374675925923</v>
      </c>
      <c r="T3207" s="20">
        <f t="shared" si="254"/>
        <v>30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8273</v>
      </c>
      <c r="O3208" t="s">
        <v>8315</v>
      </c>
      <c r="P3208">
        <f t="shared" si="250"/>
        <v>0</v>
      </c>
      <c r="Q3208">
        <f t="shared" si="251"/>
        <v>0</v>
      </c>
      <c r="R3208" s="10">
        <f t="shared" si="252"/>
        <v>42236.276053240741</v>
      </c>
      <c r="S3208" s="10">
        <f t="shared" si="253"/>
        <v>42266.276053240741</v>
      </c>
      <c r="T3208" s="20">
        <f t="shared" si="254"/>
        <v>30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8273</v>
      </c>
      <c r="O3209" t="s">
        <v>8315</v>
      </c>
      <c r="P3209">
        <f t="shared" si="250"/>
        <v>46</v>
      </c>
      <c r="Q3209">
        <f t="shared" si="251"/>
        <v>70.83</v>
      </c>
      <c r="R3209" s="10">
        <f t="shared" si="252"/>
        <v>42057.277858796297</v>
      </c>
      <c r="S3209" s="10">
        <f t="shared" si="253"/>
        <v>42117.236192129625</v>
      </c>
      <c r="T3209" s="20">
        <f t="shared" si="254"/>
        <v>59.958333333328483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8273</v>
      </c>
      <c r="O3210" t="s">
        <v>8274</v>
      </c>
      <c r="P3210">
        <f t="shared" ref="P3210:P3273" si="255">ROUND(E3210/D3210*100,0)</f>
        <v>104</v>
      </c>
      <c r="Q3210">
        <f t="shared" ref="Q3210:Q3273" si="256">IFERROR(ROUND(E3210/L3210,2),0)</f>
        <v>63.11</v>
      </c>
      <c r="R3210" s="10">
        <f t="shared" ref="R3210:R3273" si="257">(((J3210/60)/60)/24)+DATE(1970,1,1)</f>
        <v>41827.605057870373</v>
      </c>
      <c r="S3210" s="10">
        <f t="shared" ref="S3210:S3273" si="258">(((I3210/60)/60)/24)+DATE(1970,1,1)</f>
        <v>41848.605057870373</v>
      </c>
      <c r="T3210" s="20">
        <f t="shared" si="254"/>
        <v>21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8273</v>
      </c>
      <c r="O3211" t="s">
        <v>8274</v>
      </c>
      <c r="P3211">
        <f t="shared" si="255"/>
        <v>119</v>
      </c>
      <c r="Q3211">
        <f t="shared" si="256"/>
        <v>50.16</v>
      </c>
      <c r="R3211" s="10">
        <f t="shared" si="257"/>
        <v>41778.637245370373</v>
      </c>
      <c r="S3211" s="10">
        <f t="shared" si="258"/>
        <v>41810.958333333336</v>
      </c>
      <c r="T3211" s="20">
        <f t="shared" si="254"/>
        <v>32.321087962962338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8273</v>
      </c>
      <c r="O3212" t="s">
        <v>8274</v>
      </c>
      <c r="P3212">
        <f t="shared" si="255"/>
        <v>126</v>
      </c>
      <c r="Q3212">
        <f t="shared" si="256"/>
        <v>62.88</v>
      </c>
      <c r="R3212" s="10">
        <f t="shared" si="257"/>
        <v>41013.936562499999</v>
      </c>
      <c r="S3212" s="10">
        <f t="shared" si="258"/>
        <v>41061.165972222225</v>
      </c>
      <c r="T3212" s="20">
        <f t="shared" si="254"/>
        <v>47.229409722225682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8273</v>
      </c>
      <c r="O3213" t="s">
        <v>8274</v>
      </c>
      <c r="P3213">
        <f t="shared" si="255"/>
        <v>120</v>
      </c>
      <c r="Q3213">
        <f t="shared" si="256"/>
        <v>85.53</v>
      </c>
      <c r="R3213" s="10">
        <f t="shared" si="257"/>
        <v>41834.586574074077</v>
      </c>
      <c r="S3213" s="10">
        <f t="shared" si="258"/>
        <v>41866.083333333336</v>
      </c>
      <c r="T3213" s="20">
        <f t="shared" si="254"/>
        <v>31.496759259258397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8273</v>
      </c>
      <c r="O3214" t="s">
        <v>8274</v>
      </c>
      <c r="P3214">
        <f t="shared" si="255"/>
        <v>126</v>
      </c>
      <c r="Q3214">
        <f t="shared" si="256"/>
        <v>53.72</v>
      </c>
      <c r="R3214" s="10">
        <f t="shared" si="257"/>
        <v>41829.795729166668</v>
      </c>
      <c r="S3214" s="10">
        <f t="shared" si="258"/>
        <v>41859.795729166668</v>
      </c>
      <c r="T3214" s="20">
        <f t="shared" si="254"/>
        <v>30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8273</v>
      </c>
      <c r="O3215" t="s">
        <v>8274</v>
      </c>
      <c r="P3215">
        <f t="shared" si="255"/>
        <v>100</v>
      </c>
      <c r="Q3215">
        <f t="shared" si="256"/>
        <v>127.81</v>
      </c>
      <c r="R3215" s="10">
        <f t="shared" si="257"/>
        <v>42171.763414351852</v>
      </c>
      <c r="S3215" s="10">
        <f t="shared" si="258"/>
        <v>42211.763414351852</v>
      </c>
      <c r="T3215" s="20">
        <f t="shared" si="254"/>
        <v>40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8273</v>
      </c>
      <c r="O3216" t="s">
        <v>8274</v>
      </c>
      <c r="P3216">
        <f t="shared" si="255"/>
        <v>102</v>
      </c>
      <c r="Q3216">
        <f t="shared" si="256"/>
        <v>106.57</v>
      </c>
      <c r="R3216" s="10">
        <f t="shared" si="257"/>
        <v>42337.792511574073</v>
      </c>
      <c r="S3216" s="10">
        <f t="shared" si="258"/>
        <v>42374.996527777781</v>
      </c>
      <c r="T3216" s="20">
        <f t="shared" si="254"/>
        <v>37.204016203708306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8273</v>
      </c>
      <c r="O3217" t="s">
        <v>8274</v>
      </c>
      <c r="P3217">
        <f t="shared" si="255"/>
        <v>100</v>
      </c>
      <c r="Q3217">
        <f t="shared" si="256"/>
        <v>262.11</v>
      </c>
      <c r="R3217" s="10">
        <f t="shared" si="257"/>
        <v>42219.665173611109</v>
      </c>
      <c r="S3217" s="10">
        <f t="shared" si="258"/>
        <v>42257.165972222225</v>
      </c>
      <c r="T3217" s="20">
        <f t="shared" si="254"/>
        <v>37.500798611115897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8273</v>
      </c>
      <c r="O3218" t="s">
        <v>8274</v>
      </c>
      <c r="P3218">
        <f t="shared" si="255"/>
        <v>100</v>
      </c>
      <c r="Q3218">
        <f t="shared" si="256"/>
        <v>57.17</v>
      </c>
      <c r="R3218" s="10">
        <f t="shared" si="257"/>
        <v>42165.462627314817</v>
      </c>
      <c r="S3218" s="10">
        <f t="shared" si="258"/>
        <v>42196.604166666672</v>
      </c>
      <c r="T3218" s="20">
        <f t="shared" si="254"/>
        <v>31.14153935185459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8273</v>
      </c>
      <c r="O3219" t="s">
        <v>8274</v>
      </c>
      <c r="P3219">
        <f t="shared" si="255"/>
        <v>116</v>
      </c>
      <c r="Q3219">
        <f t="shared" si="256"/>
        <v>50.2</v>
      </c>
      <c r="R3219" s="10">
        <f t="shared" si="257"/>
        <v>42648.546111111107</v>
      </c>
      <c r="S3219" s="10">
        <f t="shared" si="258"/>
        <v>42678.546111111107</v>
      </c>
      <c r="T3219" s="20">
        <f t="shared" si="254"/>
        <v>30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8273</v>
      </c>
      <c r="O3220" t="s">
        <v>8274</v>
      </c>
      <c r="P3220">
        <f t="shared" si="255"/>
        <v>102</v>
      </c>
      <c r="Q3220">
        <f t="shared" si="256"/>
        <v>66.59</v>
      </c>
      <c r="R3220" s="10">
        <f t="shared" si="257"/>
        <v>41971.002152777779</v>
      </c>
      <c r="S3220" s="10">
        <f t="shared" si="258"/>
        <v>42004</v>
      </c>
      <c r="T3220" s="20">
        <f t="shared" si="254"/>
        <v>32.997847222221026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8273</v>
      </c>
      <c r="O3221" t="s">
        <v>8274</v>
      </c>
      <c r="P3221">
        <f t="shared" si="255"/>
        <v>100</v>
      </c>
      <c r="Q3221">
        <f t="shared" si="256"/>
        <v>168.25</v>
      </c>
      <c r="R3221" s="10">
        <f t="shared" si="257"/>
        <v>42050.983182870375</v>
      </c>
      <c r="S3221" s="10">
        <f t="shared" si="258"/>
        <v>42085.941516203704</v>
      </c>
      <c r="T3221" s="20">
        <f t="shared" si="254"/>
        <v>34.958333333328483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8273</v>
      </c>
      <c r="O3222" t="s">
        <v>8274</v>
      </c>
      <c r="P3222">
        <f t="shared" si="255"/>
        <v>101</v>
      </c>
      <c r="Q3222">
        <f t="shared" si="256"/>
        <v>256.37</v>
      </c>
      <c r="R3222" s="10">
        <f t="shared" si="257"/>
        <v>42772.833379629628</v>
      </c>
      <c r="S3222" s="10">
        <f t="shared" si="258"/>
        <v>42806.875</v>
      </c>
      <c r="T3222" s="20">
        <f t="shared" si="254"/>
        <v>34.041620370371675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8273</v>
      </c>
      <c r="O3223" t="s">
        <v>8274</v>
      </c>
      <c r="P3223">
        <f t="shared" si="255"/>
        <v>103</v>
      </c>
      <c r="Q3223">
        <f t="shared" si="256"/>
        <v>36.61</v>
      </c>
      <c r="R3223" s="10">
        <f t="shared" si="257"/>
        <v>42155.696793981479</v>
      </c>
      <c r="S3223" s="10">
        <f t="shared" si="258"/>
        <v>42190.696793981479</v>
      </c>
      <c r="T3223" s="20">
        <f t="shared" si="254"/>
        <v>35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8273</v>
      </c>
      <c r="O3224" t="s">
        <v>8274</v>
      </c>
      <c r="P3224">
        <f t="shared" si="255"/>
        <v>125</v>
      </c>
      <c r="Q3224">
        <f t="shared" si="256"/>
        <v>37.14</v>
      </c>
      <c r="R3224" s="10">
        <f t="shared" si="257"/>
        <v>42270.582141203704</v>
      </c>
      <c r="S3224" s="10">
        <f t="shared" si="258"/>
        <v>42301.895138888889</v>
      </c>
      <c r="T3224" s="20">
        <f t="shared" si="254"/>
        <v>31.31299768518511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8273</v>
      </c>
      <c r="O3225" t="s">
        <v>8274</v>
      </c>
      <c r="P3225">
        <f t="shared" si="255"/>
        <v>110</v>
      </c>
      <c r="Q3225">
        <f t="shared" si="256"/>
        <v>45.88</v>
      </c>
      <c r="R3225" s="10">
        <f t="shared" si="257"/>
        <v>42206.835370370376</v>
      </c>
      <c r="S3225" s="10">
        <f t="shared" si="258"/>
        <v>42236.835370370376</v>
      </c>
      <c r="T3225" s="20">
        <f t="shared" si="254"/>
        <v>30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8273</v>
      </c>
      <c r="O3226" t="s">
        <v>8274</v>
      </c>
      <c r="P3226">
        <f t="shared" si="255"/>
        <v>102</v>
      </c>
      <c r="Q3226">
        <f t="shared" si="256"/>
        <v>141.71</v>
      </c>
      <c r="R3226" s="10">
        <f t="shared" si="257"/>
        <v>42697.850844907407</v>
      </c>
      <c r="S3226" s="10">
        <f t="shared" si="258"/>
        <v>42745.208333333328</v>
      </c>
      <c r="T3226" s="20">
        <f t="shared" si="254"/>
        <v>47.357488425921474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8273</v>
      </c>
      <c r="O3227" t="s">
        <v>8274</v>
      </c>
      <c r="P3227">
        <f t="shared" si="255"/>
        <v>102</v>
      </c>
      <c r="Q3227">
        <f t="shared" si="256"/>
        <v>52.49</v>
      </c>
      <c r="R3227" s="10">
        <f t="shared" si="257"/>
        <v>42503.559467592597</v>
      </c>
      <c r="S3227" s="10">
        <f t="shared" si="258"/>
        <v>42524.875</v>
      </c>
      <c r="T3227" s="20">
        <f t="shared" si="254"/>
        <v>21.315532407403225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8273</v>
      </c>
      <c r="O3228" t="s">
        <v>8274</v>
      </c>
      <c r="P3228">
        <f t="shared" si="255"/>
        <v>104</v>
      </c>
      <c r="Q3228">
        <f t="shared" si="256"/>
        <v>59.52</v>
      </c>
      <c r="R3228" s="10">
        <f t="shared" si="257"/>
        <v>42277.583472222221</v>
      </c>
      <c r="S3228" s="10">
        <f t="shared" si="258"/>
        <v>42307.583472222221</v>
      </c>
      <c r="T3228" s="20">
        <f t="shared" si="254"/>
        <v>30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8273</v>
      </c>
      <c r="O3229" t="s">
        <v>8274</v>
      </c>
      <c r="P3229">
        <f t="shared" si="255"/>
        <v>125</v>
      </c>
      <c r="Q3229">
        <f t="shared" si="256"/>
        <v>50</v>
      </c>
      <c r="R3229" s="10">
        <f t="shared" si="257"/>
        <v>42722.882361111115</v>
      </c>
      <c r="S3229" s="10">
        <f t="shared" si="258"/>
        <v>42752.882361111115</v>
      </c>
      <c r="T3229" s="20">
        <f t="shared" si="254"/>
        <v>30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8273</v>
      </c>
      <c r="O3230" t="s">
        <v>8274</v>
      </c>
      <c r="P3230">
        <f t="shared" si="255"/>
        <v>102</v>
      </c>
      <c r="Q3230">
        <f t="shared" si="256"/>
        <v>193.62</v>
      </c>
      <c r="R3230" s="10">
        <f t="shared" si="257"/>
        <v>42323.70930555556</v>
      </c>
      <c r="S3230" s="10">
        <f t="shared" si="258"/>
        <v>42355.207638888889</v>
      </c>
      <c r="T3230" s="20">
        <f t="shared" si="254"/>
        <v>31.498333333329356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8273</v>
      </c>
      <c r="O3231" t="s">
        <v>8274</v>
      </c>
      <c r="P3231">
        <f t="shared" si="255"/>
        <v>108</v>
      </c>
      <c r="Q3231">
        <f t="shared" si="256"/>
        <v>106.8</v>
      </c>
      <c r="R3231" s="10">
        <f t="shared" si="257"/>
        <v>41933.291643518518</v>
      </c>
      <c r="S3231" s="10">
        <f t="shared" si="258"/>
        <v>41963.333310185189</v>
      </c>
      <c r="T3231" s="20">
        <f t="shared" si="254"/>
        <v>30.041666666671517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8273</v>
      </c>
      <c r="O3232" t="s">
        <v>8274</v>
      </c>
      <c r="P3232">
        <f t="shared" si="255"/>
        <v>110</v>
      </c>
      <c r="Q3232">
        <f t="shared" si="256"/>
        <v>77.22</v>
      </c>
      <c r="R3232" s="10">
        <f t="shared" si="257"/>
        <v>41898.168125000004</v>
      </c>
      <c r="S3232" s="10">
        <f t="shared" si="258"/>
        <v>41913.165972222225</v>
      </c>
      <c r="T3232" s="20">
        <f t="shared" si="254"/>
        <v>14.997847222221026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8273</v>
      </c>
      <c r="O3233" t="s">
        <v>8274</v>
      </c>
      <c r="P3233">
        <f t="shared" si="255"/>
        <v>161</v>
      </c>
      <c r="Q3233">
        <f t="shared" si="256"/>
        <v>57.5</v>
      </c>
      <c r="R3233" s="10">
        <f t="shared" si="257"/>
        <v>42446.943831018521</v>
      </c>
      <c r="S3233" s="10">
        <f t="shared" si="258"/>
        <v>42476.943831018521</v>
      </c>
      <c r="T3233" s="20">
        <f t="shared" si="254"/>
        <v>30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8273</v>
      </c>
      <c r="O3234" t="s">
        <v>8274</v>
      </c>
      <c r="P3234">
        <f t="shared" si="255"/>
        <v>131</v>
      </c>
      <c r="Q3234">
        <f t="shared" si="256"/>
        <v>50.46</v>
      </c>
      <c r="R3234" s="10">
        <f t="shared" si="257"/>
        <v>42463.81385416667</v>
      </c>
      <c r="S3234" s="10">
        <f t="shared" si="258"/>
        <v>42494.165972222225</v>
      </c>
      <c r="T3234" s="20">
        <f t="shared" si="254"/>
        <v>30.352118055554456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8273</v>
      </c>
      <c r="O3235" t="s">
        <v>8274</v>
      </c>
      <c r="P3235">
        <f t="shared" si="255"/>
        <v>119</v>
      </c>
      <c r="Q3235">
        <f t="shared" si="256"/>
        <v>97.38</v>
      </c>
      <c r="R3235" s="10">
        <f t="shared" si="257"/>
        <v>42766.805034722223</v>
      </c>
      <c r="S3235" s="10">
        <f t="shared" si="258"/>
        <v>42796.805034722223</v>
      </c>
      <c r="T3235" s="20">
        <f t="shared" si="254"/>
        <v>30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8273</v>
      </c>
      <c r="O3236" t="s">
        <v>8274</v>
      </c>
      <c r="P3236">
        <f t="shared" si="255"/>
        <v>100</v>
      </c>
      <c r="Q3236">
        <f t="shared" si="256"/>
        <v>34.92</v>
      </c>
      <c r="R3236" s="10">
        <f t="shared" si="257"/>
        <v>42734.789444444439</v>
      </c>
      <c r="S3236" s="10">
        <f t="shared" si="258"/>
        <v>42767.979861111111</v>
      </c>
      <c r="T3236" s="20">
        <f t="shared" si="254"/>
        <v>33.190416666671808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8273</v>
      </c>
      <c r="O3237" t="s">
        <v>8274</v>
      </c>
      <c r="P3237">
        <f t="shared" si="255"/>
        <v>103</v>
      </c>
      <c r="Q3237">
        <f t="shared" si="256"/>
        <v>85.53</v>
      </c>
      <c r="R3237" s="10">
        <f t="shared" si="257"/>
        <v>42522.347812499997</v>
      </c>
      <c r="S3237" s="10">
        <f t="shared" si="258"/>
        <v>42552.347812499997</v>
      </c>
      <c r="T3237" s="20">
        <f t="shared" si="254"/>
        <v>30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8273</v>
      </c>
      <c r="O3238" t="s">
        <v>8274</v>
      </c>
      <c r="P3238">
        <f t="shared" si="255"/>
        <v>101</v>
      </c>
      <c r="Q3238">
        <f t="shared" si="256"/>
        <v>182.91</v>
      </c>
      <c r="R3238" s="10">
        <f t="shared" si="257"/>
        <v>42702.917048611111</v>
      </c>
      <c r="S3238" s="10">
        <f t="shared" si="258"/>
        <v>42732.917048611111</v>
      </c>
      <c r="T3238" s="20">
        <f t="shared" si="254"/>
        <v>30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8273</v>
      </c>
      <c r="O3239" t="s">
        <v>8274</v>
      </c>
      <c r="P3239">
        <f t="shared" si="255"/>
        <v>101</v>
      </c>
      <c r="Q3239">
        <f t="shared" si="256"/>
        <v>131.13999999999999</v>
      </c>
      <c r="R3239" s="10">
        <f t="shared" si="257"/>
        <v>42252.474351851852</v>
      </c>
      <c r="S3239" s="10">
        <f t="shared" si="258"/>
        <v>42276.165972222225</v>
      </c>
      <c r="T3239" s="20">
        <f t="shared" si="254"/>
        <v>23.69162037037313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8273</v>
      </c>
      <c r="O3240" t="s">
        <v>8274</v>
      </c>
      <c r="P3240">
        <f t="shared" si="255"/>
        <v>112</v>
      </c>
      <c r="Q3240">
        <f t="shared" si="256"/>
        <v>39.81</v>
      </c>
      <c r="R3240" s="10">
        <f t="shared" si="257"/>
        <v>42156.510393518518</v>
      </c>
      <c r="S3240" s="10">
        <f t="shared" si="258"/>
        <v>42186.510393518518</v>
      </c>
      <c r="T3240" s="20">
        <f t="shared" si="254"/>
        <v>30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8273</v>
      </c>
      <c r="O3241" t="s">
        <v>8274</v>
      </c>
      <c r="P3241">
        <f t="shared" si="255"/>
        <v>106</v>
      </c>
      <c r="Q3241">
        <f t="shared" si="256"/>
        <v>59.7</v>
      </c>
      <c r="R3241" s="10">
        <f t="shared" si="257"/>
        <v>42278.089039351849</v>
      </c>
      <c r="S3241" s="10">
        <f t="shared" si="258"/>
        <v>42302.999305555553</v>
      </c>
      <c r="T3241" s="20">
        <f t="shared" si="254"/>
        <v>24.910266203703941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8273</v>
      </c>
      <c r="O3242" t="s">
        <v>8274</v>
      </c>
      <c r="P3242">
        <f t="shared" si="255"/>
        <v>101</v>
      </c>
      <c r="Q3242">
        <f t="shared" si="256"/>
        <v>88.74</v>
      </c>
      <c r="R3242" s="10">
        <f t="shared" si="257"/>
        <v>42754.693842592591</v>
      </c>
      <c r="S3242" s="10">
        <f t="shared" si="258"/>
        <v>42782.958333333328</v>
      </c>
      <c r="T3242" s="20">
        <f t="shared" si="254"/>
        <v>28.264490740737529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8273</v>
      </c>
      <c r="O3243" t="s">
        <v>8274</v>
      </c>
      <c r="P3243">
        <f t="shared" si="255"/>
        <v>115</v>
      </c>
      <c r="Q3243">
        <f t="shared" si="256"/>
        <v>58.69</v>
      </c>
      <c r="R3243" s="10">
        <f t="shared" si="257"/>
        <v>41893.324884259258</v>
      </c>
      <c r="S3243" s="10">
        <f t="shared" si="258"/>
        <v>41926.290972222225</v>
      </c>
      <c r="T3243" s="20">
        <f t="shared" si="254"/>
        <v>32.966087962966412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8273</v>
      </c>
      <c r="O3244" t="s">
        <v>8274</v>
      </c>
      <c r="P3244">
        <f t="shared" si="255"/>
        <v>127</v>
      </c>
      <c r="Q3244">
        <f t="shared" si="256"/>
        <v>69.569999999999993</v>
      </c>
      <c r="R3244" s="10">
        <f t="shared" si="257"/>
        <v>41871.755694444444</v>
      </c>
      <c r="S3244" s="10">
        <f t="shared" si="258"/>
        <v>41901.755694444444</v>
      </c>
      <c r="T3244" s="20">
        <f t="shared" si="254"/>
        <v>30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8273</v>
      </c>
      <c r="O3245" t="s">
        <v>8274</v>
      </c>
      <c r="P3245">
        <f t="shared" si="255"/>
        <v>103</v>
      </c>
      <c r="Q3245">
        <f t="shared" si="256"/>
        <v>115.87</v>
      </c>
      <c r="R3245" s="10">
        <f t="shared" si="257"/>
        <v>42262.096782407403</v>
      </c>
      <c r="S3245" s="10">
        <f t="shared" si="258"/>
        <v>42286</v>
      </c>
      <c r="T3245" s="20">
        <f t="shared" si="254"/>
        <v>23.903217592596775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8273</v>
      </c>
      <c r="O3246" t="s">
        <v>8274</v>
      </c>
      <c r="P3246">
        <f t="shared" si="255"/>
        <v>103</v>
      </c>
      <c r="Q3246">
        <f t="shared" si="256"/>
        <v>23.87</v>
      </c>
      <c r="R3246" s="10">
        <f t="shared" si="257"/>
        <v>42675.694236111114</v>
      </c>
      <c r="S3246" s="10">
        <f t="shared" si="258"/>
        <v>42705.735902777778</v>
      </c>
      <c r="T3246" s="20">
        <f t="shared" si="254"/>
        <v>30.041666666664241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8273</v>
      </c>
      <c r="O3247" t="s">
        <v>8274</v>
      </c>
      <c r="P3247">
        <f t="shared" si="255"/>
        <v>104</v>
      </c>
      <c r="Q3247">
        <f t="shared" si="256"/>
        <v>81.13</v>
      </c>
      <c r="R3247" s="10">
        <f t="shared" si="257"/>
        <v>42135.60020833333</v>
      </c>
      <c r="S3247" s="10">
        <f t="shared" si="258"/>
        <v>42167.083333333328</v>
      </c>
      <c r="T3247" s="20">
        <f t="shared" si="254"/>
        <v>31.483124999998836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8273</v>
      </c>
      <c r="O3248" t="s">
        <v>8274</v>
      </c>
      <c r="P3248">
        <f t="shared" si="255"/>
        <v>111</v>
      </c>
      <c r="Q3248">
        <f t="shared" si="256"/>
        <v>57.63</v>
      </c>
      <c r="R3248" s="10">
        <f t="shared" si="257"/>
        <v>42230.472222222219</v>
      </c>
      <c r="S3248" s="10">
        <f t="shared" si="258"/>
        <v>42259.165972222225</v>
      </c>
      <c r="T3248" s="20">
        <f t="shared" si="254"/>
        <v>28.693750000005821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8273</v>
      </c>
      <c r="O3249" t="s">
        <v>8274</v>
      </c>
      <c r="P3249">
        <f t="shared" si="255"/>
        <v>106</v>
      </c>
      <c r="Q3249">
        <f t="shared" si="256"/>
        <v>46.43</v>
      </c>
      <c r="R3249" s="10">
        <f t="shared" si="257"/>
        <v>42167.434166666666</v>
      </c>
      <c r="S3249" s="10">
        <f t="shared" si="258"/>
        <v>42197.434166666666</v>
      </c>
      <c r="T3249" s="20">
        <f t="shared" si="254"/>
        <v>30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8273</v>
      </c>
      <c r="O3250" t="s">
        <v>8274</v>
      </c>
      <c r="P3250">
        <f t="shared" si="255"/>
        <v>101</v>
      </c>
      <c r="Q3250">
        <f t="shared" si="256"/>
        <v>60.48</v>
      </c>
      <c r="R3250" s="10">
        <f t="shared" si="257"/>
        <v>42068.888391203705</v>
      </c>
      <c r="S3250" s="10">
        <f t="shared" si="258"/>
        <v>42098.846724537041</v>
      </c>
      <c r="T3250" s="20">
        <f t="shared" si="254"/>
        <v>29.958333333335759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8273</v>
      </c>
      <c r="O3251" t="s">
        <v>8274</v>
      </c>
      <c r="P3251">
        <f t="shared" si="255"/>
        <v>105</v>
      </c>
      <c r="Q3251">
        <f t="shared" si="256"/>
        <v>65.58</v>
      </c>
      <c r="R3251" s="10">
        <f t="shared" si="257"/>
        <v>42145.746689814812</v>
      </c>
      <c r="S3251" s="10">
        <f t="shared" si="258"/>
        <v>42175.746689814812</v>
      </c>
      <c r="T3251" s="20">
        <f t="shared" si="254"/>
        <v>30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8273</v>
      </c>
      <c r="O3252" t="s">
        <v>8274</v>
      </c>
      <c r="P3252">
        <f t="shared" si="255"/>
        <v>102</v>
      </c>
      <c r="Q3252">
        <f t="shared" si="256"/>
        <v>119.19</v>
      </c>
      <c r="R3252" s="10">
        <f t="shared" si="257"/>
        <v>41918.742175925923</v>
      </c>
      <c r="S3252" s="10">
        <f t="shared" si="258"/>
        <v>41948.783842592595</v>
      </c>
      <c r="T3252" s="20">
        <f t="shared" si="254"/>
        <v>30.041666666671517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8273</v>
      </c>
      <c r="O3253" t="s">
        <v>8274</v>
      </c>
      <c r="P3253">
        <f t="shared" si="255"/>
        <v>111</v>
      </c>
      <c r="Q3253">
        <f t="shared" si="256"/>
        <v>83.05</v>
      </c>
      <c r="R3253" s="10">
        <f t="shared" si="257"/>
        <v>42146.731087962966</v>
      </c>
      <c r="S3253" s="10">
        <f t="shared" si="258"/>
        <v>42176.731087962966</v>
      </c>
      <c r="T3253" s="20">
        <f t="shared" si="254"/>
        <v>30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8273</v>
      </c>
      <c r="O3254" t="s">
        <v>8274</v>
      </c>
      <c r="P3254">
        <f t="shared" si="255"/>
        <v>128</v>
      </c>
      <c r="Q3254">
        <f t="shared" si="256"/>
        <v>57.52</v>
      </c>
      <c r="R3254" s="10">
        <f t="shared" si="257"/>
        <v>42590.472685185188</v>
      </c>
      <c r="S3254" s="10">
        <f t="shared" si="258"/>
        <v>42620.472685185188</v>
      </c>
      <c r="T3254" s="20">
        <f t="shared" si="254"/>
        <v>30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8273</v>
      </c>
      <c r="O3255" t="s">
        <v>8274</v>
      </c>
      <c r="P3255">
        <f t="shared" si="255"/>
        <v>102</v>
      </c>
      <c r="Q3255">
        <f t="shared" si="256"/>
        <v>177.09</v>
      </c>
      <c r="R3255" s="10">
        <f t="shared" si="257"/>
        <v>42602.576712962968</v>
      </c>
      <c r="S3255" s="10">
        <f t="shared" si="258"/>
        <v>42621.15625</v>
      </c>
      <c r="T3255" s="20">
        <f t="shared" si="254"/>
        <v>18.579537037032424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8273</v>
      </c>
      <c r="O3256" t="s">
        <v>8274</v>
      </c>
      <c r="P3256">
        <f t="shared" si="255"/>
        <v>101</v>
      </c>
      <c r="Q3256">
        <f t="shared" si="256"/>
        <v>70.77</v>
      </c>
      <c r="R3256" s="10">
        <f t="shared" si="257"/>
        <v>42059.085752314815</v>
      </c>
      <c r="S3256" s="10">
        <f t="shared" si="258"/>
        <v>42089.044085648144</v>
      </c>
      <c r="T3256" s="20">
        <f t="shared" si="254"/>
        <v>29.958333333328483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8273</v>
      </c>
      <c r="O3257" t="s">
        <v>8274</v>
      </c>
      <c r="P3257">
        <f t="shared" si="255"/>
        <v>175</v>
      </c>
      <c r="Q3257">
        <f t="shared" si="256"/>
        <v>29.17</v>
      </c>
      <c r="R3257" s="10">
        <f t="shared" si="257"/>
        <v>41889.768229166664</v>
      </c>
      <c r="S3257" s="10">
        <f t="shared" si="258"/>
        <v>41919.768229166664</v>
      </c>
      <c r="T3257" s="20">
        <f t="shared" si="254"/>
        <v>30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8273</v>
      </c>
      <c r="O3258" t="s">
        <v>8274</v>
      </c>
      <c r="P3258">
        <f t="shared" si="255"/>
        <v>128</v>
      </c>
      <c r="Q3258">
        <f t="shared" si="256"/>
        <v>72.760000000000005</v>
      </c>
      <c r="R3258" s="10">
        <f t="shared" si="257"/>
        <v>42144.573807870373</v>
      </c>
      <c r="S3258" s="10">
        <f t="shared" si="258"/>
        <v>42166.165972222225</v>
      </c>
      <c r="T3258" s="20">
        <f t="shared" si="254"/>
        <v>21.592164351852261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8273</v>
      </c>
      <c r="O3259" t="s">
        <v>8274</v>
      </c>
      <c r="P3259">
        <f t="shared" si="255"/>
        <v>106</v>
      </c>
      <c r="Q3259">
        <f t="shared" si="256"/>
        <v>51.85</v>
      </c>
      <c r="R3259" s="10">
        <f t="shared" si="257"/>
        <v>42758.559629629628</v>
      </c>
      <c r="S3259" s="10">
        <f t="shared" si="258"/>
        <v>42788.559629629628</v>
      </c>
      <c r="T3259" s="20">
        <f t="shared" si="254"/>
        <v>30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8273</v>
      </c>
      <c r="O3260" t="s">
        <v>8274</v>
      </c>
      <c r="P3260">
        <f t="shared" si="255"/>
        <v>105</v>
      </c>
      <c r="Q3260">
        <f t="shared" si="256"/>
        <v>98.2</v>
      </c>
      <c r="R3260" s="10">
        <f t="shared" si="257"/>
        <v>41982.887280092589</v>
      </c>
      <c r="S3260" s="10">
        <f t="shared" si="258"/>
        <v>42012.887280092589</v>
      </c>
      <c r="T3260" s="20">
        <f t="shared" si="254"/>
        <v>30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8273</v>
      </c>
      <c r="O3261" t="s">
        <v>8274</v>
      </c>
      <c r="P3261">
        <f t="shared" si="255"/>
        <v>106</v>
      </c>
      <c r="Q3261">
        <f t="shared" si="256"/>
        <v>251.74</v>
      </c>
      <c r="R3261" s="10">
        <f t="shared" si="257"/>
        <v>42614.760937500003</v>
      </c>
      <c r="S3261" s="10">
        <f t="shared" si="258"/>
        <v>42644.165972222225</v>
      </c>
      <c r="T3261" s="20">
        <f t="shared" si="254"/>
        <v>29.405034722221899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8273</v>
      </c>
      <c r="O3262" t="s">
        <v>8274</v>
      </c>
      <c r="P3262">
        <f t="shared" si="255"/>
        <v>109</v>
      </c>
      <c r="Q3262">
        <f t="shared" si="256"/>
        <v>74.819999999999993</v>
      </c>
      <c r="R3262" s="10">
        <f t="shared" si="257"/>
        <v>42303.672662037032</v>
      </c>
      <c r="S3262" s="10">
        <f t="shared" si="258"/>
        <v>42338.714328703703</v>
      </c>
      <c r="T3262" s="20">
        <f t="shared" si="254"/>
        <v>35.041666666671517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8273</v>
      </c>
      <c r="O3263" t="s">
        <v>8274</v>
      </c>
      <c r="P3263">
        <f t="shared" si="255"/>
        <v>100</v>
      </c>
      <c r="Q3263">
        <f t="shared" si="256"/>
        <v>67.650000000000006</v>
      </c>
      <c r="R3263" s="10">
        <f t="shared" si="257"/>
        <v>42171.725416666668</v>
      </c>
      <c r="S3263" s="10">
        <f t="shared" si="258"/>
        <v>42201.725416666668</v>
      </c>
      <c r="T3263" s="20">
        <f t="shared" si="254"/>
        <v>30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8273</v>
      </c>
      <c r="O3264" t="s">
        <v>8274</v>
      </c>
      <c r="P3264">
        <f t="shared" si="255"/>
        <v>103</v>
      </c>
      <c r="Q3264">
        <f t="shared" si="256"/>
        <v>93.81</v>
      </c>
      <c r="R3264" s="10">
        <f t="shared" si="257"/>
        <v>41964.315532407403</v>
      </c>
      <c r="S3264" s="10">
        <f t="shared" si="258"/>
        <v>41995.166666666672</v>
      </c>
      <c r="T3264" s="20">
        <f t="shared" si="254"/>
        <v>30.851134259268292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8273</v>
      </c>
      <c r="O3265" t="s">
        <v>8274</v>
      </c>
      <c r="P3265">
        <f t="shared" si="255"/>
        <v>112</v>
      </c>
      <c r="Q3265">
        <f t="shared" si="256"/>
        <v>41.24</v>
      </c>
      <c r="R3265" s="10">
        <f t="shared" si="257"/>
        <v>42284.516064814816</v>
      </c>
      <c r="S3265" s="10">
        <f t="shared" si="258"/>
        <v>42307.875</v>
      </c>
      <c r="T3265" s="20">
        <f t="shared" si="254"/>
        <v>23.358935185184237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8273</v>
      </c>
      <c r="O3266" t="s">
        <v>8274</v>
      </c>
      <c r="P3266">
        <f t="shared" si="255"/>
        <v>103</v>
      </c>
      <c r="Q3266">
        <f t="shared" si="256"/>
        <v>52.55</v>
      </c>
      <c r="R3266" s="10">
        <f t="shared" si="257"/>
        <v>42016.800208333334</v>
      </c>
      <c r="S3266" s="10">
        <f t="shared" si="258"/>
        <v>42032.916666666672</v>
      </c>
      <c r="T3266" s="20">
        <f t="shared" si="254"/>
        <v>16.116458333337505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8273</v>
      </c>
      <c r="O3267" t="s">
        <v>8274</v>
      </c>
      <c r="P3267">
        <f t="shared" si="255"/>
        <v>164</v>
      </c>
      <c r="Q3267">
        <f t="shared" si="256"/>
        <v>70.290000000000006</v>
      </c>
      <c r="R3267" s="10">
        <f t="shared" si="257"/>
        <v>42311.711979166663</v>
      </c>
      <c r="S3267" s="10">
        <f t="shared" si="258"/>
        <v>42341.708333333328</v>
      </c>
      <c r="T3267" s="20">
        <f t="shared" ref="T3267:T3330" si="259">S3267-R3267</f>
        <v>29.996354166665697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8273</v>
      </c>
      <c r="O3268" t="s">
        <v>8274</v>
      </c>
      <c r="P3268">
        <f t="shared" si="255"/>
        <v>131</v>
      </c>
      <c r="Q3268">
        <f t="shared" si="256"/>
        <v>48.33</v>
      </c>
      <c r="R3268" s="10">
        <f t="shared" si="257"/>
        <v>42136.536134259266</v>
      </c>
      <c r="S3268" s="10">
        <f t="shared" si="258"/>
        <v>42167.875</v>
      </c>
      <c r="T3268" s="20">
        <f t="shared" si="259"/>
        <v>31.338865740734036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8273</v>
      </c>
      <c r="O3269" t="s">
        <v>8274</v>
      </c>
      <c r="P3269">
        <f t="shared" si="255"/>
        <v>102</v>
      </c>
      <c r="Q3269">
        <f t="shared" si="256"/>
        <v>53.18</v>
      </c>
      <c r="R3269" s="10">
        <f t="shared" si="257"/>
        <v>42172.757638888885</v>
      </c>
      <c r="S3269" s="10">
        <f t="shared" si="258"/>
        <v>42202.757638888885</v>
      </c>
      <c r="T3269" s="20">
        <f t="shared" si="259"/>
        <v>30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8273</v>
      </c>
      <c r="O3270" t="s">
        <v>8274</v>
      </c>
      <c r="P3270">
        <f t="shared" si="255"/>
        <v>128</v>
      </c>
      <c r="Q3270">
        <f t="shared" si="256"/>
        <v>60.95</v>
      </c>
      <c r="R3270" s="10">
        <f t="shared" si="257"/>
        <v>42590.90425925926</v>
      </c>
      <c r="S3270" s="10">
        <f t="shared" si="258"/>
        <v>42606.90425925926</v>
      </c>
      <c r="T3270" s="20">
        <f t="shared" si="259"/>
        <v>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8273</v>
      </c>
      <c r="O3271" t="s">
        <v>8274</v>
      </c>
      <c r="P3271">
        <f t="shared" si="255"/>
        <v>102</v>
      </c>
      <c r="Q3271">
        <f t="shared" si="256"/>
        <v>116</v>
      </c>
      <c r="R3271" s="10">
        <f t="shared" si="257"/>
        <v>42137.395798611105</v>
      </c>
      <c r="S3271" s="10">
        <f t="shared" si="258"/>
        <v>42171.458333333328</v>
      </c>
      <c r="T3271" s="20">
        <f t="shared" si="259"/>
        <v>34.062534722223063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8273</v>
      </c>
      <c r="O3272" t="s">
        <v>8274</v>
      </c>
      <c r="P3272">
        <f t="shared" si="255"/>
        <v>102</v>
      </c>
      <c r="Q3272">
        <f t="shared" si="256"/>
        <v>61</v>
      </c>
      <c r="R3272" s="10">
        <f t="shared" si="257"/>
        <v>42167.533159722225</v>
      </c>
      <c r="S3272" s="10">
        <f t="shared" si="258"/>
        <v>42197.533159722225</v>
      </c>
      <c r="T3272" s="20">
        <f t="shared" si="259"/>
        <v>30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8273</v>
      </c>
      <c r="O3273" t="s">
        <v>8274</v>
      </c>
      <c r="P3273">
        <f t="shared" si="255"/>
        <v>130</v>
      </c>
      <c r="Q3273">
        <f t="shared" si="256"/>
        <v>38.24</v>
      </c>
      <c r="R3273" s="10">
        <f t="shared" si="257"/>
        <v>41915.437210648146</v>
      </c>
      <c r="S3273" s="10">
        <f t="shared" si="258"/>
        <v>41945.478877314818</v>
      </c>
      <c r="T3273" s="20">
        <f t="shared" si="259"/>
        <v>30.041666666671517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8273</v>
      </c>
      <c r="O3274" t="s">
        <v>8274</v>
      </c>
      <c r="P3274">
        <f t="shared" ref="P3274:P3337" si="260">ROUND(E3274/D3274*100,0)</f>
        <v>154</v>
      </c>
      <c r="Q3274">
        <f t="shared" ref="Q3274:Q3337" si="261">IFERROR(ROUND(E3274/L3274,2),0)</f>
        <v>106.5</v>
      </c>
      <c r="R3274" s="10">
        <f t="shared" ref="R3274:R3337" si="262">(((J3274/60)/60)/24)+DATE(1970,1,1)</f>
        <v>42284.500104166669</v>
      </c>
      <c r="S3274" s="10">
        <f t="shared" ref="S3274:S3337" si="263">(((I3274/60)/60)/24)+DATE(1970,1,1)</f>
        <v>42314.541770833333</v>
      </c>
      <c r="T3274" s="20">
        <f t="shared" si="259"/>
        <v>30.041666666664241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8273</v>
      </c>
      <c r="O3275" t="s">
        <v>8274</v>
      </c>
      <c r="P3275">
        <f t="shared" si="260"/>
        <v>107</v>
      </c>
      <c r="Q3275">
        <f t="shared" si="261"/>
        <v>204.57</v>
      </c>
      <c r="R3275" s="10">
        <f t="shared" si="262"/>
        <v>42611.801412037035</v>
      </c>
      <c r="S3275" s="10">
        <f t="shared" si="263"/>
        <v>42627.791666666672</v>
      </c>
      <c r="T3275" s="20">
        <f t="shared" si="259"/>
        <v>15.990254629636183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8273</v>
      </c>
      <c r="O3276" t="s">
        <v>8274</v>
      </c>
      <c r="P3276">
        <f t="shared" si="260"/>
        <v>101</v>
      </c>
      <c r="Q3276">
        <f t="shared" si="261"/>
        <v>54.91</v>
      </c>
      <c r="R3276" s="10">
        <f t="shared" si="262"/>
        <v>42400.704537037032</v>
      </c>
      <c r="S3276" s="10">
        <f t="shared" si="263"/>
        <v>42444.875</v>
      </c>
      <c r="T3276" s="20">
        <f t="shared" si="259"/>
        <v>44.170462962967576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8273</v>
      </c>
      <c r="O3277" t="s">
        <v>8274</v>
      </c>
      <c r="P3277">
        <f t="shared" si="260"/>
        <v>100</v>
      </c>
      <c r="Q3277">
        <f t="shared" si="261"/>
        <v>150.41999999999999</v>
      </c>
      <c r="R3277" s="10">
        <f t="shared" si="262"/>
        <v>42017.88045138889</v>
      </c>
      <c r="S3277" s="10">
        <f t="shared" si="263"/>
        <v>42044.1875</v>
      </c>
      <c r="T3277" s="20">
        <f t="shared" si="259"/>
        <v>26.307048611110076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8273</v>
      </c>
      <c r="O3278" t="s">
        <v>8274</v>
      </c>
      <c r="P3278">
        <f t="shared" si="260"/>
        <v>117</v>
      </c>
      <c r="Q3278">
        <f t="shared" si="261"/>
        <v>52.58</v>
      </c>
      <c r="R3278" s="10">
        <f t="shared" si="262"/>
        <v>42426.949988425928</v>
      </c>
      <c r="S3278" s="10">
        <f t="shared" si="263"/>
        <v>42461.165972222225</v>
      </c>
      <c r="T3278" s="20">
        <f t="shared" si="259"/>
        <v>34.215983796297223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8273</v>
      </c>
      <c r="O3279" t="s">
        <v>8274</v>
      </c>
      <c r="P3279">
        <f t="shared" si="260"/>
        <v>109</v>
      </c>
      <c r="Q3279">
        <f t="shared" si="261"/>
        <v>54.3</v>
      </c>
      <c r="R3279" s="10">
        <f t="shared" si="262"/>
        <v>41931.682939814818</v>
      </c>
      <c r="S3279" s="10">
        <f t="shared" si="263"/>
        <v>41961.724606481483</v>
      </c>
      <c r="T3279" s="20">
        <f t="shared" si="259"/>
        <v>30.041666666664241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8273</v>
      </c>
      <c r="O3280" t="s">
        <v>8274</v>
      </c>
      <c r="P3280">
        <f t="shared" si="260"/>
        <v>103</v>
      </c>
      <c r="Q3280">
        <f t="shared" si="261"/>
        <v>76.03</v>
      </c>
      <c r="R3280" s="10">
        <f t="shared" si="262"/>
        <v>42124.848414351851</v>
      </c>
      <c r="S3280" s="10">
        <f t="shared" si="263"/>
        <v>42154.848414351851</v>
      </c>
      <c r="T3280" s="20">
        <f t="shared" si="259"/>
        <v>30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8273</v>
      </c>
      <c r="O3281" t="s">
        <v>8274</v>
      </c>
      <c r="P3281">
        <f t="shared" si="260"/>
        <v>114</v>
      </c>
      <c r="Q3281">
        <f t="shared" si="261"/>
        <v>105.21</v>
      </c>
      <c r="R3281" s="10">
        <f t="shared" si="262"/>
        <v>42431.102534722217</v>
      </c>
      <c r="S3281" s="10">
        <f t="shared" si="263"/>
        <v>42461.06086805556</v>
      </c>
      <c r="T3281" s="20">
        <f t="shared" si="259"/>
        <v>29.958333333343035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8273</v>
      </c>
      <c r="O3282" t="s">
        <v>8274</v>
      </c>
      <c r="P3282">
        <f t="shared" si="260"/>
        <v>103</v>
      </c>
      <c r="Q3282">
        <f t="shared" si="261"/>
        <v>68.67</v>
      </c>
      <c r="R3282" s="10">
        <f t="shared" si="262"/>
        <v>42121.756921296299</v>
      </c>
      <c r="S3282" s="10">
        <f t="shared" si="263"/>
        <v>42156.208333333328</v>
      </c>
      <c r="T3282" s="20">
        <f t="shared" si="259"/>
        <v>34.451412037029513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8273</v>
      </c>
      <c r="O3283" t="s">
        <v>8274</v>
      </c>
      <c r="P3283">
        <f t="shared" si="260"/>
        <v>122</v>
      </c>
      <c r="Q3283">
        <f t="shared" si="261"/>
        <v>129.36000000000001</v>
      </c>
      <c r="R3283" s="10">
        <f t="shared" si="262"/>
        <v>42219.019733796296</v>
      </c>
      <c r="S3283" s="10">
        <f t="shared" si="263"/>
        <v>42249.019733796296</v>
      </c>
      <c r="T3283" s="20">
        <f t="shared" si="259"/>
        <v>30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8273</v>
      </c>
      <c r="O3284" t="s">
        <v>8274</v>
      </c>
      <c r="P3284">
        <f t="shared" si="260"/>
        <v>103</v>
      </c>
      <c r="Q3284">
        <f t="shared" si="261"/>
        <v>134.26</v>
      </c>
      <c r="R3284" s="10">
        <f t="shared" si="262"/>
        <v>42445.19430555556</v>
      </c>
      <c r="S3284" s="10">
        <f t="shared" si="263"/>
        <v>42489.19430555556</v>
      </c>
      <c r="T3284" s="20">
        <f t="shared" si="259"/>
        <v>44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8273</v>
      </c>
      <c r="O3285" t="s">
        <v>8274</v>
      </c>
      <c r="P3285">
        <f t="shared" si="260"/>
        <v>105</v>
      </c>
      <c r="Q3285">
        <f t="shared" si="261"/>
        <v>17.829999999999998</v>
      </c>
      <c r="R3285" s="10">
        <f t="shared" si="262"/>
        <v>42379.74418981481</v>
      </c>
      <c r="S3285" s="10">
        <f t="shared" si="263"/>
        <v>42410.875</v>
      </c>
      <c r="T3285" s="20">
        <f t="shared" si="259"/>
        <v>31.130810185190057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8273</v>
      </c>
      <c r="O3286" t="s">
        <v>8274</v>
      </c>
      <c r="P3286">
        <f t="shared" si="260"/>
        <v>102</v>
      </c>
      <c r="Q3286">
        <f t="shared" si="261"/>
        <v>203.2</v>
      </c>
      <c r="R3286" s="10">
        <f t="shared" si="262"/>
        <v>42380.884872685187</v>
      </c>
      <c r="S3286" s="10">
        <f t="shared" si="263"/>
        <v>42398.249305555553</v>
      </c>
      <c r="T3286" s="20">
        <f t="shared" si="259"/>
        <v>17.364432870366727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8273</v>
      </c>
      <c r="O3287" t="s">
        <v>8274</v>
      </c>
      <c r="P3287">
        <f t="shared" si="260"/>
        <v>112</v>
      </c>
      <c r="Q3287">
        <f t="shared" si="261"/>
        <v>69.19</v>
      </c>
      <c r="R3287" s="10">
        <f t="shared" si="262"/>
        <v>42762.942430555559</v>
      </c>
      <c r="S3287" s="10">
        <f t="shared" si="263"/>
        <v>42794.208333333328</v>
      </c>
      <c r="T3287" s="20">
        <f t="shared" si="259"/>
        <v>31.265902777769952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8273</v>
      </c>
      <c r="O3288" t="s">
        <v>8274</v>
      </c>
      <c r="P3288">
        <f t="shared" si="260"/>
        <v>102</v>
      </c>
      <c r="Q3288">
        <f t="shared" si="261"/>
        <v>125.12</v>
      </c>
      <c r="R3288" s="10">
        <f t="shared" si="262"/>
        <v>42567.840069444443</v>
      </c>
      <c r="S3288" s="10">
        <f t="shared" si="263"/>
        <v>42597.840069444443</v>
      </c>
      <c r="T3288" s="20">
        <f t="shared" si="259"/>
        <v>30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8273</v>
      </c>
      <c r="O3289" t="s">
        <v>8274</v>
      </c>
      <c r="P3289">
        <f t="shared" si="260"/>
        <v>100</v>
      </c>
      <c r="Q3289">
        <f t="shared" si="261"/>
        <v>73.53</v>
      </c>
      <c r="R3289" s="10">
        <f t="shared" si="262"/>
        <v>42311.750324074077</v>
      </c>
      <c r="S3289" s="10">
        <f t="shared" si="263"/>
        <v>42336.750324074077</v>
      </c>
      <c r="T3289" s="20">
        <f t="shared" si="259"/>
        <v>25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8273</v>
      </c>
      <c r="O3290" t="s">
        <v>8274</v>
      </c>
      <c r="P3290">
        <f t="shared" si="260"/>
        <v>100</v>
      </c>
      <c r="Q3290">
        <f t="shared" si="261"/>
        <v>48.44</v>
      </c>
      <c r="R3290" s="10">
        <f t="shared" si="262"/>
        <v>42505.774479166663</v>
      </c>
      <c r="S3290" s="10">
        <f t="shared" si="263"/>
        <v>42541.958333333328</v>
      </c>
      <c r="T3290" s="20">
        <f t="shared" si="259"/>
        <v>36.183854166665697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8273</v>
      </c>
      <c r="O3291" t="s">
        <v>8274</v>
      </c>
      <c r="P3291">
        <f t="shared" si="260"/>
        <v>133</v>
      </c>
      <c r="Q3291">
        <f t="shared" si="261"/>
        <v>26.61</v>
      </c>
      <c r="R3291" s="10">
        <f t="shared" si="262"/>
        <v>42758.368078703701</v>
      </c>
      <c r="S3291" s="10">
        <f t="shared" si="263"/>
        <v>42786.368078703701</v>
      </c>
      <c r="T3291" s="20">
        <f t="shared" si="259"/>
        <v>28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8273</v>
      </c>
      <c r="O3292" t="s">
        <v>8274</v>
      </c>
      <c r="P3292">
        <f t="shared" si="260"/>
        <v>121</v>
      </c>
      <c r="Q3292">
        <f t="shared" si="261"/>
        <v>33.67</v>
      </c>
      <c r="R3292" s="10">
        <f t="shared" si="262"/>
        <v>42775.51494212963</v>
      </c>
      <c r="S3292" s="10">
        <f t="shared" si="263"/>
        <v>42805.51494212963</v>
      </c>
      <c r="T3292" s="20">
        <f t="shared" si="259"/>
        <v>30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8273</v>
      </c>
      <c r="O3293" t="s">
        <v>8274</v>
      </c>
      <c r="P3293">
        <f t="shared" si="260"/>
        <v>114</v>
      </c>
      <c r="Q3293">
        <f t="shared" si="261"/>
        <v>40.71</v>
      </c>
      <c r="R3293" s="10">
        <f t="shared" si="262"/>
        <v>42232.702546296292</v>
      </c>
      <c r="S3293" s="10">
        <f t="shared" si="263"/>
        <v>42264.165972222225</v>
      </c>
      <c r="T3293" s="20">
        <f t="shared" si="259"/>
        <v>31.463425925932825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8273</v>
      </c>
      <c r="O3294" t="s">
        <v>8274</v>
      </c>
      <c r="P3294">
        <f t="shared" si="260"/>
        <v>286</v>
      </c>
      <c r="Q3294">
        <f t="shared" si="261"/>
        <v>19.27</v>
      </c>
      <c r="R3294" s="10">
        <f t="shared" si="262"/>
        <v>42282.770231481481</v>
      </c>
      <c r="S3294" s="10">
        <f t="shared" si="263"/>
        <v>42342.811898148153</v>
      </c>
      <c r="T3294" s="20">
        <f t="shared" si="259"/>
        <v>60.041666666671517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8273</v>
      </c>
      <c r="O3295" t="s">
        <v>8274</v>
      </c>
      <c r="P3295">
        <f t="shared" si="260"/>
        <v>170</v>
      </c>
      <c r="Q3295">
        <f t="shared" si="261"/>
        <v>84.29</v>
      </c>
      <c r="R3295" s="10">
        <f t="shared" si="262"/>
        <v>42768.425370370373</v>
      </c>
      <c r="S3295" s="10">
        <f t="shared" si="263"/>
        <v>42798.425370370373</v>
      </c>
      <c r="T3295" s="20">
        <f t="shared" si="259"/>
        <v>30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8273</v>
      </c>
      <c r="O3296" t="s">
        <v>8274</v>
      </c>
      <c r="P3296">
        <f t="shared" si="260"/>
        <v>118</v>
      </c>
      <c r="Q3296">
        <f t="shared" si="261"/>
        <v>29.58</v>
      </c>
      <c r="R3296" s="10">
        <f t="shared" si="262"/>
        <v>42141.541134259256</v>
      </c>
      <c r="S3296" s="10">
        <f t="shared" si="263"/>
        <v>42171.541134259256</v>
      </c>
      <c r="T3296" s="20">
        <f t="shared" si="259"/>
        <v>30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8273</v>
      </c>
      <c r="O3297" t="s">
        <v>8274</v>
      </c>
      <c r="P3297">
        <f t="shared" si="260"/>
        <v>103</v>
      </c>
      <c r="Q3297">
        <f t="shared" si="261"/>
        <v>26.67</v>
      </c>
      <c r="R3297" s="10">
        <f t="shared" si="262"/>
        <v>42609.442465277782</v>
      </c>
      <c r="S3297" s="10">
        <f t="shared" si="263"/>
        <v>42639.442465277782</v>
      </c>
      <c r="T3297" s="20">
        <f t="shared" si="259"/>
        <v>30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8273</v>
      </c>
      <c r="O3298" t="s">
        <v>8274</v>
      </c>
      <c r="P3298">
        <f t="shared" si="260"/>
        <v>144</v>
      </c>
      <c r="Q3298">
        <f t="shared" si="261"/>
        <v>45.98</v>
      </c>
      <c r="R3298" s="10">
        <f t="shared" si="262"/>
        <v>42309.756620370375</v>
      </c>
      <c r="S3298" s="10">
        <f t="shared" si="263"/>
        <v>42330.916666666672</v>
      </c>
      <c r="T3298" s="20">
        <f t="shared" si="259"/>
        <v>21.160046296296059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8273</v>
      </c>
      <c r="O3299" t="s">
        <v>8274</v>
      </c>
      <c r="P3299">
        <f t="shared" si="260"/>
        <v>100</v>
      </c>
      <c r="Q3299">
        <f t="shared" si="261"/>
        <v>125.09</v>
      </c>
      <c r="R3299" s="10">
        <f t="shared" si="262"/>
        <v>42193.771481481483</v>
      </c>
      <c r="S3299" s="10">
        <f t="shared" si="263"/>
        <v>42212.957638888889</v>
      </c>
      <c r="T3299" s="20">
        <f t="shared" si="259"/>
        <v>19.186157407406427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8273</v>
      </c>
      <c r="O3300" t="s">
        <v>8274</v>
      </c>
      <c r="P3300">
        <f t="shared" si="260"/>
        <v>102</v>
      </c>
      <c r="Q3300">
        <f t="shared" si="261"/>
        <v>141.29</v>
      </c>
      <c r="R3300" s="10">
        <f t="shared" si="262"/>
        <v>42239.957962962959</v>
      </c>
      <c r="S3300" s="10">
        <f t="shared" si="263"/>
        <v>42260</v>
      </c>
      <c r="T3300" s="20">
        <f t="shared" si="259"/>
        <v>20.042037037041155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8273</v>
      </c>
      <c r="O3301" t="s">
        <v>8274</v>
      </c>
      <c r="P3301">
        <f t="shared" si="260"/>
        <v>116</v>
      </c>
      <c r="Q3301">
        <f t="shared" si="261"/>
        <v>55.33</v>
      </c>
      <c r="R3301" s="10">
        <f t="shared" si="262"/>
        <v>42261.917395833334</v>
      </c>
      <c r="S3301" s="10">
        <f t="shared" si="263"/>
        <v>42291.917395833334</v>
      </c>
      <c r="T3301" s="20">
        <f t="shared" si="259"/>
        <v>30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8273</v>
      </c>
      <c r="O3302" t="s">
        <v>8274</v>
      </c>
      <c r="P3302">
        <f t="shared" si="260"/>
        <v>136</v>
      </c>
      <c r="Q3302">
        <f t="shared" si="261"/>
        <v>46.42</v>
      </c>
      <c r="R3302" s="10">
        <f t="shared" si="262"/>
        <v>42102.743773148148</v>
      </c>
      <c r="S3302" s="10">
        <f t="shared" si="263"/>
        <v>42123.743773148148</v>
      </c>
      <c r="T3302" s="20">
        <f t="shared" si="259"/>
        <v>21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8273</v>
      </c>
      <c r="O3303" t="s">
        <v>8274</v>
      </c>
      <c r="P3303">
        <f t="shared" si="260"/>
        <v>133</v>
      </c>
      <c r="Q3303">
        <f t="shared" si="261"/>
        <v>57.2</v>
      </c>
      <c r="R3303" s="10">
        <f t="shared" si="262"/>
        <v>42538.73583333334</v>
      </c>
      <c r="S3303" s="10">
        <f t="shared" si="263"/>
        <v>42583.290972222225</v>
      </c>
      <c r="T3303" s="20">
        <f t="shared" si="259"/>
        <v>44.555138888885267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8273</v>
      </c>
      <c r="O3304" t="s">
        <v>8274</v>
      </c>
      <c r="P3304">
        <f t="shared" si="260"/>
        <v>103</v>
      </c>
      <c r="Q3304">
        <f t="shared" si="261"/>
        <v>173.7</v>
      </c>
      <c r="R3304" s="10">
        <f t="shared" si="262"/>
        <v>42681.35157407407</v>
      </c>
      <c r="S3304" s="10">
        <f t="shared" si="263"/>
        <v>42711.35157407407</v>
      </c>
      <c r="T3304" s="20">
        <f t="shared" si="259"/>
        <v>30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8273</v>
      </c>
      <c r="O3305" t="s">
        <v>8274</v>
      </c>
      <c r="P3305">
        <f t="shared" si="260"/>
        <v>116</v>
      </c>
      <c r="Q3305">
        <f t="shared" si="261"/>
        <v>59.6</v>
      </c>
      <c r="R3305" s="10">
        <f t="shared" si="262"/>
        <v>42056.65143518518</v>
      </c>
      <c r="S3305" s="10">
        <f t="shared" si="263"/>
        <v>42091.609768518523</v>
      </c>
      <c r="T3305" s="20">
        <f t="shared" si="259"/>
        <v>34.958333333343035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8273</v>
      </c>
      <c r="O3306" t="s">
        <v>8274</v>
      </c>
      <c r="P3306">
        <f t="shared" si="260"/>
        <v>105</v>
      </c>
      <c r="Q3306">
        <f t="shared" si="261"/>
        <v>89.59</v>
      </c>
      <c r="R3306" s="10">
        <f t="shared" si="262"/>
        <v>42696.624444444446</v>
      </c>
      <c r="S3306" s="10">
        <f t="shared" si="263"/>
        <v>42726.624444444446</v>
      </c>
      <c r="T3306" s="20">
        <f t="shared" si="259"/>
        <v>30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8273</v>
      </c>
      <c r="O3307" t="s">
        <v>8274</v>
      </c>
      <c r="P3307">
        <f t="shared" si="260"/>
        <v>102</v>
      </c>
      <c r="Q3307">
        <f t="shared" si="261"/>
        <v>204.05</v>
      </c>
      <c r="R3307" s="10">
        <f t="shared" si="262"/>
        <v>42186.855879629627</v>
      </c>
      <c r="S3307" s="10">
        <f t="shared" si="263"/>
        <v>42216.855879629627</v>
      </c>
      <c r="T3307" s="20">
        <f t="shared" si="259"/>
        <v>30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8273</v>
      </c>
      <c r="O3308" t="s">
        <v>8274</v>
      </c>
      <c r="P3308">
        <f t="shared" si="260"/>
        <v>175</v>
      </c>
      <c r="Q3308">
        <f t="shared" si="261"/>
        <v>48.7</v>
      </c>
      <c r="R3308" s="10">
        <f t="shared" si="262"/>
        <v>42493.219236111108</v>
      </c>
      <c r="S3308" s="10">
        <f t="shared" si="263"/>
        <v>42531.125</v>
      </c>
      <c r="T3308" s="20">
        <f t="shared" si="259"/>
        <v>37.90576388889167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8273</v>
      </c>
      <c r="O3309" t="s">
        <v>8274</v>
      </c>
      <c r="P3309">
        <f t="shared" si="260"/>
        <v>107</v>
      </c>
      <c r="Q3309">
        <f t="shared" si="261"/>
        <v>53.34</v>
      </c>
      <c r="R3309" s="10">
        <f t="shared" si="262"/>
        <v>42475.057164351849</v>
      </c>
      <c r="S3309" s="10">
        <f t="shared" si="263"/>
        <v>42505.057164351849</v>
      </c>
      <c r="T3309" s="20">
        <f t="shared" si="259"/>
        <v>30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8273</v>
      </c>
      <c r="O3310" t="s">
        <v>8274</v>
      </c>
      <c r="P3310">
        <f t="shared" si="260"/>
        <v>122</v>
      </c>
      <c r="Q3310">
        <f t="shared" si="261"/>
        <v>75.09</v>
      </c>
      <c r="R3310" s="10">
        <f t="shared" si="262"/>
        <v>42452.876909722225</v>
      </c>
      <c r="S3310" s="10">
        <f t="shared" si="263"/>
        <v>42473.876909722225</v>
      </c>
      <c r="T3310" s="20">
        <f t="shared" si="259"/>
        <v>21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8273</v>
      </c>
      <c r="O3311" t="s">
        <v>8274</v>
      </c>
      <c r="P3311">
        <f t="shared" si="260"/>
        <v>159</v>
      </c>
      <c r="Q3311">
        <f t="shared" si="261"/>
        <v>18</v>
      </c>
      <c r="R3311" s="10">
        <f t="shared" si="262"/>
        <v>42628.650208333333</v>
      </c>
      <c r="S3311" s="10">
        <f t="shared" si="263"/>
        <v>42659.650208333333</v>
      </c>
      <c r="T3311" s="20">
        <f t="shared" si="259"/>
        <v>31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8273</v>
      </c>
      <c r="O3312" t="s">
        <v>8274</v>
      </c>
      <c r="P3312">
        <f t="shared" si="260"/>
        <v>100</v>
      </c>
      <c r="Q3312">
        <f t="shared" si="261"/>
        <v>209.84</v>
      </c>
      <c r="R3312" s="10">
        <f t="shared" si="262"/>
        <v>42253.928530092591</v>
      </c>
      <c r="S3312" s="10">
        <f t="shared" si="263"/>
        <v>42283.928530092591</v>
      </c>
      <c r="T3312" s="20">
        <f t="shared" si="259"/>
        <v>30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8273</v>
      </c>
      <c r="O3313" t="s">
        <v>8274</v>
      </c>
      <c r="P3313">
        <f t="shared" si="260"/>
        <v>110</v>
      </c>
      <c r="Q3313">
        <f t="shared" si="261"/>
        <v>61.02</v>
      </c>
      <c r="R3313" s="10">
        <f t="shared" si="262"/>
        <v>42264.29178240741</v>
      </c>
      <c r="S3313" s="10">
        <f t="shared" si="263"/>
        <v>42294.29178240741</v>
      </c>
      <c r="T3313" s="20">
        <f t="shared" si="259"/>
        <v>30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8273</v>
      </c>
      <c r="O3314" t="s">
        <v>8274</v>
      </c>
      <c r="P3314">
        <f t="shared" si="260"/>
        <v>100</v>
      </c>
      <c r="Q3314">
        <f t="shared" si="261"/>
        <v>61</v>
      </c>
      <c r="R3314" s="10">
        <f t="shared" si="262"/>
        <v>42664.809560185182</v>
      </c>
      <c r="S3314" s="10">
        <f t="shared" si="263"/>
        <v>42685.916666666672</v>
      </c>
      <c r="T3314" s="20">
        <f t="shared" si="259"/>
        <v>21.107106481489609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8273</v>
      </c>
      <c r="O3315" t="s">
        <v>8274</v>
      </c>
      <c r="P3315">
        <f t="shared" si="260"/>
        <v>116</v>
      </c>
      <c r="Q3315">
        <f t="shared" si="261"/>
        <v>80.03</v>
      </c>
      <c r="R3315" s="10">
        <f t="shared" si="262"/>
        <v>42382.244409722218</v>
      </c>
      <c r="S3315" s="10">
        <f t="shared" si="263"/>
        <v>42396.041666666672</v>
      </c>
      <c r="T3315" s="20">
        <f t="shared" si="259"/>
        <v>13.797256944453693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8273</v>
      </c>
      <c r="O3316" t="s">
        <v>8274</v>
      </c>
      <c r="P3316">
        <f t="shared" si="260"/>
        <v>211</v>
      </c>
      <c r="Q3316">
        <f t="shared" si="261"/>
        <v>29.07</v>
      </c>
      <c r="R3316" s="10">
        <f t="shared" si="262"/>
        <v>42105.267488425925</v>
      </c>
      <c r="S3316" s="10">
        <f t="shared" si="263"/>
        <v>42132.836805555555</v>
      </c>
      <c r="T3316" s="20">
        <f t="shared" si="259"/>
        <v>27.569317129629781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8273</v>
      </c>
      <c r="O3317" t="s">
        <v>8274</v>
      </c>
      <c r="P3317">
        <f t="shared" si="260"/>
        <v>110</v>
      </c>
      <c r="Q3317">
        <f t="shared" si="261"/>
        <v>49.44</v>
      </c>
      <c r="R3317" s="10">
        <f t="shared" si="262"/>
        <v>42466.303715277783</v>
      </c>
      <c r="S3317" s="10">
        <f t="shared" si="263"/>
        <v>42496.303715277783</v>
      </c>
      <c r="T3317" s="20">
        <f t="shared" si="259"/>
        <v>30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8273</v>
      </c>
      <c r="O3318" t="s">
        <v>8274</v>
      </c>
      <c r="P3318">
        <f t="shared" si="260"/>
        <v>100</v>
      </c>
      <c r="Q3318">
        <f t="shared" si="261"/>
        <v>93.98</v>
      </c>
      <c r="R3318" s="10">
        <f t="shared" si="262"/>
        <v>41826.871238425927</v>
      </c>
      <c r="S3318" s="10">
        <f t="shared" si="263"/>
        <v>41859.57916666667</v>
      </c>
      <c r="T3318" s="20">
        <f t="shared" si="259"/>
        <v>32.707928240743058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8273</v>
      </c>
      <c r="O3319" t="s">
        <v>8274</v>
      </c>
      <c r="P3319">
        <f t="shared" si="260"/>
        <v>106</v>
      </c>
      <c r="Q3319">
        <f t="shared" si="261"/>
        <v>61.94</v>
      </c>
      <c r="R3319" s="10">
        <f t="shared" si="262"/>
        <v>42499.039629629624</v>
      </c>
      <c r="S3319" s="10">
        <f t="shared" si="263"/>
        <v>42529.039629629624</v>
      </c>
      <c r="T3319" s="20">
        <f t="shared" si="259"/>
        <v>30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8273</v>
      </c>
      <c r="O3320" t="s">
        <v>8274</v>
      </c>
      <c r="P3320">
        <f t="shared" si="260"/>
        <v>126</v>
      </c>
      <c r="Q3320">
        <f t="shared" si="261"/>
        <v>78.5</v>
      </c>
      <c r="R3320" s="10">
        <f t="shared" si="262"/>
        <v>42431.302002314813</v>
      </c>
      <c r="S3320" s="10">
        <f t="shared" si="263"/>
        <v>42471.104166666672</v>
      </c>
      <c r="T3320" s="20">
        <f t="shared" si="259"/>
        <v>39.802164351858664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8273</v>
      </c>
      <c r="O3321" t="s">
        <v>8274</v>
      </c>
      <c r="P3321">
        <f t="shared" si="260"/>
        <v>108</v>
      </c>
      <c r="Q3321">
        <f t="shared" si="261"/>
        <v>33.75</v>
      </c>
      <c r="R3321" s="10">
        <f t="shared" si="262"/>
        <v>41990.585486111115</v>
      </c>
      <c r="S3321" s="10">
        <f t="shared" si="263"/>
        <v>42035.585486111115</v>
      </c>
      <c r="T3321" s="20">
        <f t="shared" si="259"/>
        <v>45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8273</v>
      </c>
      <c r="O3322" t="s">
        <v>8274</v>
      </c>
      <c r="P3322">
        <f t="shared" si="260"/>
        <v>101</v>
      </c>
      <c r="Q3322">
        <f t="shared" si="261"/>
        <v>66.45</v>
      </c>
      <c r="R3322" s="10">
        <f t="shared" si="262"/>
        <v>42513.045798611114</v>
      </c>
      <c r="S3322" s="10">
        <f t="shared" si="263"/>
        <v>42543.045798611114</v>
      </c>
      <c r="T3322" s="20">
        <f t="shared" si="259"/>
        <v>30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8273</v>
      </c>
      <c r="O3323" t="s">
        <v>8274</v>
      </c>
      <c r="P3323">
        <f t="shared" si="260"/>
        <v>107</v>
      </c>
      <c r="Q3323">
        <f t="shared" si="261"/>
        <v>35.799999999999997</v>
      </c>
      <c r="R3323" s="10">
        <f t="shared" si="262"/>
        <v>41914.100289351853</v>
      </c>
      <c r="S3323" s="10">
        <f t="shared" si="263"/>
        <v>41928.165972222225</v>
      </c>
      <c r="T3323" s="20">
        <f t="shared" si="259"/>
        <v>14.065682870372257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8273</v>
      </c>
      <c r="O3324" t="s">
        <v>8274</v>
      </c>
      <c r="P3324">
        <f t="shared" si="260"/>
        <v>102</v>
      </c>
      <c r="Q3324">
        <f t="shared" si="261"/>
        <v>145.65</v>
      </c>
      <c r="R3324" s="10">
        <f t="shared" si="262"/>
        <v>42521.010370370372</v>
      </c>
      <c r="S3324" s="10">
        <f t="shared" si="263"/>
        <v>42543.163194444445</v>
      </c>
      <c r="T3324" s="20">
        <f t="shared" si="259"/>
        <v>22.152824074073578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8273</v>
      </c>
      <c r="O3325" t="s">
        <v>8274</v>
      </c>
      <c r="P3325">
        <f t="shared" si="260"/>
        <v>126</v>
      </c>
      <c r="Q3325">
        <f t="shared" si="261"/>
        <v>25.69</v>
      </c>
      <c r="R3325" s="10">
        <f t="shared" si="262"/>
        <v>42608.36583333333</v>
      </c>
      <c r="S3325" s="10">
        <f t="shared" si="263"/>
        <v>42638.36583333333</v>
      </c>
      <c r="T3325" s="20">
        <f t="shared" si="259"/>
        <v>30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8273</v>
      </c>
      <c r="O3326" t="s">
        <v>8274</v>
      </c>
      <c r="P3326">
        <f t="shared" si="260"/>
        <v>102</v>
      </c>
      <c r="Q3326">
        <f t="shared" si="261"/>
        <v>152.5</v>
      </c>
      <c r="R3326" s="10">
        <f t="shared" si="262"/>
        <v>42512.58321759259</v>
      </c>
      <c r="S3326" s="10">
        <f t="shared" si="263"/>
        <v>42526.58321759259</v>
      </c>
      <c r="T3326" s="20">
        <f t="shared" si="259"/>
        <v>14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8273</v>
      </c>
      <c r="O3327" t="s">
        <v>8274</v>
      </c>
      <c r="P3327">
        <f t="shared" si="260"/>
        <v>113</v>
      </c>
      <c r="Q3327">
        <f t="shared" si="261"/>
        <v>30</v>
      </c>
      <c r="R3327" s="10">
        <f t="shared" si="262"/>
        <v>42064.785613425927</v>
      </c>
      <c r="S3327" s="10">
        <f t="shared" si="263"/>
        <v>42099.743946759263</v>
      </c>
      <c r="T3327" s="20">
        <f t="shared" si="259"/>
        <v>34.958333333335759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8273</v>
      </c>
      <c r="O3328" t="s">
        <v>8274</v>
      </c>
      <c r="P3328">
        <f t="shared" si="260"/>
        <v>101</v>
      </c>
      <c r="Q3328">
        <f t="shared" si="261"/>
        <v>142.28</v>
      </c>
      <c r="R3328" s="10">
        <f t="shared" si="262"/>
        <v>42041.714178240742</v>
      </c>
      <c r="S3328" s="10">
        <f t="shared" si="263"/>
        <v>42071.67251157407</v>
      </c>
      <c r="T3328" s="20">
        <f t="shared" si="259"/>
        <v>29.958333333328483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8273</v>
      </c>
      <c r="O3329" t="s">
        <v>8274</v>
      </c>
      <c r="P3329">
        <f t="shared" si="260"/>
        <v>101</v>
      </c>
      <c r="Q3329">
        <f t="shared" si="261"/>
        <v>24.55</v>
      </c>
      <c r="R3329" s="10">
        <f t="shared" si="262"/>
        <v>42468.374606481477</v>
      </c>
      <c r="S3329" s="10">
        <f t="shared" si="263"/>
        <v>42498.374606481477</v>
      </c>
      <c r="T3329" s="20">
        <f t="shared" si="259"/>
        <v>30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8273</v>
      </c>
      <c r="O3330" t="s">
        <v>8274</v>
      </c>
      <c r="P3330">
        <f t="shared" si="260"/>
        <v>146</v>
      </c>
      <c r="Q3330">
        <f t="shared" si="261"/>
        <v>292.77999999999997</v>
      </c>
      <c r="R3330" s="10">
        <f t="shared" si="262"/>
        <v>41822.57503472222</v>
      </c>
      <c r="S3330" s="10">
        <f t="shared" si="263"/>
        <v>41825.041666666664</v>
      </c>
      <c r="T3330" s="20">
        <f t="shared" si="259"/>
        <v>2.4666319444440887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8273</v>
      </c>
      <c r="O3331" t="s">
        <v>8274</v>
      </c>
      <c r="P3331">
        <f t="shared" si="260"/>
        <v>117</v>
      </c>
      <c r="Q3331">
        <f t="shared" si="261"/>
        <v>44.92</v>
      </c>
      <c r="R3331" s="10">
        <f t="shared" si="262"/>
        <v>41837.323009259257</v>
      </c>
      <c r="S3331" s="10">
        <f t="shared" si="263"/>
        <v>41847.958333333336</v>
      </c>
      <c r="T3331" s="20">
        <f t="shared" ref="T3331:T3394" si="264">S3331-R3331</f>
        <v>10.635324074079108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8273</v>
      </c>
      <c r="O3332" t="s">
        <v>8274</v>
      </c>
      <c r="P3332">
        <f t="shared" si="260"/>
        <v>106</v>
      </c>
      <c r="Q3332">
        <f t="shared" si="261"/>
        <v>23.1</v>
      </c>
      <c r="R3332" s="10">
        <f t="shared" si="262"/>
        <v>42065.887361111112</v>
      </c>
      <c r="S3332" s="10">
        <f t="shared" si="263"/>
        <v>42095.845694444448</v>
      </c>
      <c r="T3332" s="20">
        <f t="shared" si="264"/>
        <v>29.958333333335759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8273</v>
      </c>
      <c r="O3333" t="s">
        <v>8274</v>
      </c>
      <c r="P3333">
        <f t="shared" si="260"/>
        <v>105</v>
      </c>
      <c r="Q3333">
        <f t="shared" si="261"/>
        <v>80.400000000000006</v>
      </c>
      <c r="R3333" s="10">
        <f t="shared" si="262"/>
        <v>42248.697754629626</v>
      </c>
      <c r="S3333" s="10">
        <f t="shared" si="263"/>
        <v>42283.697754629626</v>
      </c>
      <c r="T3333" s="20">
        <f t="shared" si="264"/>
        <v>35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8273</v>
      </c>
      <c r="O3334" t="s">
        <v>8274</v>
      </c>
      <c r="P3334">
        <f t="shared" si="260"/>
        <v>100</v>
      </c>
      <c r="Q3334">
        <f t="shared" si="261"/>
        <v>72.290000000000006</v>
      </c>
      <c r="R3334" s="10">
        <f t="shared" si="262"/>
        <v>41809.860300925924</v>
      </c>
      <c r="S3334" s="10">
        <f t="shared" si="263"/>
        <v>41839.860300925924</v>
      </c>
      <c r="T3334" s="20">
        <f t="shared" si="264"/>
        <v>30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8273</v>
      </c>
      <c r="O3335" t="s">
        <v>8274</v>
      </c>
      <c r="P3335">
        <f t="shared" si="260"/>
        <v>105</v>
      </c>
      <c r="Q3335">
        <f t="shared" si="261"/>
        <v>32.97</v>
      </c>
      <c r="R3335" s="10">
        <f t="shared" si="262"/>
        <v>42148.676851851851</v>
      </c>
      <c r="S3335" s="10">
        <f t="shared" si="263"/>
        <v>42170.676851851851</v>
      </c>
      <c r="T3335" s="20">
        <f t="shared" si="264"/>
        <v>22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8273</v>
      </c>
      <c r="O3336" t="s">
        <v>8274</v>
      </c>
      <c r="P3336">
        <f t="shared" si="260"/>
        <v>139</v>
      </c>
      <c r="Q3336">
        <f t="shared" si="261"/>
        <v>116.65</v>
      </c>
      <c r="R3336" s="10">
        <f t="shared" si="262"/>
        <v>42185.521087962959</v>
      </c>
      <c r="S3336" s="10">
        <f t="shared" si="263"/>
        <v>42215.521087962959</v>
      </c>
      <c r="T3336" s="20">
        <f t="shared" si="264"/>
        <v>30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8273</v>
      </c>
      <c r="O3337" t="s">
        <v>8274</v>
      </c>
      <c r="P3337">
        <f t="shared" si="260"/>
        <v>100</v>
      </c>
      <c r="Q3337">
        <f t="shared" si="261"/>
        <v>79.62</v>
      </c>
      <c r="R3337" s="10">
        <f t="shared" si="262"/>
        <v>41827.674143518518</v>
      </c>
      <c r="S3337" s="10">
        <f t="shared" si="263"/>
        <v>41854.958333333336</v>
      </c>
      <c r="T3337" s="20">
        <f t="shared" si="264"/>
        <v>27.284189814818092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8273</v>
      </c>
      <c r="O3338" t="s">
        <v>8274</v>
      </c>
      <c r="P3338">
        <f t="shared" ref="P3338:P3401" si="265">ROUND(E3338/D3338*100,0)</f>
        <v>100</v>
      </c>
      <c r="Q3338">
        <f t="shared" ref="Q3338:Q3401" si="266">IFERROR(ROUND(E3338/L3338,2),0)</f>
        <v>27.78</v>
      </c>
      <c r="R3338" s="10">
        <f t="shared" ref="R3338:R3401" si="267">(((J3338/60)/60)/24)+DATE(1970,1,1)</f>
        <v>42437.398680555561</v>
      </c>
      <c r="S3338" s="10">
        <f t="shared" ref="S3338:S3401" si="268">(((I3338/60)/60)/24)+DATE(1970,1,1)</f>
        <v>42465.35701388889</v>
      </c>
      <c r="T3338" s="20">
        <f t="shared" si="264"/>
        <v>27.958333333328483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8273</v>
      </c>
      <c r="O3339" t="s">
        <v>8274</v>
      </c>
      <c r="P3339">
        <f t="shared" si="265"/>
        <v>110</v>
      </c>
      <c r="Q3339">
        <f t="shared" si="266"/>
        <v>81.03</v>
      </c>
      <c r="R3339" s="10">
        <f t="shared" si="267"/>
        <v>41901.282025462962</v>
      </c>
      <c r="S3339" s="10">
        <f t="shared" si="268"/>
        <v>41922.875</v>
      </c>
      <c r="T3339" s="20">
        <f t="shared" si="264"/>
        <v>21.592974537037662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8273</v>
      </c>
      <c r="O3340" t="s">
        <v>8274</v>
      </c>
      <c r="P3340">
        <f t="shared" si="265"/>
        <v>102</v>
      </c>
      <c r="Q3340">
        <f t="shared" si="266"/>
        <v>136.85</v>
      </c>
      <c r="R3340" s="10">
        <f t="shared" si="267"/>
        <v>42769.574999999997</v>
      </c>
      <c r="S3340" s="10">
        <f t="shared" si="268"/>
        <v>42790.574999999997</v>
      </c>
      <c r="T3340" s="20">
        <f t="shared" si="264"/>
        <v>21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8273</v>
      </c>
      <c r="O3341" t="s">
        <v>8274</v>
      </c>
      <c r="P3341">
        <f t="shared" si="265"/>
        <v>104</v>
      </c>
      <c r="Q3341">
        <f t="shared" si="266"/>
        <v>177.62</v>
      </c>
      <c r="R3341" s="10">
        <f t="shared" si="267"/>
        <v>42549.665717592594</v>
      </c>
      <c r="S3341" s="10">
        <f t="shared" si="268"/>
        <v>42579.665717592594</v>
      </c>
      <c r="T3341" s="20">
        <f t="shared" si="264"/>
        <v>30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8273</v>
      </c>
      <c r="O3342" t="s">
        <v>8274</v>
      </c>
      <c r="P3342">
        <f t="shared" si="265"/>
        <v>138</v>
      </c>
      <c r="Q3342">
        <f t="shared" si="266"/>
        <v>109.08</v>
      </c>
      <c r="R3342" s="10">
        <f t="shared" si="267"/>
        <v>42685.974004629628</v>
      </c>
      <c r="S3342" s="10">
        <f t="shared" si="268"/>
        <v>42710.974004629628</v>
      </c>
      <c r="T3342" s="20">
        <f t="shared" si="264"/>
        <v>25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8273</v>
      </c>
      <c r="O3343" t="s">
        <v>8274</v>
      </c>
      <c r="P3343">
        <f t="shared" si="265"/>
        <v>100</v>
      </c>
      <c r="Q3343">
        <f t="shared" si="266"/>
        <v>119.64</v>
      </c>
      <c r="R3343" s="10">
        <f t="shared" si="267"/>
        <v>42510.798854166671</v>
      </c>
      <c r="S3343" s="10">
        <f t="shared" si="268"/>
        <v>42533.708333333328</v>
      </c>
      <c r="T3343" s="20">
        <f t="shared" si="264"/>
        <v>22.909479166657547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8273</v>
      </c>
      <c r="O3344" t="s">
        <v>8274</v>
      </c>
      <c r="P3344">
        <f t="shared" si="265"/>
        <v>102</v>
      </c>
      <c r="Q3344">
        <f t="shared" si="266"/>
        <v>78.209999999999994</v>
      </c>
      <c r="R3344" s="10">
        <f t="shared" si="267"/>
        <v>42062.296412037031</v>
      </c>
      <c r="S3344" s="10">
        <f t="shared" si="268"/>
        <v>42095.207638888889</v>
      </c>
      <c r="T3344" s="20">
        <f t="shared" si="264"/>
        <v>32.911226851858373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8273</v>
      </c>
      <c r="O3345" t="s">
        <v>8274</v>
      </c>
      <c r="P3345">
        <f t="shared" si="265"/>
        <v>171</v>
      </c>
      <c r="Q3345">
        <f t="shared" si="266"/>
        <v>52.17</v>
      </c>
      <c r="R3345" s="10">
        <f t="shared" si="267"/>
        <v>42452.916481481487</v>
      </c>
      <c r="S3345" s="10">
        <f t="shared" si="268"/>
        <v>42473.554166666669</v>
      </c>
      <c r="T3345" s="20">
        <f t="shared" si="264"/>
        <v>20.637685185181908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8273</v>
      </c>
      <c r="O3346" t="s">
        <v>8274</v>
      </c>
      <c r="P3346">
        <f t="shared" si="265"/>
        <v>101</v>
      </c>
      <c r="Q3346">
        <f t="shared" si="266"/>
        <v>114.13</v>
      </c>
      <c r="R3346" s="10">
        <f t="shared" si="267"/>
        <v>41851.200150462959</v>
      </c>
      <c r="S3346" s="10">
        <f t="shared" si="268"/>
        <v>41881.200150462959</v>
      </c>
      <c r="T3346" s="20">
        <f t="shared" si="264"/>
        <v>30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8273</v>
      </c>
      <c r="O3347" t="s">
        <v>8274</v>
      </c>
      <c r="P3347">
        <f t="shared" si="265"/>
        <v>130</v>
      </c>
      <c r="Q3347">
        <f t="shared" si="266"/>
        <v>50</v>
      </c>
      <c r="R3347" s="10">
        <f t="shared" si="267"/>
        <v>42053.106111111112</v>
      </c>
      <c r="S3347" s="10">
        <f t="shared" si="268"/>
        <v>42112.025694444441</v>
      </c>
      <c r="T3347" s="20">
        <f t="shared" si="264"/>
        <v>58.919583333328774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8273</v>
      </c>
      <c r="O3348" t="s">
        <v>8274</v>
      </c>
      <c r="P3348">
        <f t="shared" si="265"/>
        <v>110</v>
      </c>
      <c r="Q3348">
        <f t="shared" si="266"/>
        <v>91.67</v>
      </c>
      <c r="R3348" s="10">
        <f t="shared" si="267"/>
        <v>42054.024421296301</v>
      </c>
      <c r="S3348" s="10">
        <f t="shared" si="268"/>
        <v>42061.024421296301</v>
      </c>
      <c r="T3348" s="20">
        <f t="shared" si="264"/>
        <v>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8273</v>
      </c>
      <c r="O3349" t="s">
        <v>8274</v>
      </c>
      <c r="P3349">
        <f t="shared" si="265"/>
        <v>119</v>
      </c>
      <c r="Q3349">
        <f t="shared" si="266"/>
        <v>108.59</v>
      </c>
      <c r="R3349" s="10">
        <f t="shared" si="267"/>
        <v>42484.551550925928</v>
      </c>
      <c r="S3349" s="10">
        <f t="shared" si="268"/>
        <v>42498.875</v>
      </c>
      <c r="T3349" s="20">
        <f t="shared" si="264"/>
        <v>14.323449074072414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8273</v>
      </c>
      <c r="O3350" t="s">
        <v>8274</v>
      </c>
      <c r="P3350">
        <f t="shared" si="265"/>
        <v>100</v>
      </c>
      <c r="Q3350">
        <f t="shared" si="266"/>
        <v>69.819999999999993</v>
      </c>
      <c r="R3350" s="10">
        <f t="shared" si="267"/>
        <v>42466.558796296296</v>
      </c>
      <c r="S3350" s="10">
        <f t="shared" si="268"/>
        <v>42490.165972222225</v>
      </c>
      <c r="T3350" s="20">
        <f t="shared" si="264"/>
        <v>23.607175925928459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8273</v>
      </c>
      <c r="O3351" t="s">
        <v>8274</v>
      </c>
      <c r="P3351">
        <f t="shared" si="265"/>
        <v>153</v>
      </c>
      <c r="Q3351">
        <f t="shared" si="266"/>
        <v>109.57</v>
      </c>
      <c r="R3351" s="10">
        <f t="shared" si="267"/>
        <v>42513.110787037032</v>
      </c>
      <c r="S3351" s="10">
        <f t="shared" si="268"/>
        <v>42534.708333333328</v>
      </c>
      <c r="T3351" s="20">
        <f t="shared" si="264"/>
        <v>21.597546296296059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8273</v>
      </c>
      <c r="O3352" t="s">
        <v>8274</v>
      </c>
      <c r="P3352">
        <f t="shared" si="265"/>
        <v>104</v>
      </c>
      <c r="Q3352">
        <f t="shared" si="266"/>
        <v>71.67</v>
      </c>
      <c r="R3352" s="10">
        <f t="shared" si="267"/>
        <v>42302.701516203699</v>
      </c>
      <c r="S3352" s="10">
        <f t="shared" si="268"/>
        <v>42337.958333333328</v>
      </c>
      <c r="T3352" s="20">
        <f t="shared" si="264"/>
        <v>35.256817129629781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8273</v>
      </c>
      <c r="O3353" t="s">
        <v>8274</v>
      </c>
      <c r="P3353">
        <f t="shared" si="265"/>
        <v>101</v>
      </c>
      <c r="Q3353">
        <f t="shared" si="266"/>
        <v>93.61</v>
      </c>
      <c r="R3353" s="10">
        <f t="shared" si="267"/>
        <v>41806.395428240743</v>
      </c>
      <c r="S3353" s="10">
        <f t="shared" si="268"/>
        <v>41843.458333333336</v>
      </c>
      <c r="T3353" s="20">
        <f t="shared" si="264"/>
        <v>37.0629050925927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8273</v>
      </c>
      <c r="O3354" t="s">
        <v>8274</v>
      </c>
      <c r="P3354">
        <f t="shared" si="265"/>
        <v>108</v>
      </c>
      <c r="Q3354">
        <f t="shared" si="266"/>
        <v>76.8</v>
      </c>
      <c r="R3354" s="10">
        <f t="shared" si="267"/>
        <v>42495.992800925931</v>
      </c>
      <c r="S3354" s="10">
        <f t="shared" si="268"/>
        <v>42552.958333333328</v>
      </c>
      <c r="T3354" s="20">
        <f t="shared" si="264"/>
        <v>56.965532407397404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8273</v>
      </c>
      <c r="O3355" t="s">
        <v>8274</v>
      </c>
      <c r="P3355">
        <f t="shared" si="265"/>
        <v>315</v>
      </c>
      <c r="Q3355">
        <f t="shared" si="266"/>
        <v>35.799999999999997</v>
      </c>
      <c r="R3355" s="10">
        <f t="shared" si="267"/>
        <v>42479.432291666672</v>
      </c>
      <c r="S3355" s="10">
        <f t="shared" si="268"/>
        <v>42492.958333333328</v>
      </c>
      <c r="T3355" s="20">
        <f t="shared" si="264"/>
        <v>13.526041666656965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8273</v>
      </c>
      <c r="O3356" t="s">
        <v>8274</v>
      </c>
      <c r="P3356">
        <f t="shared" si="265"/>
        <v>102</v>
      </c>
      <c r="Q3356">
        <f t="shared" si="266"/>
        <v>55.6</v>
      </c>
      <c r="R3356" s="10">
        <f t="shared" si="267"/>
        <v>42270.7269212963</v>
      </c>
      <c r="S3356" s="10">
        <f t="shared" si="268"/>
        <v>42306.167361111111</v>
      </c>
      <c r="T3356" s="20">
        <f t="shared" si="264"/>
        <v>35.440439814810816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8273</v>
      </c>
      <c r="O3357" t="s">
        <v>8274</v>
      </c>
      <c r="P3357">
        <f t="shared" si="265"/>
        <v>126</v>
      </c>
      <c r="Q3357">
        <f t="shared" si="266"/>
        <v>147.33000000000001</v>
      </c>
      <c r="R3357" s="10">
        <f t="shared" si="267"/>
        <v>42489.619525462964</v>
      </c>
      <c r="S3357" s="10">
        <f t="shared" si="268"/>
        <v>42500.470138888893</v>
      </c>
      <c r="T3357" s="20">
        <f t="shared" si="264"/>
        <v>10.850613425929623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8273</v>
      </c>
      <c r="O3358" t="s">
        <v>8274</v>
      </c>
      <c r="P3358">
        <f t="shared" si="265"/>
        <v>101</v>
      </c>
      <c r="Q3358">
        <f t="shared" si="266"/>
        <v>56.33</v>
      </c>
      <c r="R3358" s="10">
        <f t="shared" si="267"/>
        <v>42536.815648148149</v>
      </c>
      <c r="S3358" s="10">
        <f t="shared" si="268"/>
        <v>42566.815648148149</v>
      </c>
      <c r="T3358" s="20">
        <f t="shared" si="264"/>
        <v>30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8273</v>
      </c>
      <c r="O3359" t="s">
        <v>8274</v>
      </c>
      <c r="P3359">
        <f t="shared" si="265"/>
        <v>101</v>
      </c>
      <c r="Q3359">
        <f t="shared" si="266"/>
        <v>96.19</v>
      </c>
      <c r="R3359" s="10">
        <f t="shared" si="267"/>
        <v>41822.417939814812</v>
      </c>
      <c r="S3359" s="10">
        <f t="shared" si="268"/>
        <v>41852.417939814812</v>
      </c>
      <c r="T3359" s="20">
        <f t="shared" si="264"/>
        <v>30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8273</v>
      </c>
      <c r="O3360" t="s">
        <v>8274</v>
      </c>
      <c r="P3360">
        <f t="shared" si="265"/>
        <v>103</v>
      </c>
      <c r="Q3360">
        <f t="shared" si="266"/>
        <v>63.57</v>
      </c>
      <c r="R3360" s="10">
        <f t="shared" si="267"/>
        <v>41932.311099537037</v>
      </c>
      <c r="S3360" s="10">
        <f t="shared" si="268"/>
        <v>41962.352766203709</v>
      </c>
      <c r="T3360" s="20">
        <f t="shared" si="264"/>
        <v>30.041666666671517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8273</v>
      </c>
      <c r="O3361" t="s">
        <v>8274</v>
      </c>
      <c r="P3361">
        <f t="shared" si="265"/>
        <v>106</v>
      </c>
      <c r="Q3361">
        <f t="shared" si="266"/>
        <v>184.78</v>
      </c>
      <c r="R3361" s="10">
        <f t="shared" si="267"/>
        <v>42746.057106481487</v>
      </c>
      <c r="S3361" s="10">
        <f t="shared" si="268"/>
        <v>42791.057106481487</v>
      </c>
      <c r="T3361" s="20">
        <f t="shared" si="264"/>
        <v>45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8273</v>
      </c>
      <c r="O3362" t="s">
        <v>8274</v>
      </c>
      <c r="P3362">
        <f t="shared" si="265"/>
        <v>101</v>
      </c>
      <c r="Q3362">
        <f t="shared" si="266"/>
        <v>126.72</v>
      </c>
      <c r="R3362" s="10">
        <f t="shared" si="267"/>
        <v>42697.082673611112</v>
      </c>
      <c r="S3362" s="10">
        <f t="shared" si="268"/>
        <v>42718.665972222225</v>
      </c>
      <c r="T3362" s="20">
        <f t="shared" si="264"/>
        <v>21.583298611112696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8273</v>
      </c>
      <c r="O3363" t="s">
        <v>8274</v>
      </c>
      <c r="P3363">
        <f t="shared" si="265"/>
        <v>113</v>
      </c>
      <c r="Q3363">
        <f t="shared" si="266"/>
        <v>83.43</v>
      </c>
      <c r="R3363" s="10">
        <f t="shared" si="267"/>
        <v>41866.025347222225</v>
      </c>
      <c r="S3363" s="10">
        <f t="shared" si="268"/>
        <v>41883.665972222225</v>
      </c>
      <c r="T3363" s="20">
        <f t="shared" si="264"/>
        <v>17.640625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8273</v>
      </c>
      <c r="O3364" t="s">
        <v>8274</v>
      </c>
      <c r="P3364">
        <f t="shared" si="265"/>
        <v>218</v>
      </c>
      <c r="Q3364">
        <f t="shared" si="266"/>
        <v>54.5</v>
      </c>
      <c r="R3364" s="10">
        <f t="shared" si="267"/>
        <v>42056.091631944444</v>
      </c>
      <c r="S3364" s="10">
        <f t="shared" si="268"/>
        <v>42070.204861111109</v>
      </c>
      <c r="T3364" s="20">
        <f t="shared" si="264"/>
        <v>14.113229166665406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8273</v>
      </c>
      <c r="O3365" t="s">
        <v>8274</v>
      </c>
      <c r="P3365">
        <f t="shared" si="265"/>
        <v>101</v>
      </c>
      <c r="Q3365">
        <f t="shared" si="266"/>
        <v>302.31</v>
      </c>
      <c r="R3365" s="10">
        <f t="shared" si="267"/>
        <v>41851.771354166667</v>
      </c>
      <c r="S3365" s="10">
        <f t="shared" si="268"/>
        <v>41870.666666666664</v>
      </c>
      <c r="T3365" s="20">
        <f t="shared" si="264"/>
        <v>18.89531249999709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8273</v>
      </c>
      <c r="O3366" t="s">
        <v>8274</v>
      </c>
      <c r="P3366">
        <f t="shared" si="265"/>
        <v>106</v>
      </c>
      <c r="Q3366">
        <f t="shared" si="266"/>
        <v>44.14</v>
      </c>
      <c r="R3366" s="10">
        <f t="shared" si="267"/>
        <v>42422.977418981478</v>
      </c>
      <c r="S3366" s="10">
        <f t="shared" si="268"/>
        <v>42444.875</v>
      </c>
      <c r="T3366" s="20">
        <f t="shared" si="264"/>
        <v>21.897581018522033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8273</v>
      </c>
      <c r="O3367" t="s">
        <v>8274</v>
      </c>
      <c r="P3367">
        <f t="shared" si="265"/>
        <v>104</v>
      </c>
      <c r="Q3367">
        <f t="shared" si="266"/>
        <v>866.67</v>
      </c>
      <c r="R3367" s="10">
        <f t="shared" si="267"/>
        <v>42321.101759259262</v>
      </c>
      <c r="S3367" s="10">
        <f t="shared" si="268"/>
        <v>42351.101759259262</v>
      </c>
      <c r="T3367" s="20">
        <f t="shared" si="264"/>
        <v>30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8273</v>
      </c>
      <c r="O3368" t="s">
        <v>8274</v>
      </c>
      <c r="P3368">
        <f t="shared" si="265"/>
        <v>221</v>
      </c>
      <c r="Q3368">
        <f t="shared" si="266"/>
        <v>61.39</v>
      </c>
      <c r="R3368" s="10">
        <f t="shared" si="267"/>
        <v>42107.067557870367</v>
      </c>
      <c r="S3368" s="10">
        <f t="shared" si="268"/>
        <v>42137.067557870367</v>
      </c>
      <c r="T3368" s="20">
        <f t="shared" si="264"/>
        <v>30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8273</v>
      </c>
      <c r="O3369" t="s">
        <v>8274</v>
      </c>
      <c r="P3369">
        <f t="shared" si="265"/>
        <v>119</v>
      </c>
      <c r="Q3369">
        <f t="shared" si="266"/>
        <v>29.67</v>
      </c>
      <c r="R3369" s="10">
        <f t="shared" si="267"/>
        <v>42192.933958333335</v>
      </c>
      <c r="S3369" s="10">
        <f t="shared" si="268"/>
        <v>42217.933958333335</v>
      </c>
      <c r="T3369" s="20">
        <f t="shared" si="264"/>
        <v>25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8273</v>
      </c>
      <c r="O3370" t="s">
        <v>8274</v>
      </c>
      <c r="P3370">
        <f t="shared" si="265"/>
        <v>105</v>
      </c>
      <c r="Q3370">
        <f t="shared" si="266"/>
        <v>45.48</v>
      </c>
      <c r="R3370" s="10">
        <f t="shared" si="267"/>
        <v>41969.199756944443</v>
      </c>
      <c r="S3370" s="10">
        <f t="shared" si="268"/>
        <v>42005.208333333328</v>
      </c>
      <c r="T3370" s="20">
        <f t="shared" si="264"/>
        <v>36.008576388885558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8273</v>
      </c>
      <c r="O3371" t="s">
        <v>8274</v>
      </c>
      <c r="P3371">
        <f t="shared" si="265"/>
        <v>104</v>
      </c>
      <c r="Q3371">
        <f t="shared" si="266"/>
        <v>96.2</v>
      </c>
      <c r="R3371" s="10">
        <f t="shared" si="267"/>
        <v>42690.041435185187</v>
      </c>
      <c r="S3371" s="10">
        <f t="shared" si="268"/>
        <v>42750.041435185187</v>
      </c>
      <c r="T3371" s="20">
        <f t="shared" si="264"/>
        <v>60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8273</v>
      </c>
      <c r="O3372" t="s">
        <v>8274</v>
      </c>
      <c r="P3372">
        <f t="shared" si="265"/>
        <v>118</v>
      </c>
      <c r="Q3372">
        <f t="shared" si="266"/>
        <v>67.92</v>
      </c>
      <c r="R3372" s="10">
        <f t="shared" si="267"/>
        <v>42690.334317129629</v>
      </c>
      <c r="S3372" s="10">
        <f t="shared" si="268"/>
        <v>42721.333333333328</v>
      </c>
      <c r="T3372" s="20">
        <f t="shared" si="264"/>
        <v>30.999016203699284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8273</v>
      </c>
      <c r="O3373" t="s">
        <v>8274</v>
      </c>
      <c r="P3373">
        <f t="shared" si="265"/>
        <v>139</v>
      </c>
      <c r="Q3373">
        <f t="shared" si="266"/>
        <v>30.78</v>
      </c>
      <c r="R3373" s="10">
        <f t="shared" si="267"/>
        <v>42312.874594907407</v>
      </c>
      <c r="S3373" s="10">
        <f t="shared" si="268"/>
        <v>42340.874594907407</v>
      </c>
      <c r="T3373" s="20">
        <f t="shared" si="264"/>
        <v>28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8273</v>
      </c>
      <c r="O3374" t="s">
        <v>8274</v>
      </c>
      <c r="P3374">
        <f t="shared" si="265"/>
        <v>104</v>
      </c>
      <c r="Q3374">
        <f t="shared" si="266"/>
        <v>38.33</v>
      </c>
      <c r="R3374" s="10">
        <f t="shared" si="267"/>
        <v>41855.548101851848</v>
      </c>
      <c r="S3374" s="10">
        <f t="shared" si="268"/>
        <v>41876.207638888889</v>
      </c>
      <c r="T3374" s="20">
        <f t="shared" si="264"/>
        <v>20.659537037041446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8273</v>
      </c>
      <c r="O3375" t="s">
        <v>8274</v>
      </c>
      <c r="P3375">
        <f t="shared" si="265"/>
        <v>100</v>
      </c>
      <c r="Q3375">
        <f t="shared" si="266"/>
        <v>66.83</v>
      </c>
      <c r="R3375" s="10">
        <f t="shared" si="267"/>
        <v>42179.854629629626</v>
      </c>
      <c r="S3375" s="10">
        <f t="shared" si="268"/>
        <v>42203.666666666672</v>
      </c>
      <c r="T3375" s="20">
        <f t="shared" si="264"/>
        <v>23.812037037045229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8273</v>
      </c>
      <c r="O3376" t="s">
        <v>8274</v>
      </c>
      <c r="P3376">
        <f t="shared" si="265"/>
        <v>107</v>
      </c>
      <c r="Q3376">
        <f t="shared" si="266"/>
        <v>71.73</v>
      </c>
      <c r="R3376" s="10">
        <f t="shared" si="267"/>
        <v>42275.731666666667</v>
      </c>
      <c r="S3376" s="10">
        <f t="shared" si="268"/>
        <v>42305.731666666667</v>
      </c>
      <c r="T3376" s="20">
        <f t="shared" si="264"/>
        <v>30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8273</v>
      </c>
      <c r="O3377" t="s">
        <v>8274</v>
      </c>
      <c r="P3377">
        <f t="shared" si="265"/>
        <v>100</v>
      </c>
      <c r="Q3377">
        <f t="shared" si="266"/>
        <v>176.47</v>
      </c>
      <c r="R3377" s="10">
        <f t="shared" si="267"/>
        <v>41765.610798611109</v>
      </c>
      <c r="S3377" s="10">
        <f t="shared" si="268"/>
        <v>41777.610798611109</v>
      </c>
      <c r="T3377" s="20">
        <f t="shared" si="264"/>
        <v>12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8273</v>
      </c>
      <c r="O3378" t="s">
        <v>8274</v>
      </c>
      <c r="P3378">
        <f t="shared" si="265"/>
        <v>100</v>
      </c>
      <c r="Q3378">
        <f t="shared" si="266"/>
        <v>421.11</v>
      </c>
      <c r="R3378" s="10">
        <f t="shared" si="267"/>
        <v>42059.701319444444</v>
      </c>
      <c r="S3378" s="10">
        <f t="shared" si="268"/>
        <v>42119.659652777773</v>
      </c>
      <c r="T3378" s="20">
        <f t="shared" si="264"/>
        <v>59.958333333328483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8273</v>
      </c>
      <c r="O3379" t="s">
        <v>8274</v>
      </c>
      <c r="P3379">
        <f t="shared" si="265"/>
        <v>101</v>
      </c>
      <c r="Q3379">
        <f t="shared" si="266"/>
        <v>104.99</v>
      </c>
      <c r="R3379" s="10">
        <f t="shared" si="267"/>
        <v>42053.732627314821</v>
      </c>
      <c r="S3379" s="10">
        <f t="shared" si="268"/>
        <v>42083.705555555556</v>
      </c>
      <c r="T3379" s="20">
        <f t="shared" si="264"/>
        <v>29.9729282407352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8273</v>
      </c>
      <c r="O3380" t="s">
        <v>8274</v>
      </c>
      <c r="P3380">
        <f t="shared" si="265"/>
        <v>108</v>
      </c>
      <c r="Q3380">
        <f t="shared" si="266"/>
        <v>28.19</v>
      </c>
      <c r="R3380" s="10">
        <f t="shared" si="267"/>
        <v>41858.355393518519</v>
      </c>
      <c r="S3380" s="10">
        <f t="shared" si="268"/>
        <v>41882.547222222223</v>
      </c>
      <c r="T3380" s="20">
        <f t="shared" si="264"/>
        <v>24.191828703704232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8273</v>
      </c>
      <c r="O3381" t="s">
        <v>8274</v>
      </c>
      <c r="P3381">
        <f t="shared" si="265"/>
        <v>104</v>
      </c>
      <c r="Q3381">
        <f t="shared" si="266"/>
        <v>54.55</v>
      </c>
      <c r="R3381" s="10">
        <f t="shared" si="267"/>
        <v>42225.513888888891</v>
      </c>
      <c r="S3381" s="10">
        <f t="shared" si="268"/>
        <v>42242.958333333328</v>
      </c>
      <c r="T3381" s="20">
        <f t="shared" si="264"/>
        <v>17.444444444437977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8273</v>
      </c>
      <c r="O3382" t="s">
        <v>8274</v>
      </c>
      <c r="P3382">
        <f t="shared" si="265"/>
        <v>104</v>
      </c>
      <c r="Q3382">
        <f t="shared" si="266"/>
        <v>111.89</v>
      </c>
      <c r="R3382" s="10">
        <f t="shared" si="267"/>
        <v>41937.95344907407</v>
      </c>
      <c r="S3382" s="10">
        <f t="shared" si="268"/>
        <v>41972.995115740734</v>
      </c>
      <c r="T3382" s="20">
        <f t="shared" si="264"/>
        <v>35.041666666664241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8273</v>
      </c>
      <c r="O3383" t="s">
        <v>8274</v>
      </c>
      <c r="P3383">
        <f t="shared" si="265"/>
        <v>102</v>
      </c>
      <c r="Q3383">
        <f t="shared" si="266"/>
        <v>85.21</v>
      </c>
      <c r="R3383" s="10">
        <f t="shared" si="267"/>
        <v>42044.184988425928</v>
      </c>
      <c r="S3383" s="10">
        <f t="shared" si="268"/>
        <v>42074.143321759257</v>
      </c>
      <c r="T3383" s="20">
        <f t="shared" si="264"/>
        <v>29.958333333328483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8273</v>
      </c>
      <c r="O3384" t="s">
        <v>8274</v>
      </c>
      <c r="P3384">
        <f t="shared" si="265"/>
        <v>101</v>
      </c>
      <c r="Q3384">
        <f t="shared" si="266"/>
        <v>76.650000000000006</v>
      </c>
      <c r="R3384" s="10">
        <f t="shared" si="267"/>
        <v>42559.431203703702</v>
      </c>
      <c r="S3384" s="10">
        <f t="shared" si="268"/>
        <v>42583.957638888889</v>
      </c>
      <c r="T3384" s="20">
        <f t="shared" si="264"/>
        <v>24.526435185187438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8273</v>
      </c>
      <c r="O3385" t="s">
        <v>8274</v>
      </c>
      <c r="P3385">
        <f t="shared" si="265"/>
        <v>112</v>
      </c>
      <c r="Q3385">
        <f t="shared" si="266"/>
        <v>65.17</v>
      </c>
      <c r="R3385" s="10">
        <f t="shared" si="267"/>
        <v>42524.782638888893</v>
      </c>
      <c r="S3385" s="10">
        <f t="shared" si="268"/>
        <v>42544.782638888893</v>
      </c>
      <c r="T3385" s="20">
        <f t="shared" si="264"/>
        <v>20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8273</v>
      </c>
      <c r="O3386" t="s">
        <v>8274</v>
      </c>
      <c r="P3386">
        <f t="shared" si="265"/>
        <v>100</v>
      </c>
      <c r="Q3386">
        <f t="shared" si="266"/>
        <v>93.76</v>
      </c>
      <c r="R3386" s="10">
        <f t="shared" si="267"/>
        <v>42292.087592592594</v>
      </c>
      <c r="S3386" s="10">
        <f t="shared" si="268"/>
        <v>42329.125</v>
      </c>
      <c r="T3386" s="20">
        <f t="shared" si="264"/>
        <v>37.037407407406135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8273</v>
      </c>
      <c r="O3387" t="s">
        <v>8274</v>
      </c>
      <c r="P3387">
        <f t="shared" si="265"/>
        <v>100</v>
      </c>
      <c r="Q3387">
        <f t="shared" si="266"/>
        <v>133.33000000000001</v>
      </c>
      <c r="R3387" s="10">
        <f t="shared" si="267"/>
        <v>41953.8675</v>
      </c>
      <c r="S3387" s="10">
        <f t="shared" si="268"/>
        <v>41983.8675</v>
      </c>
      <c r="T3387" s="20">
        <f t="shared" si="264"/>
        <v>30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8273</v>
      </c>
      <c r="O3388" t="s">
        <v>8274</v>
      </c>
      <c r="P3388">
        <f t="shared" si="265"/>
        <v>105</v>
      </c>
      <c r="Q3388">
        <f t="shared" si="266"/>
        <v>51.22</v>
      </c>
      <c r="R3388" s="10">
        <f t="shared" si="267"/>
        <v>41946.644745370373</v>
      </c>
      <c r="S3388" s="10">
        <f t="shared" si="268"/>
        <v>41976.644745370373</v>
      </c>
      <c r="T3388" s="20">
        <f t="shared" si="264"/>
        <v>30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8273</v>
      </c>
      <c r="O3389" t="s">
        <v>8274</v>
      </c>
      <c r="P3389">
        <f t="shared" si="265"/>
        <v>117</v>
      </c>
      <c r="Q3389">
        <f t="shared" si="266"/>
        <v>100.17</v>
      </c>
      <c r="R3389" s="10">
        <f t="shared" si="267"/>
        <v>41947.762592592589</v>
      </c>
      <c r="S3389" s="10">
        <f t="shared" si="268"/>
        <v>41987.762592592597</v>
      </c>
      <c r="T3389" s="20">
        <f t="shared" si="264"/>
        <v>40.000000000007276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8273</v>
      </c>
      <c r="O3390" t="s">
        <v>8274</v>
      </c>
      <c r="P3390">
        <f t="shared" si="265"/>
        <v>104</v>
      </c>
      <c r="Q3390">
        <f t="shared" si="266"/>
        <v>34.6</v>
      </c>
      <c r="R3390" s="10">
        <f t="shared" si="267"/>
        <v>42143.461122685185</v>
      </c>
      <c r="S3390" s="10">
        <f t="shared" si="268"/>
        <v>42173.461122685185</v>
      </c>
      <c r="T3390" s="20">
        <f t="shared" si="264"/>
        <v>30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8273</v>
      </c>
      <c r="O3391" t="s">
        <v>8274</v>
      </c>
      <c r="P3391">
        <f t="shared" si="265"/>
        <v>115</v>
      </c>
      <c r="Q3391">
        <f t="shared" si="266"/>
        <v>184.68</v>
      </c>
      <c r="R3391" s="10">
        <f t="shared" si="267"/>
        <v>42494.563449074078</v>
      </c>
      <c r="S3391" s="10">
        <f t="shared" si="268"/>
        <v>42524.563449074078</v>
      </c>
      <c r="T3391" s="20">
        <f t="shared" si="264"/>
        <v>30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8273</v>
      </c>
      <c r="O3392" t="s">
        <v>8274</v>
      </c>
      <c r="P3392">
        <f t="shared" si="265"/>
        <v>102</v>
      </c>
      <c r="Q3392">
        <f t="shared" si="266"/>
        <v>69.819999999999993</v>
      </c>
      <c r="R3392" s="10">
        <f t="shared" si="267"/>
        <v>41815.774826388886</v>
      </c>
      <c r="S3392" s="10">
        <f t="shared" si="268"/>
        <v>41830.774826388886</v>
      </c>
      <c r="T3392" s="20">
        <f t="shared" si="264"/>
        <v>15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8273</v>
      </c>
      <c r="O3393" t="s">
        <v>8274</v>
      </c>
      <c r="P3393">
        <f t="shared" si="265"/>
        <v>223</v>
      </c>
      <c r="Q3393">
        <f t="shared" si="266"/>
        <v>61.94</v>
      </c>
      <c r="R3393" s="10">
        <f t="shared" si="267"/>
        <v>41830.545694444445</v>
      </c>
      <c r="S3393" s="10">
        <f t="shared" si="268"/>
        <v>41859.936111111114</v>
      </c>
      <c r="T3393" s="20">
        <f t="shared" si="264"/>
        <v>29.390416666668898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8273</v>
      </c>
      <c r="O3394" t="s">
        <v>8274</v>
      </c>
      <c r="P3394">
        <f t="shared" si="265"/>
        <v>100</v>
      </c>
      <c r="Q3394">
        <f t="shared" si="266"/>
        <v>41.67</v>
      </c>
      <c r="R3394" s="10">
        <f t="shared" si="267"/>
        <v>42446.845543981486</v>
      </c>
      <c r="S3394" s="10">
        <f t="shared" si="268"/>
        <v>42496.845543981486</v>
      </c>
      <c r="T3394" s="20">
        <f t="shared" si="264"/>
        <v>50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8273</v>
      </c>
      <c r="O3395" t="s">
        <v>8274</v>
      </c>
      <c r="P3395">
        <f t="shared" si="265"/>
        <v>106</v>
      </c>
      <c r="Q3395">
        <f t="shared" si="266"/>
        <v>36.07</v>
      </c>
      <c r="R3395" s="10">
        <f t="shared" si="267"/>
        <v>41923.921643518523</v>
      </c>
      <c r="S3395" s="10">
        <f t="shared" si="268"/>
        <v>41949.031944444447</v>
      </c>
      <c r="T3395" s="20">
        <f t="shared" ref="T3395:T3458" si="269">S3395-R3395</f>
        <v>25.110300925924093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8273</v>
      </c>
      <c r="O3396" t="s">
        <v>8274</v>
      </c>
      <c r="P3396">
        <f t="shared" si="265"/>
        <v>142</v>
      </c>
      <c r="Q3396">
        <f t="shared" si="266"/>
        <v>29</v>
      </c>
      <c r="R3396" s="10">
        <f t="shared" si="267"/>
        <v>41817.59542824074</v>
      </c>
      <c r="S3396" s="10">
        <f t="shared" si="268"/>
        <v>41847.59542824074</v>
      </c>
      <c r="T3396" s="20">
        <f t="shared" si="269"/>
        <v>30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8273</v>
      </c>
      <c r="O3397" t="s">
        <v>8274</v>
      </c>
      <c r="P3397">
        <f t="shared" si="265"/>
        <v>184</v>
      </c>
      <c r="Q3397">
        <f t="shared" si="266"/>
        <v>24.21</v>
      </c>
      <c r="R3397" s="10">
        <f t="shared" si="267"/>
        <v>42140.712314814817</v>
      </c>
      <c r="S3397" s="10">
        <f t="shared" si="268"/>
        <v>42154.756944444445</v>
      </c>
      <c r="T3397" s="20">
        <f t="shared" si="269"/>
        <v>14.044629629628616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8273</v>
      </c>
      <c r="O3398" t="s">
        <v>8274</v>
      </c>
      <c r="P3398">
        <f t="shared" si="265"/>
        <v>104</v>
      </c>
      <c r="Q3398">
        <f t="shared" si="266"/>
        <v>55.89</v>
      </c>
      <c r="R3398" s="10">
        <f t="shared" si="267"/>
        <v>41764.44663194444</v>
      </c>
      <c r="S3398" s="10">
        <f t="shared" si="268"/>
        <v>41791.165972222225</v>
      </c>
      <c r="T3398" s="20">
        <f t="shared" si="269"/>
        <v>26.719340277784795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8273</v>
      </c>
      <c r="O3399" t="s">
        <v>8274</v>
      </c>
      <c r="P3399">
        <f t="shared" si="265"/>
        <v>112</v>
      </c>
      <c r="Q3399">
        <f t="shared" si="266"/>
        <v>11.67</v>
      </c>
      <c r="R3399" s="10">
        <f t="shared" si="267"/>
        <v>42378.478344907402</v>
      </c>
      <c r="S3399" s="10">
        <f t="shared" si="268"/>
        <v>42418.916666666672</v>
      </c>
      <c r="T3399" s="20">
        <f t="shared" si="269"/>
        <v>40.438321759269456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8273</v>
      </c>
      <c r="O3400" t="s">
        <v>8274</v>
      </c>
      <c r="P3400">
        <f t="shared" si="265"/>
        <v>111</v>
      </c>
      <c r="Q3400">
        <f t="shared" si="266"/>
        <v>68.349999999999994</v>
      </c>
      <c r="R3400" s="10">
        <f t="shared" si="267"/>
        <v>41941.75203703704</v>
      </c>
      <c r="S3400" s="10">
        <f t="shared" si="268"/>
        <v>41964.708333333328</v>
      </c>
      <c r="T3400" s="20">
        <f t="shared" si="269"/>
        <v>22.956296296288201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8273</v>
      </c>
      <c r="O3401" t="s">
        <v>8274</v>
      </c>
      <c r="P3401">
        <f t="shared" si="265"/>
        <v>104</v>
      </c>
      <c r="Q3401">
        <f t="shared" si="266"/>
        <v>27.07</v>
      </c>
      <c r="R3401" s="10">
        <f t="shared" si="267"/>
        <v>42026.920428240745</v>
      </c>
      <c r="S3401" s="10">
        <f t="shared" si="268"/>
        <v>42056.920428240745</v>
      </c>
      <c r="T3401" s="20">
        <f t="shared" si="269"/>
        <v>30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8273</v>
      </c>
      <c r="O3402" t="s">
        <v>8274</v>
      </c>
      <c r="P3402">
        <f t="shared" ref="P3402:P3465" si="270">ROUND(E3402/D3402*100,0)</f>
        <v>100</v>
      </c>
      <c r="Q3402">
        <f t="shared" ref="Q3402:Q3465" si="271">IFERROR(ROUND(E3402/L3402,2),0)</f>
        <v>118.13</v>
      </c>
      <c r="R3402" s="10">
        <f t="shared" ref="R3402:R3465" si="272">(((J3402/60)/60)/24)+DATE(1970,1,1)</f>
        <v>41834.953865740739</v>
      </c>
      <c r="S3402" s="10">
        <f t="shared" ref="S3402:S3465" si="273">(((I3402/60)/60)/24)+DATE(1970,1,1)</f>
        <v>41879.953865740739</v>
      </c>
      <c r="T3402" s="20">
        <f t="shared" si="269"/>
        <v>45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8273</v>
      </c>
      <c r="O3403" t="s">
        <v>8274</v>
      </c>
      <c r="P3403">
        <f t="shared" si="270"/>
        <v>102</v>
      </c>
      <c r="Q3403">
        <f t="shared" si="271"/>
        <v>44.76</v>
      </c>
      <c r="R3403" s="10">
        <f t="shared" si="272"/>
        <v>42193.723912037036</v>
      </c>
      <c r="S3403" s="10">
        <f t="shared" si="273"/>
        <v>42223.723912037036</v>
      </c>
      <c r="T3403" s="20">
        <f t="shared" si="269"/>
        <v>30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8273</v>
      </c>
      <c r="O3404" t="s">
        <v>8274</v>
      </c>
      <c r="P3404">
        <f t="shared" si="270"/>
        <v>110</v>
      </c>
      <c r="Q3404">
        <f t="shared" si="271"/>
        <v>99.79</v>
      </c>
      <c r="R3404" s="10">
        <f t="shared" si="272"/>
        <v>42290.61855324074</v>
      </c>
      <c r="S3404" s="10">
        <f t="shared" si="273"/>
        <v>42320.104861111111</v>
      </c>
      <c r="T3404" s="20">
        <f t="shared" si="269"/>
        <v>29.486307870371093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8273</v>
      </c>
      <c r="O3405" t="s">
        <v>8274</v>
      </c>
      <c r="P3405">
        <f t="shared" si="270"/>
        <v>100</v>
      </c>
      <c r="Q3405">
        <f t="shared" si="271"/>
        <v>117.65</v>
      </c>
      <c r="R3405" s="10">
        <f t="shared" si="272"/>
        <v>42150.462083333332</v>
      </c>
      <c r="S3405" s="10">
        <f t="shared" si="273"/>
        <v>42180.462083333332</v>
      </c>
      <c r="T3405" s="20">
        <f t="shared" si="269"/>
        <v>30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8273</v>
      </c>
      <c r="O3406" t="s">
        <v>8274</v>
      </c>
      <c r="P3406">
        <f t="shared" si="270"/>
        <v>122</v>
      </c>
      <c r="Q3406">
        <f t="shared" si="271"/>
        <v>203.33</v>
      </c>
      <c r="R3406" s="10">
        <f t="shared" si="272"/>
        <v>42152.503495370373</v>
      </c>
      <c r="S3406" s="10">
        <f t="shared" si="273"/>
        <v>42172.503495370373</v>
      </c>
      <c r="T3406" s="20">
        <f t="shared" si="269"/>
        <v>20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8273</v>
      </c>
      <c r="O3407" t="s">
        <v>8274</v>
      </c>
      <c r="P3407">
        <f t="shared" si="270"/>
        <v>138</v>
      </c>
      <c r="Q3407">
        <f t="shared" si="271"/>
        <v>28.32</v>
      </c>
      <c r="R3407" s="10">
        <f t="shared" si="272"/>
        <v>42410.017199074078</v>
      </c>
      <c r="S3407" s="10">
        <f t="shared" si="273"/>
        <v>42430.999305555553</v>
      </c>
      <c r="T3407" s="20">
        <f t="shared" si="269"/>
        <v>20.982106481475057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8273</v>
      </c>
      <c r="O3408" t="s">
        <v>8274</v>
      </c>
      <c r="P3408">
        <f t="shared" si="270"/>
        <v>100</v>
      </c>
      <c r="Q3408">
        <f t="shared" si="271"/>
        <v>110.23</v>
      </c>
      <c r="R3408" s="10">
        <f t="shared" si="272"/>
        <v>41791.492777777778</v>
      </c>
      <c r="S3408" s="10">
        <f t="shared" si="273"/>
        <v>41836.492777777778</v>
      </c>
      <c r="T3408" s="20">
        <f t="shared" si="269"/>
        <v>45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8273</v>
      </c>
      <c r="O3409" t="s">
        <v>8274</v>
      </c>
      <c r="P3409">
        <f t="shared" si="270"/>
        <v>107</v>
      </c>
      <c r="Q3409">
        <f t="shared" si="271"/>
        <v>31.97</v>
      </c>
      <c r="R3409" s="10">
        <f t="shared" si="272"/>
        <v>41796.422326388885</v>
      </c>
      <c r="S3409" s="10">
        <f t="shared" si="273"/>
        <v>41826.422326388885</v>
      </c>
      <c r="T3409" s="20">
        <f t="shared" si="269"/>
        <v>30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8273</v>
      </c>
      <c r="O3410" t="s">
        <v>8274</v>
      </c>
      <c r="P3410">
        <f t="shared" si="270"/>
        <v>211</v>
      </c>
      <c r="Q3410">
        <f t="shared" si="271"/>
        <v>58.61</v>
      </c>
      <c r="R3410" s="10">
        <f t="shared" si="272"/>
        <v>41808.991944444446</v>
      </c>
      <c r="S3410" s="10">
        <f t="shared" si="273"/>
        <v>41838.991944444446</v>
      </c>
      <c r="T3410" s="20">
        <f t="shared" si="269"/>
        <v>30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8273</v>
      </c>
      <c r="O3411" t="s">
        <v>8274</v>
      </c>
      <c r="P3411">
        <f t="shared" si="270"/>
        <v>124</v>
      </c>
      <c r="Q3411">
        <f t="shared" si="271"/>
        <v>29.43</v>
      </c>
      <c r="R3411" s="10">
        <f t="shared" si="272"/>
        <v>42544.814328703709</v>
      </c>
      <c r="S3411" s="10">
        <f t="shared" si="273"/>
        <v>42582.873611111107</v>
      </c>
      <c r="T3411" s="20">
        <f t="shared" si="269"/>
        <v>38.059282407397404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8273</v>
      </c>
      <c r="O3412" t="s">
        <v>8274</v>
      </c>
      <c r="P3412">
        <f t="shared" si="270"/>
        <v>109</v>
      </c>
      <c r="Q3412">
        <f t="shared" si="271"/>
        <v>81.38</v>
      </c>
      <c r="R3412" s="10">
        <f t="shared" si="272"/>
        <v>42500.041550925926</v>
      </c>
      <c r="S3412" s="10">
        <f t="shared" si="273"/>
        <v>42527.291666666672</v>
      </c>
      <c r="T3412" s="20">
        <f t="shared" si="269"/>
        <v>27.250115740745969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8273</v>
      </c>
      <c r="O3413" t="s">
        <v>8274</v>
      </c>
      <c r="P3413">
        <f t="shared" si="270"/>
        <v>104</v>
      </c>
      <c r="Q3413">
        <f t="shared" si="271"/>
        <v>199.17</v>
      </c>
      <c r="R3413" s="10">
        <f t="shared" si="272"/>
        <v>42265.022824074069</v>
      </c>
      <c r="S3413" s="10">
        <f t="shared" si="273"/>
        <v>42285.022824074069</v>
      </c>
      <c r="T3413" s="20">
        <f t="shared" si="269"/>
        <v>20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8273</v>
      </c>
      <c r="O3414" t="s">
        <v>8274</v>
      </c>
      <c r="P3414">
        <f t="shared" si="270"/>
        <v>100</v>
      </c>
      <c r="Q3414">
        <f t="shared" si="271"/>
        <v>115.38</v>
      </c>
      <c r="R3414" s="10">
        <f t="shared" si="272"/>
        <v>41879.959050925929</v>
      </c>
      <c r="S3414" s="10">
        <f t="shared" si="273"/>
        <v>41909.959050925929</v>
      </c>
      <c r="T3414" s="20">
        <f t="shared" si="269"/>
        <v>30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8273</v>
      </c>
      <c r="O3415" t="s">
        <v>8274</v>
      </c>
      <c r="P3415">
        <f t="shared" si="270"/>
        <v>130</v>
      </c>
      <c r="Q3415">
        <f t="shared" si="271"/>
        <v>46.43</v>
      </c>
      <c r="R3415" s="10">
        <f t="shared" si="272"/>
        <v>42053.733078703706</v>
      </c>
      <c r="S3415" s="10">
        <f t="shared" si="273"/>
        <v>42063.207638888889</v>
      </c>
      <c r="T3415" s="20">
        <f t="shared" si="269"/>
        <v>9.4745601851827814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8273</v>
      </c>
      <c r="O3416" t="s">
        <v>8274</v>
      </c>
      <c r="P3416">
        <f t="shared" si="270"/>
        <v>104</v>
      </c>
      <c r="Q3416">
        <f t="shared" si="271"/>
        <v>70.569999999999993</v>
      </c>
      <c r="R3416" s="10">
        <f t="shared" si="272"/>
        <v>42675.832465277781</v>
      </c>
      <c r="S3416" s="10">
        <f t="shared" si="273"/>
        <v>42705.332638888889</v>
      </c>
      <c r="T3416" s="20">
        <f t="shared" si="269"/>
        <v>29.500173611108039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8273</v>
      </c>
      <c r="O3417" t="s">
        <v>8274</v>
      </c>
      <c r="P3417">
        <f t="shared" si="270"/>
        <v>100</v>
      </c>
      <c r="Q3417">
        <f t="shared" si="271"/>
        <v>22.22</v>
      </c>
      <c r="R3417" s="10">
        <f t="shared" si="272"/>
        <v>42467.144166666665</v>
      </c>
      <c r="S3417" s="10">
        <f t="shared" si="273"/>
        <v>42477.979166666672</v>
      </c>
      <c r="T3417" s="20">
        <f t="shared" si="269"/>
        <v>10.835000000006403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8273</v>
      </c>
      <c r="O3418" t="s">
        <v>8274</v>
      </c>
      <c r="P3418">
        <f t="shared" si="270"/>
        <v>120</v>
      </c>
      <c r="Q3418">
        <f t="shared" si="271"/>
        <v>159.47</v>
      </c>
      <c r="R3418" s="10">
        <f t="shared" si="272"/>
        <v>42089.412557870368</v>
      </c>
      <c r="S3418" s="10">
        <f t="shared" si="273"/>
        <v>42117.770833333328</v>
      </c>
      <c r="T3418" s="20">
        <f t="shared" si="269"/>
        <v>28.358275462960592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8273</v>
      </c>
      <c r="O3419" t="s">
        <v>8274</v>
      </c>
      <c r="P3419">
        <f t="shared" si="270"/>
        <v>100</v>
      </c>
      <c r="Q3419">
        <f t="shared" si="271"/>
        <v>37.78</v>
      </c>
      <c r="R3419" s="10">
        <f t="shared" si="272"/>
        <v>41894.91375</v>
      </c>
      <c r="S3419" s="10">
        <f t="shared" si="273"/>
        <v>41938.029861111114</v>
      </c>
      <c r="T3419" s="20">
        <f t="shared" si="269"/>
        <v>43.116111111114151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8273</v>
      </c>
      <c r="O3420" t="s">
        <v>8274</v>
      </c>
      <c r="P3420">
        <f t="shared" si="270"/>
        <v>101</v>
      </c>
      <c r="Q3420">
        <f t="shared" si="271"/>
        <v>72.05</v>
      </c>
      <c r="R3420" s="10">
        <f t="shared" si="272"/>
        <v>41752.83457175926</v>
      </c>
      <c r="S3420" s="10">
        <f t="shared" si="273"/>
        <v>41782.83457175926</v>
      </c>
      <c r="T3420" s="20">
        <f t="shared" si="269"/>
        <v>30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8273</v>
      </c>
      <c r="O3421" t="s">
        <v>8274</v>
      </c>
      <c r="P3421">
        <f t="shared" si="270"/>
        <v>107</v>
      </c>
      <c r="Q3421">
        <f t="shared" si="271"/>
        <v>63.7</v>
      </c>
      <c r="R3421" s="10">
        <f t="shared" si="272"/>
        <v>42448.821585648147</v>
      </c>
      <c r="S3421" s="10">
        <f t="shared" si="273"/>
        <v>42466.895833333328</v>
      </c>
      <c r="T3421" s="20">
        <f t="shared" si="269"/>
        <v>18.074247685181035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8273</v>
      </c>
      <c r="O3422" t="s">
        <v>8274</v>
      </c>
      <c r="P3422">
        <f t="shared" si="270"/>
        <v>138</v>
      </c>
      <c r="Q3422">
        <f t="shared" si="271"/>
        <v>28.41</v>
      </c>
      <c r="R3422" s="10">
        <f t="shared" si="272"/>
        <v>42405.090300925927</v>
      </c>
      <c r="S3422" s="10">
        <f t="shared" si="273"/>
        <v>42414</v>
      </c>
      <c r="T3422" s="20">
        <f t="shared" si="269"/>
        <v>8.9096990740727051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8273</v>
      </c>
      <c r="O3423" t="s">
        <v>8274</v>
      </c>
      <c r="P3423">
        <f t="shared" si="270"/>
        <v>101</v>
      </c>
      <c r="Q3423">
        <f t="shared" si="271"/>
        <v>103.21</v>
      </c>
      <c r="R3423" s="10">
        <f t="shared" si="272"/>
        <v>42037.791238425925</v>
      </c>
      <c r="S3423" s="10">
        <f t="shared" si="273"/>
        <v>42067.791238425925</v>
      </c>
      <c r="T3423" s="20">
        <f t="shared" si="269"/>
        <v>30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8273</v>
      </c>
      <c r="O3424" t="s">
        <v>8274</v>
      </c>
      <c r="P3424">
        <f t="shared" si="270"/>
        <v>109</v>
      </c>
      <c r="Q3424">
        <f t="shared" si="271"/>
        <v>71.150000000000006</v>
      </c>
      <c r="R3424" s="10">
        <f t="shared" si="272"/>
        <v>42323.562222222223</v>
      </c>
      <c r="S3424" s="10">
        <f t="shared" si="273"/>
        <v>42352</v>
      </c>
      <c r="T3424" s="20">
        <f t="shared" si="269"/>
        <v>28.437777777777228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8273</v>
      </c>
      <c r="O3425" t="s">
        <v>8274</v>
      </c>
      <c r="P3425">
        <f t="shared" si="270"/>
        <v>140</v>
      </c>
      <c r="Q3425">
        <f t="shared" si="271"/>
        <v>35</v>
      </c>
      <c r="R3425" s="10">
        <f t="shared" si="272"/>
        <v>42088.911354166667</v>
      </c>
      <c r="S3425" s="10">
        <f t="shared" si="273"/>
        <v>42118.911354166667</v>
      </c>
      <c r="T3425" s="20">
        <f t="shared" si="269"/>
        <v>30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8273</v>
      </c>
      <c r="O3426" t="s">
        <v>8274</v>
      </c>
      <c r="P3426">
        <f t="shared" si="270"/>
        <v>104</v>
      </c>
      <c r="Q3426">
        <f t="shared" si="271"/>
        <v>81.78</v>
      </c>
      <c r="R3426" s="10">
        <f t="shared" si="272"/>
        <v>42018.676898148144</v>
      </c>
      <c r="S3426" s="10">
        <f t="shared" si="273"/>
        <v>42040.290972222225</v>
      </c>
      <c r="T3426" s="20">
        <f t="shared" si="269"/>
        <v>21.614074074081145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8273</v>
      </c>
      <c r="O3427" t="s">
        <v>8274</v>
      </c>
      <c r="P3427">
        <f t="shared" si="270"/>
        <v>103</v>
      </c>
      <c r="Q3427">
        <f t="shared" si="271"/>
        <v>297.02999999999997</v>
      </c>
      <c r="R3427" s="10">
        <f t="shared" si="272"/>
        <v>41884.617314814815</v>
      </c>
      <c r="S3427" s="10">
        <f t="shared" si="273"/>
        <v>41916.617314814815</v>
      </c>
      <c r="T3427" s="20">
        <f t="shared" si="269"/>
        <v>32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8273</v>
      </c>
      <c r="O3428" t="s">
        <v>8274</v>
      </c>
      <c r="P3428">
        <f t="shared" si="270"/>
        <v>108</v>
      </c>
      <c r="Q3428">
        <f t="shared" si="271"/>
        <v>46.61</v>
      </c>
      <c r="R3428" s="10">
        <f t="shared" si="272"/>
        <v>41884.056747685187</v>
      </c>
      <c r="S3428" s="10">
        <f t="shared" si="273"/>
        <v>41903.083333333336</v>
      </c>
      <c r="T3428" s="20">
        <f t="shared" si="269"/>
        <v>19.026585648149194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8273</v>
      </c>
      <c r="O3429" t="s">
        <v>8274</v>
      </c>
      <c r="P3429">
        <f t="shared" si="270"/>
        <v>100</v>
      </c>
      <c r="Q3429">
        <f t="shared" si="271"/>
        <v>51.72</v>
      </c>
      <c r="R3429" s="10">
        <f t="shared" si="272"/>
        <v>41792.645277777774</v>
      </c>
      <c r="S3429" s="10">
        <f t="shared" si="273"/>
        <v>41822.645277777774</v>
      </c>
      <c r="T3429" s="20">
        <f t="shared" si="269"/>
        <v>30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8273</v>
      </c>
      <c r="O3430" t="s">
        <v>8274</v>
      </c>
      <c r="P3430">
        <f t="shared" si="270"/>
        <v>103</v>
      </c>
      <c r="Q3430">
        <f t="shared" si="271"/>
        <v>40.29</v>
      </c>
      <c r="R3430" s="10">
        <f t="shared" si="272"/>
        <v>42038.720451388886</v>
      </c>
      <c r="S3430" s="10">
        <f t="shared" si="273"/>
        <v>42063.708333333328</v>
      </c>
      <c r="T3430" s="20">
        <f t="shared" si="269"/>
        <v>24.987881944442051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8273</v>
      </c>
      <c r="O3431" t="s">
        <v>8274</v>
      </c>
      <c r="P3431">
        <f t="shared" si="270"/>
        <v>130</v>
      </c>
      <c r="Q3431">
        <f t="shared" si="271"/>
        <v>16.25</v>
      </c>
      <c r="R3431" s="10">
        <f t="shared" si="272"/>
        <v>42662.021539351852</v>
      </c>
      <c r="S3431" s="10">
        <f t="shared" si="273"/>
        <v>42676.021539351852</v>
      </c>
      <c r="T3431" s="20">
        <f t="shared" si="269"/>
        <v>14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8273</v>
      </c>
      <c r="O3432" t="s">
        <v>8274</v>
      </c>
      <c r="P3432">
        <f t="shared" si="270"/>
        <v>109</v>
      </c>
      <c r="Q3432">
        <f t="shared" si="271"/>
        <v>30.15</v>
      </c>
      <c r="R3432" s="10">
        <f t="shared" si="272"/>
        <v>41820.945613425924</v>
      </c>
      <c r="S3432" s="10">
        <f t="shared" si="273"/>
        <v>41850.945613425924</v>
      </c>
      <c r="T3432" s="20">
        <f t="shared" si="269"/>
        <v>30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8273</v>
      </c>
      <c r="O3433" t="s">
        <v>8274</v>
      </c>
      <c r="P3433">
        <f t="shared" si="270"/>
        <v>100</v>
      </c>
      <c r="Q3433">
        <f t="shared" si="271"/>
        <v>95.24</v>
      </c>
      <c r="R3433" s="10">
        <f t="shared" si="272"/>
        <v>41839.730937500004</v>
      </c>
      <c r="S3433" s="10">
        <f t="shared" si="273"/>
        <v>41869.730937500004</v>
      </c>
      <c r="T3433" s="20">
        <f t="shared" si="269"/>
        <v>30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8273</v>
      </c>
      <c r="O3434" t="s">
        <v>8274</v>
      </c>
      <c r="P3434">
        <f t="shared" si="270"/>
        <v>110</v>
      </c>
      <c r="Q3434">
        <f t="shared" si="271"/>
        <v>52.21</v>
      </c>
      <c r="R3434" s="10">
        <f t="shared" si="272"/>
        <v>42380.581180555557</v>
      </c>
      <c r="S3434" s="10">
        <f t="shared" si="273"/>
        <v>42405.916666666672</v>
      </c>
      <c r="T3434" s="20">
        <f t="shared" si="269"/>
        <v>25.335486111114733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8273</v>
      </c>
      <c r="O3435" t="s">
        <v>8274</v>
      </c>
      <c r="P3435">
        <f t="shared" si="270"/>
        <v>100</v>
      </c>
      <c r="Q3435">
        <f t="shared" si="271"/>
        <v>134.15</v>
      </c>
      <c r="R3435" s="10">
        <f t="shared" si="272"/>
        <v>41776.063136574077</v>
      </c>
      <c r="S3435" s="10">
        <f t="shared" si="273"/>
        <v>41807.125</v>
      </c>
      <c r="T3435" s="20">
        <f t="shared" si="269"/>
        <v>31.061863425922638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8273</v>
      </c>
      <c r="O3436" t="s">
        <v>8274</v>
      </c>
      <c r="P3436">
        <f t="shared" si="270"/>
        <v>106</v>
      </c>
      <c r="Q3436">
        <f t="shared" si="271"/>
        <v>62.83</v>
      </c>
      <c r="R3436" s="10">
        <f t="shared" si="272"/>
        <v>41800.380428240744</v>
      </c>
      <c r="S3436" s="10">
        <f t="shared" si="273"/>
        <v>41830.380428240744</v>
      </c>
      <c r="T3436" s="20">
        <f t="shared" si="269"/>
        <v>30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8273</v>
      </c>
      <c r="O3437" t="s">
        <v>8274</v>
      </c>
      <c r="P3437">
        <f t="shared" si="270"/>
        <v>112</v>
      </c>
      <c r="Q3437">
        <f t="shared" si="271"/>
        <v>58.95</v>
      </c>
      <c r="R3437" s="10">
        <f t="shared" si="272"/>
        <v>42572.61681712963</v>
      </c>
      <c r="S3437" s="10">
        <f t="shared" si="273"/>
        <v>42589.125</v>
      </c>
      <c r="T3437" s="20">
        <f t="shared" si="269"/>
        <v>16.508182870369637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8273</v>
      </c>
      <c r="O3438" t="s">
        <v>8274</v>
      </c>
      <c r="P3438">
        <f t="shared" si="270"/>
        <v>106</v>
      </c>
      <c r="Q3438">
        <f t="shared" si="271"/>
        <v>143.11000000000001</v>
      </c>
      <c r="R3438" s="10">
        <f t="shared" si="272"/>
        <v>41851.541585648149</v>
      </c>
      <c r="S3438" s="10">
        <f t="shared" si="273"/>
        <v>41872.686111111114</v>
      </c>
      <c r="T3438" s="20">
        <f t="shared" si="269"/>
        <v>21.144525462965248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8273</v>
      </c>
      <c r="O3439" t="s">
        <v>8274</v>
      </c>
      <c r="P3439">
        <f t="shared" si="270"/>
        <v>101</v>
      </c>
      <c r="Q3439">
        <f t="shared" si="271"/>
        <v>84.17</v>
      </c>
      <c r="R3439" s="10">
        <f t="shared" si="272"/>
        <v>42205.710879629631</v>
      </c>
      <c r="S3439" s="10">
        <f t="shared" si="273"/>
        <v>42235.710879629631</v>
      </c>
      <c r="T3439" s="20">
        <f t="shared" si="269"/>
        <v>30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8273</v>
      </c>
      <c r="O3440" t="s">
        <v>8274</v>
      </c>
      <c r="P3440">
        <f t="shared" si="270"/>
        <v>104</v>
      </c>
      <c r="Q3440">
        <f t="shared" si="271"/>
        <v>186.07</v>
      </c>
      <c r="R3440" s="10">
        <f t="shared" si="272"/>
        <v>42100.927858796291</v>
      </c>
      <c r="S3440" s="10">
        <f t="shared" si="273"/>
        <v>42126.875</v>
      </c>
      <c r="T3440" s="20">
        <f t="shared" si="269"/>
        <v>25.94714120370918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8273</v>
      </c>
      <c r="O3441" t="s">
        <v>8274</v>
      </c>
      <c r="P3441">
        <f t="shared" si="270"/>
        <v>135</v>
      </c>
      <c r="Q3441">
        <f t="shared" si="271"/>
        <v>89.79</v>
      </c>
      <c r="R3441" s="10">
        <f t="shared" si="272"/>
        <v>42374.911226851851</v>
      </c>
      <c r="S3441" s="10">
        <f t="shared" si="273"/>
        <v>42388.207638888889</v>
      </c>
      <c r="T3441" s="20">
        <f t="shared" si="269"/>
        <v>13.296412037037953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8273</v>
      </c>
      <c r="O3442" t="s">
        <v>8274</v>
      </c>
      <c r="P3442">
        <f t="shared" si="270"/>
        <v>105</v>
      </c>
      <c r="Q3442">
        <f t="shared" si="271"/>
        <v>64.16</v>
      </c>
      <c r="R3442" s="10">
        <f t="shared" si="272"/>
        <v>41809.12300925926</v>
      </c>
      <c r="S3442" s="10">
        <f t="shared" si="273"/>
        <v>41831.677083333336</v>
      </c>
      <c r="T3442" s="20">
        <f t="shared" si="269"/>
        <v>22.554074074076198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8273</v>
      </c>
      <c r="O3443" t="s">
        <v>8274</v>
      </c>
      <c r="P3443">
        <f t="shared" si="270"/>
        <v>103</v>
      </c>
      <c r="Q3443">
        <f t="shared" si="271"/>
        <v>59.65</v>
      </c>
      <c r="R3443" s="10">
        <f t="shared" si="272"/>
        <v>42294.429641203707</v>
      </c>
      <c r="S3443" s="10">
        <f t="shared" si="273"/>
        <v>42321.845138888893</v>
      </c>
      <c r="T3443" s="20">
        <f t="shared" si="269"/>
        <v>27.415497685185983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8273</v>
      </c>
      <c r="O3444" t="s">
        <v>8274</v>
      </c>
      <c r="P3444">
        <f t="shared" si="270"/>
        <v>100</v>
      </c>
      <c r="Q3444">
        <f t="shared" si="271"/>
        <v>31.25</v>
      </c>
      <c r="R3444" s="10">
        <f t="shared" si="272"/>
        <v>42124.841111111105</v>
      </c>
      <c r="S3444" s="10">
        <f t="shared" si="273"/>
        <v>42154.841111111105</v>
      </c>
      <c r="T3444" s="20">
        <f t="shared" si="269"/>
        <v>30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8273</v>
      </c>
      <c r="O3445" t="s">
        <v>8274</v>
      </c>
      <c r="P3445">
        <f t="shared" si="270"/>
        <v>186</v>
      </c>
      <c r="Q3445">
        <f t="shared" si="271"/>
        <v>41.22</v>
      </c>
      <c r="R3445" s="10">
        <f t="shared" si="272"/>
        <v>41861.524837962963</v>
      </c>
      <c r="S3445" s="10">
        <f t="shared" si="273"/>
        <v>41891.524837962963</v>
      </c>
      <c r="T3445" s="20">
        <f t="shared" si="269"/>
        <v>30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8273</v>
      </c>
      <c r="O3446" t="s">
        <v>8274</v>
      </c>
      <c r="P3446">
        <f t="shared" si="270"/>
        <v>289</v>
      </c>
      <c r="Q3446">
        <f t="shared" si="271"/>
        <v>43.35</v>
      </c>
      <c r="R3446" s="10">
        <f t="shared" si="272"/>
        <v>42521.291504629626</v>
      </c>
      <c r="S3446" s="10">
        <f t="shared" si="273"/>
        <v>42529.582638888889</v>
      </c>
      <c r="T3446" s="20">
        <f t="shared" si="269"/>
        <v>8.2911342592633446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8273</v>
      </c>
      <c r="O3447" t="s">
        <v>8274</v>
      </c>
      <c r="P3447">
        <f t="shared" si="270"/>
        <v>100</v>
      </c>
      <c r="Q3447">
        <f t="shared" si="271"/>
        <v>64.52</v>
      </c>
      <c r="R3447" s="10">
        <f t="shared" si="272"/>
        <v>42272.530509259261</v>
      </c>
      <c r="S3447" s="10">
        <f t="shared" si="273"/>
        <v>42300.530509259261</v>
      </c>
      <c r="T3447" s="20">
        <f t="shared" si="269"/>
        <v>28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8273</v>
      </c>
      <c r="O3448" t="s">
        <v>8274</v>
      </c>
      <c r="P3448">
        <f t="shared" si="270"/>
        <v>108</v>
      </c>
      <c r="Q3448">
        <f t="shared" si="271"/>
        <v>43.28</v>
      </c>
      <c r="R3448" s="10">
        <f t="shared" si="272"/>
        <v>42016.832465277781</v>
      </c>
      <c r="S3448" s="10">
        <f t="shared" si="273"/>
        <v>42040.513888888891</v>
      </c>
      <c r="T3448" s="20">
        <f t="shared" si="269"/>
        <v>23.681423611109494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8273</v>
      </c>
      <c r="O3449" t="s">
        <v>8274</v>
      </c>
      <c r="P3449">
        <f t="shared" si="270"/>
        <v>108</v>
      </c>
      <c r="Q3449">
        <f t="shared" si="271"/>
        <v>77</v>
      </c>
      <c r="R3449" s="10">
        <f t="shared" si="272"/>
        <v>42402.889027777783</v>
      </c>
      <c r="S3449" s="10">
        <f t="shared" si="273"/>
        <v>42447.847361111111</v>
      </c>
      <c r="T3449" s="20">
        <f t="shared" si="269"/>
        <v>44.958333333328483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8273</v>
      </c>
      <c r="O3450" t="s">
        <v>8274</v>
      </c>
      <c r="P3450">
        <f t="shared" si="270"/>
        <v>110</v>
      </c>
      <c r="Q3450">
        <f t="shared" si="271"/>
        <v>51.22</v>
      </c>
      <c r="R3450" s="10">
        <f t="shared" si="272"/>
        <v>41960.119085648148</v>
      </c>
      <c r="S3450" s="10">
        <f t="shared" si="273"/>
        <v>41990.119085648148</v>
      </c>
      <c r="T3450" s="20">
        <f t="shared" si="269"/>
        <v>30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8273</v>
      </c>
      <c r="O3451" t="s">
        <v>8274</v>
      </c>
      <c r="P3451">
        <f t="shared" si="270"/>
        <v>171</v>
      </c>
      <c r="Q3451">
        <f t="shared" si="271"/>
        <v>68.25</v>
      </c>
      <c r="R3451" s="10">
        <f t="shared" si="272"/>
        <v>42532.052523148144</v>
      </c>
      <c r="S3451" s="10">
        <f t="shared" si="273"/>
        <v>42560.166666666672</v>
      </c>
      <c r="T3451" s="20">
        <f t="shared" si="269"/>
        <v>28.114143518527271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8273</v>
      </c>
      <c r="O3452" t="s">
        <v>8274</v>
      </c>
      <c r="P3452">
        <f t="shared" si="270"/>
        <v>152</v>
      </c>
      <c r="Q3452">
        <f t="shared" si="271"/>
        <v>19.489999999999998</v>
      </c>
      <c r="R3452" s="10">
        <f t="shared" si="272"/>
        <v>42036.704525462963</v>
      </c>
      <c r="S3452" s="10">
        <f t="shared" si="273"/>
        <v>42096.662858796291</v>
      </c>
      <c r="T3452" s="20">
        <f t="shared" si="269"/>
        <v>59.958333333328483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8273</v>
      </c>
      <c r="O3453" t="s">
        <v>8274</v>
      </c>
      <c r="P3453">
        <f t="shared" si="270"/>
        <v>101</v>
      </c>
      <c r="Q3453">
        <f t="shared" si="271"/>
        <v>41.13</v>
      </c>
      <c r="R3453" s="10">
        <f t="shared" si="272"/>
        <v>42088.723692129628</v>
      </c>
      <c r="S3453" s="10">
        <f t="shared" si="273"/>
        <v>42115.723692129628</v>
      </c>
      <c r="T3453" s="20">
        <f t="shared" si="269"/>
        <v>27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8273</v>
      </c>
      <c r="O3454" t="s">
        <v>8274</v>
      </c>
      <c r="P3454">
        <f t="shared" si="270"/>
        <v>153</v>
      </c>
      <c r="Q3454">
        <f t="shared" si="271"/>
        <v>41.41</v>
      </c>
      <c r="R3454" s="10">
        <f t="shared" si="272"/>
        <v>41820.639189814814</v>
      </c>
      <c r="S3454" s="10">
        <f t="shared" si="273"/>
        <v>41843.165972222225</v>
      </c>
      <c r="T3454" s="20">
        <f t="shared" si="269"/>
        <v>22.526782407410792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8273</v>
      </c>
      <c r="O3455" t="s">
        <v>8274</v>
      </c>
      <c r="P3455">
        <f t="shared" si="270"/>
        <v>128</v>
      </c>
      <c r="Q3455">
        <f t="shared" si="271"/>
        <v>27.5</v>
      </c>
      <c r="R3455" s="10">
        <f t="shared" si="272"/>
        <v>42535.97865740741</v>
      </c>
      <c r="S3455" s="10">
        <f t="shared" si="273"/>
        <v>42595.97865740741</v>
      </c>
      <c r="T3455" s="20">
        <f t="shared" si="269"/>
        <v>60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8273</v>
      </c>
      <c r="O3456" t="s">
        <v>8274</v>
      </c>
      <c r="P3456">
        <f t="shared" si="270"/>
        <v>101</v>
      </c>
      <c r="Q3456">
        <f t="shared" si="271"/>
        <v>33.57</v>
      </c>
      <c r="R3456" s="10">
        <f t="shared" si="272"/>
        <v>41821.698599537034</v>
      </c>
      <c r="S3456" s="10">
        <f t="shared" si="273"/>
        <v>41851.698599537034</v>
      </c>
      <c r="T3456" s="20">
        <f t="shared" si="269"/>
        <v>30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8273</v>
      </c>
      <c r="O3457" t="s">
        <v>8274</v>
      </c>
      <c r="P3457">
        <f t="shared" si="270"/>
        <v>101</v>
      </c>
      <c r="Q3457">
        <f t="shared" si="271"/>
        <v>145.87</v>
      </c>
      <c r="R3457" s="10">
        <f t="shared" si="272"/>
        <v>42626.7503125</v>
      </c>
      <c r="S3457" s="10">
        <f t="shared" si="273"/>
        <v>42656.7503125</v>
      </c>
      <c r="T3457" s="20">
        <f t="shared" si="269"/>
        <v>30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8273</v>
      </c>
      <c r="O3458" t="s">
        <v>8274</v>
      </c>
      <c r="P3458">
        <f t="shared" si="270"/>
        <v>191</v>
      </c>
      <c r="Q3458">
        <f t="shared" si="271"/>
        <v>358.69</v>
      </c>
      <c r="R3458" s="10">
        <f t="shared" si="272"/>
        <v>41821.205636574072</v>
      </c>
      <c r="S3458" s="10">
        <f t="shared" si="273"/>
        <v>41852.290972222225</v>
      </c>
      <c r="T3458" s="20">
        <f t="shared" si="269"/>
        <v>31.085335648152977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8273</v>
      </c>
      <c r="O3459" t="s">
        <v>8274</v>
      </c>
      <c r="P3459">
        <f t="shared" si="270"/>
        <v>140</v>
      </c>
      <c r="Q3459">
        <f t="shared" si="271"/>
        <v>50.98</v>
      </c>
      <c r="R3459" s="10">
        <f t="shared" si="272"/>
        <v>42016.706678240742</v>
      </c>
      <c r="S3459" s="10">
        <f t="shared" si="273"/>
        <v>42047.249305555553</v>
      </c>
      <c r="T3459" s="20">
        <f t="shared" ref="T3459:T3522" si="274">S3459-R3459</f>
        <v>30.542627314811398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8273</v>
      </c>
      <c r="O3460" t="s">
        <v>8274</v>
      </c>
      <c r="P3460">
        <f t="shared" si="270"/>
        <v>124</v>
      </c>
      <c r="Q3460">
        <f t="shared" si="271"/>
        <v>45.04</v>
      </c>
      <c r="R3460" s="10">
        <f t="shared" si="272"/>
        <v>42011.202581018515</v>
      </c>
      <c r="S3460" s="10">
        <f t="shared" si="273"/>
        <v>42038.185416666667</v>
      </c>
      <c r="T3460" s="20">
        <f t="shared" si="274"/>
        <v>26.982835648152104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8273</v>
      </c>
      <c r="O3461" t="s">
        <v>8274</v>
      </c>
      <c r="P3461">
        <f t="shared" si="270"/>
        <v>126</v>
      </c>
      <c r="Q3461">
        <f t="shared" si="271"/>
        <v>17.53</v>
      </c>
      <c r="R3461" s="10">
        <f t="shared" si="272"/>
        <v>42480.479861111111</v>
      </c>
      <c r="S3461" s="10">
        <f t="shared" si="273"/>
        <v>42510.479861111111</v>
      </c>
      <c r="T3461" s="20">
        <f t="shared" si="274"/>
        <v>30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8273</v>
      </c>
      <c r="O3462" t="s">
        <v>8274</v>
      </c>
      <c r="P3462">
        <f t="shared" si="270"/>
        <v>190</v>
      </c>
      <c r="Q3462">
        <f t="shared" si="271"/>
        <v>50</v>
      </c>
      <c r="R3462" s="10">
        <f t="shared" si="272"/>
        <v>41852.527222222219</v>
      </c>
      <c r="S3462" s="10">
        <f t="shared" si="273"/>
        <v>41866.527222222219</v>
      </c>
      <c r="T3462" s="20">
        <f t="shared" si="274"/>
        <v>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8273</v>
      </c>
      <c r="O3463" t="s">
        <v>8274</v>
      </c>
      <c r="P3463">
        <f t="shared" si="270"/>
        <v>139</v>
      </c>
      <c r="Q3463">
        <f t="shared" si="271"/>
        <v>57.92</v>
      </c>
      <c r="R3463" s="10">
        <f t="shared" si="272"/>
        <v>42643.632858796293</v>
      </c>
      <c r="S3463" s="10">
        <f t="shared" si="273"/>
        <v>42672.125</v>
      </c>
      <c r="T3463" s="20">
        <f t="shared" si="274"/>
        <v>28.492141203707433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8273</v>
      </c>
      <c r="O3464" t="s">
        <v>8274</v>
      </c>
      <c r="P3464">
        <f t="shared" si="270"/>
        <v>202</v>
      </c>
      <c r="Q3464">
        <f t="shared" si="271"/>
        <v>29.71</v>
      </c>
      <c r="R3464" s="10">
        <f t="shared" si="272"/>
        <v>42179.898472222223</v>
      </c>
      <c r="S3464" s="10">
        <f t="shared" si="273"/>
        <v>42195.75</v>
      </c>
      <c r="T3464" s="20">
        <f t="shared" si="274"/>
        <v>15.851527777776937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8273</v>
      </c>
      <c r="O3465" t="s">
        <v>8274</v>
      </c>
      <c r="P3465">
        <f t="shared" si="270"/>
        <v>103</v>
      </c>
      <c r="Q3465">
        <f t="shared" si="271"/>
        <v>90.68</v>
      </c>
      <c r="R3465" s="10">
        <f t="shared" si="272"/>
        <v>42612.918807870374</v>
      </c>
      <c r="S3465" s="10">
        <f t="shared" si="273"/>
        <v>42654.165972222225</v>
      </c>
      <c r="T3465" s="20">
        <f t="shared" si="274"/>
        <v>41.247164351851097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8273</v>
      </c>
      <c r="O3466" t="s">
        <v>8274</v>
      </c>
      <c r="P3466">
        <f t="shared" ref="P3466:P3529" si="275">ROUND(E3466/D3466*100,0)</f>
        <v>102</v>
      </c>
      <c r="Q3466">
        <f t="shared" ref="Q3466:Q3529" si="276">IFERROR(ROUND(E3466/L3466,2),0)</f>
        <v>55.01</v>
      </c>
      <c r="R3466" s="10">
        <f t="shared" ref="R3466:R3529" si="277">(((J3466/60)/60)/24)+DATE(1970,1,1)</f>
        <v>42575.130057870367</v>
      </c>
      <c r="S3466" s="10">
        <f t="shared" ref="S3466:S3529" si="278">(((I3466/60)/60)/24)+DATE(1970,1,1)</f>
        <v>42605.130057870367</v>
      </c>
      <c r="T3466" s="20">
        <f t="shared" si="274"/>
        <v>30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8273</v>
      </c>
      <c r="O3467" t="s">
        <v>8274</v>
      </c>
      <c r="P3467">
        <f t="shared" si="275"/>
        <v>103</v>
      </c>
      <c r="Q3467">
        <f t="shared" si="276"/>
        <v>57.22</v>
      </c>
      <c r="R3467" s="10">
        <f t="shared" si="277"/>
        <v>42200.625833333332</v>
      </c>
      <c r="S3467" s="10">
        <f t="shared" si="278"/>
        <v>42225.666666666672</v>
      </c>
      <c r="T3467" s="20">
        <f t="shared" si="274"/>
        <v>25.040833333339833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8273</v>
      </c>
      <c r="O3468" t="s">
        <v>8274</v>
      </c>
      <c r="P3468">
        <f t="shared" si="275"/>
        <v>127</v>
      </c>
      <c r="Q3468">
        <f t="shared" si="276"/>
        <v>72.95</v>
      </c>
      <c r="R3468" s="10">
        <f t="shared" si="277"/>
        <v>42420.019097222219</v>
      </c>
      <c r="S3468" s="10">
        <f t="shared" si="278"/>
        <v>42479.977430555555</v>
      </c>
      <c r="T3468" s="20">
        <f t="shared" si="274"/>
        <v>59.958333333335759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8273</v>
      </c>
      <c r="O3469" t="s">
        <v>8274</v>
      </c>
      <c r="P3469">
        <f t="shared" si="275"/>
        <v>101</v>
      </c>
      <c r="Q3469">
        <f t="shared" si="276"/>
        <v>64.47</v>
      </c>
      <c r="R3469" s="10">
        <f t="shared" si="277"/>
        <v>42053.671666666662</v>
      </c>
      <c r="S3469" s="10">
        <f t="shared" si="278"/>
        <v>42083.630000000005</v>
      </c>
      <c r="T3469" s="20">
        <f t="shared" si="274"/>
        <v>29.958333333343035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8273</v>
      </c>
      <c r="O3470" t="s">
        <v>8274</v>
      </c>
      <c r="P3470">
        <f t="shared" si="275"/>
        <v>122</v>
      </c>
      <c r="Q3470">
        <f t="shared" si="276"/>
        <v>716.35</v>
      </c>
      <c r="R3470" s="10">
        <f t="shared" si="277"/>
        <v>42605.765381944439</v>
      </c>
      <c r="S3470" s="10">
        <f t="shared" si="278"/>
        <v>42634.125</v>
      </c>
      <c r="T3470" s="20">
        <f t="shared" si="274"/>
        <v>28.359618055561441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8273</v>
      </c>
      <c r="O3471" t="s">
        <v>8274</v>
      </c>
      <c r="P3471">
        <f t="shared" si="275"/>
        <v>113</v>
      </c>
      <c r="Q3471">
        <f t="shared" si="276"/>
        <v>50.4</v>
      </c>
      <c r="R3471" s="10">
        <f t="shared" si="277"/>
        <v>42458.641724537039</v>
      </c>
      <c r="S3471" s="10">
        <f t="shared" si="278"/>
        <v>42488.641724537039</v>
      </c>
      <c r="T3471" s="20">
        <f t="shared" si="274"/>
        <v>30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8273</v>
      </c>
      <c r="O3472" t="s">
        <v>8274</v>
      </c>
      <c r="P3472">
        <f t="shared" si="275"/>
        <v>150</v>
      </c>
      <c r="Q3472">
        <f t="shared" si="276"/>
        <v>41.67</v>
      </c>
      <c r="R3472" s="10">
        <f t="shared" si="277"/>
        <v>42529.022013888884</v>
      </c>
      <c r="S3472" s="10">
        <f t="shared" si="278"/>
        <v>42566.901388888888</v>
      </c>
      <c r="T3472" s="20">
        <f t="shared" si="274"/>
        <v>37.879375000004075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8273</v>
      </c>
      <c r="O3473" t="s">
        <v>8274</v>
      </c>
      <c r="P3473">
        <f t="shared" si="275"/>
        <v>215</v>
      </c>
      <c r="Q3473">
        <f t="shared" si="276"/>
        <v>35.770000000000003</v>
      </c>
      <c r="R3473" s="10">
        <f t="shared" si="277"/>
        <v>41841.820486111108</v>
      </c>
      <c r="S3473" s="10">
        <f t="shared" si="278"/>
        <v>41882.833333333336</v>
      </c>
      <c r="T3473" s="20">
        <f t="shared" si="274"/>
        <v>41.01284722222772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8273</v>
      </c>
      <c r="O3474" t="s">
        <v>8274</v>
      </c>
      <c r="P3474">
        <f t="shared" si="275"/>
        <v>102</v>
      </c>
      <c r="Q3474">
        <f t="shared" si="276"/>
        <v>88.74</v>
      </c>
      <c r="R3474" s="10">
        <f t="shared" si="277"/>
        <v>41928.170497685183</v>
      </c>
      <c r="S3474" s="10">
        <f t="shared" si="278"/>
        <v>41949.249305555553</v>
      </c>
      <c r="T3474" s="20">
        <f t="shared" si="274"/>
        <v>21.078807870369928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8273</v>
      </c>
      <c r="O3475" t="s">
        <v>8274</v>
      </c>
      <c r="P3475">
        <f t="shared" si="275"/>
        <v>100</v>
      </c>
      <c r="Q3475">
        <f t="shared" si="276"/>
        <v>148.47999999999999</v>
      </c>
      <c r="R3475" s="10">
        <f t="shared" si="277"/>
        <v>42062.834444444445</v>
      </c>
      <c r="S3475" s="10">
        <f t="shared" si="278"/>
        <v>42083.852083333331</v>
      </c>
      <c r="T3475" s="20">
        <f t="shared" si="274"/>
        <v>21.017638888886722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8273</v>
      </c>
      <c r="O3476" t="s">
        <v>8274</v>
      </c>
      <c r="P3476">
        <f t="shared" si="275"/>
        <v>101</v>
      </c>
      <c r="Q3476">
        <f t="shared" si="276"/>
        <v>51.79</v>
      </c>
      <c r="R3476" s="10">
        <f t="shared" si="277"/>
        <v>42541.501516203702</v>
      </c>
      <c r="S3476" s="10">
        <f t="shared" si="278"/>
        <v>42571.501516203702</v>
      </c>
      <c r="T3476" s="20">
        <f t="shared" si="274"/>
        <v>30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8273</v>
      </c>
      <c r="O3477" t="s">
        <v>8274</v>
      </c>
      <c r="P3477">
        <f t="shared" si="275"/>
        <v>113</v>
      </c>
      <c r="Q3477">
        <f t="shared" si="276"/>
        <v>20</v>
      </c>
      <c r="R3477" s="10">
        <f t="shared" si="277"/>
        <v>41918.880833333329</v>
      </c>
      <c r="S3477" s="10">
        <f t="shared" si="278"/>
        <v>41946</v>
      </c>
      <c r="T3477" s="20">
        <f t="shared" si="274"/>
        <v>27.119166666670935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8273</v>
      </c>
      <c r="O3478" t="s">
        <v>8274</v>
      </c>
      <c r="P3478">
        <f t="shared" si="275"/>
        <v>104</v>
      </c>
      <c r="Q3478">
        <f t="shared" si="276"/>
        <v>52</v>
      </c>
      <c r="R3478" s="10">
        <f t="shared" si="277"/>
        <v>41921.279976851853</v>
      </c>
      <c r="S3478" s="10">
        <f t="shared" si="278"/>
        <v>41939.125</v>
      </c>
      <c r="T3478" s="20">
        <f t="shared" si="274"/>
        <v>17.845023148147448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8273</v>
      </c>
      <c r="O3479" t="s">
        <v>8274</v>
      </c>
      <c r="P3479">
        <f t="shared" si="275"/>
        <v>115</v>
      </c>
      <c r="Q3479">
        <f t="shared" si="276"/>
        <v>53.23</v>
      </c>
      <c r="R3479" s="10">
        <f t="shared" si="277"/>
        <v>42128.736608796295</v>
      </c>
      <c r="S3479" s="10">
        <f t="shared" si="278"/>
        <v>42141.125</v>
      </c>
      <c r="T3479" s="20">
        <f t="shared" si="274"/>
        <v>12.388391203705396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8273</v>
      </c>
      <c r="O3480" t="s">
        <v>8274</v>
      </c>
      <c r="P3480">
        <f t="shared" si="275"/>
        <v>113</v>
      </c>
      <c r="Q3480">
        <f t="shared" si="276"/>
        <v>39.6</v>
      </c>
      <c r="R3480" s="10">
        <f t="shared" si="277"/>
        <v>42053.916921296302</v>
      </c>
      <c r="S3480" s="10">
        <f t="shared" si="278"/>
        <v>42079.875</v>
      </c>
      <c r="T3480" s="20">
        <f t="shared" si="274"/>
        <v>25.958078703697538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8273</v>
      </c>
      <c r="O3481" t="s">
        <v>8274</v>
      </c>
      <c r="P3481">
        <f t="shared" si="275"/>
        <v>128</v>
      </c>
      <c r="Q3481">
        <f t="shared" si="276"/>
        <v>34.25</v>
      </c>
      <c r="R3481" s="10">
        <f t="shared" si="277"/>
        <v>41781.855092592588</v>
      </c>
      <c r="S3481" s="10">
        <f t="shared" si="278"/>
        <v>41811.855092592588</v>
      </c>
      <c r="T3481" s="20">
        <f t="shared" si="274"/>
        <v>30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8273</v>
      </c>
      <c r="O3482" t="s">
        <v>8274</v>
      </c>
      <c r="P3482">
        <f t="shared" si="275"/>
        <v>143</v>
      </c>
      <c r="Q3482">
        <f t="shared" si="276"/>
        <v>164.62</v>
      </c>
      <c r="R3482" s="10">
        <f t="shared" si="277"/>
        <v>42171.317442129628</v>
      </c>
      <c r="S3482" s="10">
        <f t="shared" si="278"/>
        <v>42195.875</v>
      </c>
      <c r="T3482" s="20">
        <f t="shared" si="274"/>
        <v>24.557557870371966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8273</v>
      </c>
      <c r="O3483" t="s">
        <v>8274</v>
      </c>
      <c r="P3483">
        <f t="shared" si="275"/>
        <v>119</v>
      </c>
      <c r="Q3483">
        <f t="shared" si="276"/>
        <v>125.05</v>
      </c>
      <c r="R3483" s="10">
        <f t="shared" si="277"/>
        <v>41989.24754629629</v>
      </c>
      <c r="S3483" s="10">
        <f t="shared" si="278"/>
        <v>42006.24754629629</v>
      </c>
      <c r="T3483" s="20">
        <f t="shared" si="274"/>
        <v>17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8273</v>
      </c>
      <c r="O3484" t="s">
        <v>8274</v>
      </c>
      <c r="P3484">
        <f t="shared" si="275"/>
        <v>138</v>
      </c>
      <c r="Q3484">
        <f t="shared" si="276"/>
        <v>51.88</v>
      </c>
      <c r="R3484" s="10">
        <f t="shared" si="277"/>
        <v>41796.771597222221</v>
      </c>
      <c r="S3484" s="10">
        <f t="shared" si="278"/>
        <v>41826.771597222221</v>
      </c>
      <c r="T3484" s="20">
        <f t="shared" si="274"/>
        <v>30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8273</v>
      </c>
      <c r="O3485" t="s">
        <v>8274</v>
      </c>
      <c r="P3485">
        <f t="shared" si="275"/>
        <v>160</v>
      </c>
      <c r="Q3485">
        <f t="shared" si="276"/>
        <v>40.29</v>
      </c>
      <c r="R3485" s="10">
        <f t="shared" si="277"/>
        <v>41793.668761574074</v>
      </c>
      <c r="S3485" s="10">
        <f t="shared" si="278"/>
        <v>41823.668761574074</v>
      </c>
      <c r="T3485" s="20">
        <f t="shared" si="274"/>
        <v>30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8273</v>
      </c>
      <c r="O3486" t="s">
        <v>8274</v>
      </c>
      <c r="P3486">
        <f t="shared" si="275"/>
        <v>114</v>
      </c>
      <c r="Q3486">
        <f t="shared" si="276"/>
        <v>64.91</v>
      </c>
      <c r="R3486" s="10">
        <f t="shared" si="277"/>
        <v>42506.760405092587</v>
      </c>
      <c r="S3486" s="10">
        <f t="shared" si="278"/>
        <v>42536.760405092587</v>
      </c>
      <c r="T3486" s="20">
        <f t="shared" si="274"/>
        <v>30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8273</v>
      </c>
      <c r="O3487" t="s">
        <v>8274</v>
      </c>
      <c r="P3487">
        <f t="shared" si="275"/>
        <v>101</v>
      </c>
      <c r="Q3487">
        <f t="shared" si="276"/>
        <v>55.33</v>
      </c>
      <c r="R3487" s="10">
        <f t="shared" si="277"/>
        <v>42372.693055555559</v>
      </c>
      <c r="S3487" s="10">
        <f t="shared" si="278"/>
        <v>42402.693055555559</v>
      </c>
      <c r="T3487" s="20">
        <f t="shared" si="274"/>
        <v>30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8273</v>
      </c>
      <c r="O3488" t="s">
        <v>8274</v>
      </c>
      <c r="P3488">
        <f t="shared" si="275"/>
        <v>155</v>
      </c>
      <c r="Q3488">
        <f t="shared" si="276"/>
        <v>83.14</v>
      </c>
      <c r="R3488" s="10">
        <f t="shared" si="277"/>
        <v>42126.87501157407</v>
      </c>
      <c r="S3488" s="10">
        <f t="shared" si="278"/>
        <v>42158.290972222225</v>
      </c>
      <c r="T3488" s="20">
        <f t="shared" si="274"/>
        <v>31.415960648155306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8273</v>
      </c>
      <c r="O3489" t="s">
        <v>8274</v>
      </c>
      <c r="P3489">
        <f t="shared" si="275"/>
        <v>128</v>
      </c>
      <c r="Q3489">
        <f t="shared" si="276"/>
        <v>38.71</v>
      </c>
      <c r="R3489" s="10">
        <f t="shared" si="277"/>
        <v>42149.940416666665</v>
      </c>
      <c r="S3489" s="10">
        <f t="shared" si="278"/>
        <v>42179.940416666665</v>
      </c>
      <c r="T3489" s="20">
        <f t="shared" si="274"/>
        <v>30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8273</v>
      </c>
      <c r="O3490" t="s">
        <v>8274</v>
      </c>
      <c r="P3490">
        <f t="shared" si="275"/>
        <v>121</v>
      </c>
      <c r="Q3490">
        <f t="shared" si="276"/>
        <v>125.38</v>
      </c>
      <c r="R3490" s="10">
        <f t="shared" si="277"/>
        <v>42087.768055555556</v>
      </c>
      <c r="S3490" s="10">
        <f t="shared" si="278"/>
        <v>42111.666666666672</v>
      </c>
      <c r="T3490" s="20">
        <f t="shared" si="274"/>
        <v>23.898611111115315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8273</v>
      </c>
      <c r="O3491" t="s">
        <v>8274</v>
      </c>
      <c r="P3491">
        <f t="shared" si="275"/>
        <v>113</v>
      </c>
      <c r="Q3491">
        <f t="shared" si="276"/>
        <v>78.260000000000005</v>
      </c>
      <c r="R3491" s="10">
        <f t="shared" si="277"/>
        <v>41753.635775462964</v>
      </c>
      <c r="S3491" s="10">
        <f t="shared" si="278"/>
        <v>41783.875</v>
      </c>
      <c r="T3491" s="20">
        <f t="shared" si="274"/>
        <v>30.239224537035625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8273</v>
      </c>
      <c r="O3492" t="s">
        <v>8274</v>
      </c>
      <c r="P3492">
        <f t="shared" si="275"/>
        <v>128</v>
      </c>
      <c r="Q3492">
        <f t="shared" si="276"/>
        <v>47.22</v>
      </c>
      <c r="R3492" s="10">
        <f t="shared" si="277"/>
        <v>42443.802361111113</v>
      </c>
      <c r="S3492" s="10">
        <f t="shared" si="278"/>
        <v>42473.802361111113</v>
      </c>
      <c r="T3492" s="20">
        <f t="shared" si="274"/>
        <v>30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8273</v>
      </c>
      <c r="O3493" t="s">
        <v>8274</v>
      </c>
      <c r="P3493">
        <f t="shared" si="275"/>
        <v>158</v>
      </c>
      <c r="Q3493">
        <f t="shared" si="276"/>
        <v>79.099999999999994</v>
      </c>
      <c r="R3493" s="10">
        <f t="shared" si="277"/>
        <v>42121.249814814815</v>
      </c>
      <c r="S3493" s="10">
        <f t="shared" si="278"/>
        <v>42142.249814814815</v>
      </c>
      <c r="T3493" s="20">
        <f t="shared" si="274"/>
        <v>21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8273</v>
      </c>
      <c r="O3494" t="s">
        <v>8274</v>
      </c>
      <c r="P3494">
        <f t="shared" si="275"/>
        <v>105</v>
      </c>
      <c r="Q3494">
        <f t="shared" si="276"/>
        <v>114.29</v>
      </c>
      <c r="R3494" s="10">
        <f t="shared" si="277"/>
        <v>42268.009224537032</v>
      </c>
      <c r="S3494" s="10">
        <f t="shared" si="278"/>
        <v>42303.009224537032</v>
      </c>
      <c r="T3494" s="20">
        <f t="shared" si="274"/>
        <v>35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8273</v>
      </c>
      <c r="O3495" t="s">
        <v>8274</v>
      </c>
      <c r="P3495">
        <f t="shared" si="275"/>
        <v>100</v>
      </c>
      <c r="Q3495">
        <f t="shared" si="276"/>
        <v>51.72</v>
      </c>
      <c r="R3495" s="10">
        <f t="shared" si="277"/>
        <v>41848.866157407407</v>
      </c>
      <c r="S3495" s="10">
        <f t="shared" si="278"/>
        <v>41868.21597222222</v>
      </c>
      <c r="T3495" s="20">
        <f t="shared" si="274"/>
        <v>19.349814814813726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8273</v>
      </c>
      <c r="O3496" t="s">
        <v>8274</v>
      </c>
      <c r="P3496">
        <f t="shared" si="275"/>
        <v>100</v>
      </c>
      <c r="Q3496">
        <f t="shared" si="276"/>
        <v>30.77</v>
      </c>
      <c r="R3496" s="10">
        <f t="shared" si="277"/>
        <v>42689.214988425927</v>
      </c>
      <c r="S3496" s="10">
        <f t="shared" si="278"/>
        <v>42700.25</v>
      </c>
      <c r="T3496" s="20">
        <f t="shared" si="274"/>
        <v>11.035011574072996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8273</v>
      </c>
      <c r="O3497" t="s">
        <v>8274</v>
      </c>
      <c r="P3497">
        <f t="shared" si="275"/>
        <v>107</v>
      </c>
      <c r="Q3497">
        <f t="shared" si="276"/>
        <v>74.209999999999994</v>
      </c>
      <c r="R3497" s="10">
        <f t="shared" si="277"/>
        <v>41915.762835648151</v>
      </c>
      <c r="S3497" s="10">
        <f t="shared" si="278"/>
        <v>41944.720833333333</v>
      </c>
      <c r="T3497" s="20">
        <f t="shared" si="274"/>
        <v>28.957997685181908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8273</v>
      </c>
      <c r="O3498" t="s">
        <v>8274</v>
      </c>
      <c r="P3498">
        <f t="shared" si="275"/>
        <v>124</v>
      </c>
      <c r="Q3498">
        <f t="shared" si="276"/>
        <v>47.85</v>
      </c>
      <c r="R3498" s="10">
        <f t="shared" si="277"/>
        <v>42584.846828703703</v>
      </c>
      <c r="S3498" s="10">
        <f t="shared" si="278"/>
        <v>42624.846828703703</v>
      </c>
      <c r="T3498" s="20">
        <f t="shared" si="274"/>
        <v>40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8273</v>
      </c>
      <c r="O3499" t="s">
        <v>8274</v>
      </c>
      <c r="P3499">
        <f t="shared" si="275"/>
        <v>109</v>
      </c>
      <c r="Q3499">
        <f t="shared" si="276"/>
        <v>34.409999999999997</v>
      </c>
      <c r="R3499" s="10">
        <f t="shared" si="277"/>
        <v>42511.741944444439</v>
      </c>
      <c r="S3499" s="10">
        <f t="shared" si="278"/>
        <v>42523.916666666672</v>
      </c>
      <c r="T3499" s="20">
        <f t="shared" si="274"/>
        <v>12.174722222232958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8273</v>
      </c>
      <c r="O3500" t="s">
        <v>8274</v>
      </c>
      <c r="P3500">
        <f t="shared" si="275"/>
        <v>102</v>
      </c>
      <c r="Q3500">
        <f t="shared" si="276"/>
        <v>40.24</v>
      </c>
      <c r="R3500" s="10">
        <f t="shared" si="277"/>
        <v>42459.15861111111</v>
      </c>
      <c r="S3500" s="10">
        <f t="shared" si="278"/>
        <v>42518.905555555553</v>
      </c>
      <c r="T3500" s="20">
        <f t="shared" si="274"/>
        <v>59.746944444443216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8273</v>
      </c>
      <c r="O3501" t="s">
        <v>8274</v>
      </c>
      <c r="P3501">
        <f t="shared" si="275"/>
        <v>106</v>
      </c>
      <c r="Q3501">
        <f t="shared" si="276"/>
        <v>60.29</v>
      </c>
      <c r="R3501" s="10">
        <f t="shared" si="277"/>
        <v>42132.036168981482</v>
      </c>
      <c r="S3501" s="10">
        <f t="shared" si="278"/>
        <v>42186.290972222225</v>
      </c>
      <c r="T3501" s="20">
        <f t="shared" si="274"/>
        <v>54.254803240743058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8273</v>
      </c>
      <c r="O3502" t="s">
        <v>8274</v>
      </c>
      <c r="P3502">
        <f t="shared" si="275"/>
        <v>106</v>
      </c>
      <c r="Q3502">
        <f t="shared" si="276"/>
        <v>25.31</v>
      </c>
      <c r="R3502" s="10">
        <f t="shared" si="277"/>
        <v>42419.91942129629</v>
      </c>
      <c r="S3502" s="10">
        <f t="shared" si="278"/>
        <v>42436.207638888889</v>
      </c>
      <c r="T3502" s="20">
        <f t="shared" si="274"/>
        <v>16.288217592598812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8273</v>
      </c>
      <c r="O3503" t="s">
        <v>8274</v>
      </c>
      <c r="P3503">
        <f t="shared" si="275"/>
        <v>101</v>
      </c>
      <c r="Q3503">
        <f t="shared" si="276"/>
        <v>35.950000000000003</v>
      </c>
      <c r="R3503" s="10">
        <f t="shared" si="277"/>
        <v>42233.763831018514</v>
      </c>
      <c r="S3503" s="10">
        <f t="shared" si="278"/>
        <v>42258.763831018514</v>
      </c>
      <c r="T3503" s="20">
        <f t="shared" si="274"/>
        <v>25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8273</v>
      </c>
      <c r="O3504" t="s">
        <v>8274</v>
      </c>
      <c r="P3504">
        <f t="shared" si="275"/>
        <v>105</v>
      </c>
      <c r="Q3504">
        <f t="shared" si="276"/>
        <v>136</v>
      </c>
      <c r="R3504" s="10">
        <f t="shared" si="277"/>
        <v>42430.839398148149</v>
      </c>
      <c r="S3504" s="10">
        <f t="shared" si="278"/>
        <v>42445.165972222225</v>
      </c>
      <c r="T3504" s="20">
        <f t="shared" si="274"/>
        <v>14.326574074075324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8273</v>
      </c>
      <c r="O3505" t="s">
        <v>8274</v>
      </c>
      <c r="P3505">
        <f t="shared" si="275"/>
        <v>108</v>
      </c>
      <c r="Q3505">
        <f t="shared" si="276"/>
        <v>70.760000000000005</v>
      </c>
      <c r="R3505" s="10">
        <f t="shared" si="277"/>
        <v>42545.478333333333</v>
      </c>
      <c r="S3505" s="10">
        <f t="shared" si="278"/>
        <v>42575.478333333333</v>
      </c>
      <c r="T3505" s="20">
        <f t="shared" si="274"/>
        <v>30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8273</v>
      </c>
      <c r="O3506" t="s">
        <v>8274</v>
      </c>
      <c r="P3506">
        <f t="shared" si="275"/>
        <v>100</v>
      </c>
      <c r="Q3506">
        <f t="shared" si="276"/>
        <v>125</v>
      </c>
      <c r="R3506" s="10">
        <f t="shared" si="277"/>
        <v>42297.748738425929</v>
      </c>
      <c r="S3506" s="10">
        <f t="shared" si="278"/>
        <v>42327.790405092594</v>
      </c>
      <c r="T3506" s="20">
        <f t="shared" si="274"/>
        <v>30.041666666664241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8273</v>
      </c>
      <c r="O3507" t="s">
        <v>8274</v>
      </c>
      <c r="P3507">
        <f t="shared" si="275"/>
        <v>104</v>
      </c>
      <c r="Q3507">
        <f t="shared" si="276"/>
        <v>66.510000000000005</v>
      </c>
      <c r="R3507" s="10">
        <f t="shared" si="277"/>
        <v>41760.935706018521</v>
      </c>
      <c r="S3507" s="10">
        <f t="shared" si="278"/>
        <v>41772.166666666664</v>
      </c>
      <c r="T3507" s="20">
        <f t="shared" si="274"/>
        <v>11.230960648143082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8273</v>
      </c>
      <c r="O3508" t="s">
        <v>8274</v>
      </c>
      <c r="P3508">
        <f t="shared" si="275"/>
        <v>102</v>
      </c>
      <c r="Q3508">
        <f t="shared" si="276"/>
        <v>105</v>
      </c>
      <c r="R3508" s="10">
        <f t="shared" si="277"/>
        <v>41829.734259259261</v>
      </c>
      <c r="S3508" s="10">
        <f t="shared" si="278"/>
        <v>41874.734259259261</v>
      </c>
      <c r="T3508" s="20">
        <f t="shared" si="274"/>
        <v>45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8273</v>
      </c>
      <c r="O3509" t="s">
        <v>8274</v>
      </c>
      <c r="P3509">
        <f t="shared" si="275"/>
        <v>104</v>
      </c>
      <c r="Q3509">
        <f t="shared" si="276"/>
        <v>145</v>
      </c>
      <c r="R3509" s="10">
        <f t="shared" si="277"/>
        <v>42491.92288194444</v>
      </c>
      <c r="S3509" s="10">
        <f t="shared" si="278"/>
        <v>42521.92288194444</v>
      </c>
      <c r="T3509" s="20">
        <f t="shared" si="274"/>
        <v>30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8273</v>
      </c>
      <c r="O3510" t="s">
        <v>8274</v>
      </c>
      <c r="P3510">
        <f t="shared" si="275"/>
        <v>180</v>
      </c>
      <c r="Q3510">
        <f t="shared" si="276"/>
        <v>12</v>
      </c>
      <c r="R3510" s="10">
        <f t="shared" si="277"/>
        <v>42477.729780092588</v>
      </c>
      <c r="S3510" s="10">
        <f t="shared" si="278"/>
        <v>42500.875</v>
      </c>
      <c r="T3510" s="20">
        <f t="shared" si="274"/>
        <v>23.145219907411956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8273</v>
      </c>
      <c r="O3511" t="s">
        <v>8274</v>
      </c>
      <c r="P3511">
        <f t="shared" si="275"/>
        <v>106</v>
      </c>
      <c r="Q3511">
        <f t="shared" si="276"/>
        <v>96.67</v>
      </c>
      <c r="R3511" s="10">
        <f t="shared" si="277"/>
        <v>41950.859560185185</v>
      </c>
      <c r="S3511" s="10">
        <f t="shared" si="278"/>
        <v>41964.204861111109</v>
      </c>
      <c r="T3511" s="20">
        <f t="shared" si="274"/>
        <v>13.345300925924676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8273</v>
      </c>
      <c r="O3512" t="s">
        <v>8274</v>
      </c>
      <c r="P3512">
        <f t="shared" si="275"/>
        <v>101</v>
      </c>
      <c r="Q3512">
        <f t="shared" si="276"/>
        <v>60.33</v>
      </c>
      <c r="R3512" s="10">
        <f t="shared" si="277"/>
        <v>41802.62090277778</v>
      </c>
      <c r="S3512" s="10">
        <f t="shared" si="278"/>
        <v>41822.62090277778</v>
      </c>
      <c r="T3512" s="20">
        <f t="shared" si="274"/>
        <v>20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8273</v>
      </c>
      <c r="O3513" t="s">
        <v>8274</v>
      </c>
      <c r="P3513">
        <f t="shared" si="275"/>
        <v>101</v>
      </c>
      <c r="Q3513">
        <f t="shared" si="276"/>
        <v>79.89</v>
      </c>
      <c r="R3513" s="10">
        <f t="shared" si="277"/>
        <v>41927.873784722222</v>
      </c>
      <c r="S3513" s="10">
        <f t="shared" si="278"/>
        <v>41950.770833333336</v>
      </c>
      <c r="T3513" s="20">
        <f t="shared" si="274"/>
        <v>22.89704861111386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8273</v>
      </c>
      <c r="O3514" t="s">
        <v>8274</v>
      </c>
      <c r="P3514">
        <f t="shared" si="275"/>
        <v>100</v>
      </c>
      <c r="Q3514">
        <f t="shared" si="276"/>
        <v>58.82</v>
      </c>
      <c r="R3514" s="10">
        <f t="shared" si="277"/>
        <v>42057.536944444444</v>
      </c>
      <c r="S3514" s="10">
        <f t="shared" si="278"/>
        <v>42117.49527777778</v>
      </c>
      <c r="T3514" s="20">
        <f t="shared" si="274"/>
        <v>59.958333333335759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8273</v>
      </c>
      <c r="O3515" t="s">
        <v>8274</v>
      </c>
      <c r="P3515">
        <f t="shared" si="275"/>
        <v>118</v>
      </c>
      <c r="Q3515">
        <f t="shared" si="276"/>
        <v>75.34</v>
      </c>
      <c r="R3515" s="10">
        <f t="shared" si="277"/>
        <v>41781.096203703702</v>
      </c>
      <c r="S3515" s="10">
        <f t="shared" si="278"/>
        <v>41794.207638888889</v>
      </c>
      <c r="T3515" s="20">
        <f t="shared" si="274"/>
        <v>13.111435185186565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8273</v>
      </c>
      <c r="O3516" t="s">
        <v>8274</v>
      </c>
      <c r="P3516">
        <f t="shared" si="275"/>
        <v>110</v>
      </c>
      <c r="Q3516">
        <f t="shared" si="276"/>
        <v>55</v>
      </c>
      <c r="R3516" s="10">
        <f t="shared" si="277"/>
        <v>42020.846666666665</v>
      </c>
      <c r="S3516" s="10">
        <f t="shared" si="278"/>
        <v>42037.207638888889</v>
      </c>
      <c r="T3516" s="20">
        <f t="shared" si="274"/>
        <v>16.360972222224518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8273</v>
      </c>
      <c r="O3517" t="s">
        <v>8274</v>
      </c>
      <c r="P3517">
        <f t="shared" si="275"/>
        <v>103</v>
      </c>
      <c r="Q3517">
        <f t="shared" si="276"/>
        <v>66.959999999999994</v>
      </c>
      <c r="R3517" s="10">
        <f t="shared" si="277"/>
        <v>42125.772812499999</v>
      </c>
      <c r="S3517" s="10">
        <f t="shared" si="278"/>
        <v>42155.772812499999</v>
      </c>
      <c r="T3517" s="20">
        <f t="shared" si="274"/>
        <v>30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8273</v>
      </c>
      <c r="O3518" t="s">
        <v>8274</v>
      </c>
      <c r="P3518">
        <f t="shared" si="275"/>
        <v>100</v>
      </c>
      <c r="Q3518">
        <f t="shared" si="276"/>
        <v>227.27</v>
      </c>
      <c r="R3518" s="10">
        <f t="shared" si="277"/>
        <v>41856.010069444441</v>
      </c>
      <c r="S3518" s="10">
        <f t="shared" si="278"/>
        <v>41890.125</v>
      </c>
      <c r="T3518" s="20">
        <f t="shared" si="274"/>
        <v>34.114930555559113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8273</v>
      </c>
      <c r="O3519" t="s">
        <v>8274</v>
      </c>
      <c r="P3519">
        <f t="shared" si="275"/>
        <v>100</v>
      </c>
      <c r="Q3519">
        <f t="shared" si="276"/>
        <v>307.69</v>
      </c>
      <c r="R3519" s="10">
        <f t="shared" si="277"/>
        <v>41794.817523148151</v>
      </c>
      <c r="S3519" s="10">
        <f t="shared" si="278"/>
        <v>41824.458333333336</v>
      </c>
      <c r="T3519" s="20">
        <f t="shared" si="274"/>
        <v>29.640810185184819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8273</v>
      </c>
      <c r="O3520" t="s">
        <v>8274</v>
      </c>
      <c r="P3520">
        <f t="shared" si="275"/>
        <v>110</v>
      </c>
      <c r="Q3520">
        <f t="shared" si="276"/>
        <v>50.02</v>
      </c>
      <c r="R3520" s="10">
        <f t="shared" si="277"/>
        <v>41893.783553240741</v>
      </c>
      <c r="S3520" s="10">
        <f t="shared" si="278"/>
        <v>41914.597916666666</v>
      </c>
      <c r="T3520" s="20">
        <f t="shared" si="274"/>
        <v>20.814363425924967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8273</v>
      </c>
      <c r="O3521" t="s">
        <v>8274</v>
      </c>
      <c r="P3521">
        <f t="shared" si="275"/>
        <v>101</v>
      </c>
      <c r="Q3521">
        <f t="shared" si="276"/>
        <v>72.39</v>
      </c>
      <c r="R3521" s="10">
        <f t="shared" si="277"/>
        <v>42037.598958333328</v>
      </c>
      <c r="S3521" s="10">
        <f t="shared" si="278"/>
        <v>42067.598958333328</v>
      </c>
      <c r="T3521" s="20">
        <f t="shared" si="274"/>
        <v>30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8273</v>
      </c>
      <c r="O3522" t="s">
        <v>8274</v>
      </c>
      <c r="P3522">
        <f t="shared" si="275"/>
        <v>101</v>
      </c>
      <c r="Q3522">
        <f t="shared" si="276"/>
        <v>95.95</v>
      </c>
      <c r="R3522" s="10">
        <f t="shared" si="277"/>
        <v>42227.824212962965</v>
      </c>
      <c r="S3522" s="10">
        <f t="shared" si="278"/>
        <v>42253.57430555555</v>
      </c>
      <c r="T3522" s="20">
        <f t="shared" si="274"/>
        <v>25.750092592585133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8273</v>
      </c>
      <c r="O3523" t="s">
        <v>8274</v>
      </c>
      <c r="P3523">
        <f t="shared" si="275"/>
        <v>169</v>
      </c>
      <c r="Q3523">
        <f t="shared" si="276"/>
        <v>45.62</v>
      </c>
      <c r="R3523" s="10">
        <f t="shared" si="277"/>
        <v>41881.361342592594</v>
      </c>
      <c r="S3523" s="10">
        <f t="shared" si="278"/>
        <v>41911.361342592594</v>
      </c>
      <c r="T3523" s="20">
        <f t="shared" ref="T3523:T3586" si="279">S3523-R3523</f>
        <v>30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8273</v>
      </c>
      <c r="O3524" t="s">
        <v>8274</v>
      </c>
      <c r="P3524">
        <f t="shared" si="275"/>
        <v>100</v>
      </c>
      <c r="Q3524">
        <f t="shared" si="276"/>
        <v>41.03</v>
      </c>
      <c r="R3524" s="10">
        <f t="shared" si="277"/>
        <v>42234.789884259255</v>
      </c>
      <c r="S3524" s="10">
        <f t="shared" si="278"/>
        <v>42262.420833333337</v>
      </c>
      <c r="T3524" s="20">
        <f t="shared" si="279"/>
        <v>27.630949074082309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8273</v>
      </c>
      <c r="O3525" t="s">
        <v>8274</v>
      </c>
      <c r="P3525">
        <f t="shared" si="275"/>
        <v>114</v>
      </c>
      <c r="Q3525">
        <f t="shared" si="276"/>
        <v>56.83</v>
      </c>
      <c r="R3525" s="10">
        <f t="shared" si="277"/>
        <v>42581.397546296299</v>
      </c>
      <c r="S3525" s="10">
        <f t="shared" si="278"/>
        <v>42638.958333333328</v>
      </c>
      <c r="T3525" s="20">
        <f t="shared" si="279"/>
        <v>57.560787037029513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8273</v>
      </c>
      <c r="O3526" t="s">
        <v>8274</v>
      </c>
      <c r="P3526">
        <f t="shared" si="275"/>
        <v>102</v>
      </c>
      <c r="Q3526">
        <f t="shared" si="276"/>
        <v>137.24</v>
      </c>
      <c r="R3526" s="10">
        <f t="shared" si="277"/>
        <v>41880.76357638889</v>
      </c>
      <c r="S3526" s="10">
        <f t="shared" si="278"/>
        <v>41895.166666666664</v>
      </c>
      <c r="T3526" s="20">
        <f t="shared" si="279"/>
        <v>14.403090277774027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8273</v>
      </c>
      <c r="O3527" t="s">
        <v>8274</v>
      </c>
      <c r="P3527">
        <f t="shared" si="275"/>
        <v>106</v>
      </c>
      <c r="Q3527">
        <f t="shared" si="276"/>
        <v>75.709999999999994</v>
      </c>
      <c r="R3527" s="10">
        <f t="shared" si="277"/>
        <v>42214.6956712963</v>
      </c>
      <c r="S3527" s="10">
        <f t="shared" si="278"/>
        <v>42225.666666666672</v>
      </c>
      <c r="T3527" s="20">
        <f t="shared" si="279"/>
        <v>10.970995370371384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8273</v>
      </c>
      <c r="O3528" t="s">
        <v>8274</v>
      </c>
      <c r="P3528">
        <f t="shared" si="275"/>
        <v>102</v>
      </c>
      <c r="Q3528">
        <f t="shared" si="276"/>
        <v>99</v>
      </c>
      <c r="R3528" s="10">
        <f t="shared" si="277"/>
        <v>42460.335312499999</v>
      </c>
      <c r="S3528" s="10">
        <f t="shared" si="278"/>
        <v>42488.249305555553</v>
      </c>
      <c r="T3528" s="20">
        <f t="shared" si="279"/>
        <v>27.913993055553874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8273</v>
      </c>
      <c r="O3529" t="s">
        <v>8274</v>
      </c>
      <c r="P3529">
        <f t="shared" si="275"/>
        <v>117</v>
      </c>
      <c r="Q3529">
        <f t="shared" si="276"/>
        <v>81.569999999999993</v>
      </c>
      <c r="R3529" s="10">
        <f t="shared" si="277"/>
        <v>42167.023206018523</v>
      </c>
      <c r="S3529" s="10">
        <f t="shared" si="278"/>
        <v>42196.165972222225</v>
      </c>
      <c r="T3529" s="20">
        <f t="shared" si="279"/>
        <v>29.142766203702195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8273</v>
      </c>
      <c r="O3530" t="s">
        <v>8274</v>
      </c>
      <c r="P3530">
        <f t="shared" ref="P3530:P3593" si="280">ROUND(E3530/D3530*100,0)</f>
        <v>101</v>
      </c>
      <c r="Q3530">
        <f t="shared" ref="Q3530:Q3593" si="281">IFERROR(ROUND(E3530/L3530,2),0)</f>
        <v>45.11</v>
      </c>
      <c r="R3530" s="10">
        <f t="shared" ref="R3530:R3593" si="282">(((J3530/60)/60)/24)+DATE(1970,1,1)</f>
        <v>42733.50136574074</v>
      </c>
      <c r="S3530" s="10">
        <f t="shared" ref="S3530:S3593" si="283">(((I3530/60)/60)/24)+DATE(1970,1,1)</f>
        <v>42753.50136574074</v>
      </c>
      <c r="T3530" s="20">
        <f t="shared" si="279"/>
        <v>20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8273</v>
      </c>
      <c r="O3531" t="s">
        <v>8274</v>
      </c>
      <c r="P3531">
        <f t="shared" si="280"/>
        <v>132</v>
      </c>
      <c r="Q3531">
        <f t="shared" si="281"/>
        <v>36.67</v>
      </c>
      <c r="R3531" s="10">
        <f t="shared" si="282"/>
        <v>42177.761782407411</v>
      </c>
      <c r="S3531" s="10">
        <f t="shared" si="283"/>
        <v>42198.041666666672</v>
      </c>
      <c r="T3531" s="20">
        <f t="shared" si="279"/>
        <v>20.279884259260143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8273</v>
      </c>
      <c r="O3532" t="s">
        <v>8274</v>
      </c>
      <c r="P3532">
        <f t="shared" si="280"/>
        <v>100</v>
      </c>
      <c r="Q3532">
        <f t="shared" si="281"/>
        <v>125</v>
      </c>
      <c r="R3532" s="10">
        <f t="shared" si="282"/>
        <v>42442.623344907406</v>
      </c>
      <c r="S3532" s="10">
        <f t="shared" si="283"/>
        <v>42470.833333333328</v>
      </c>
      <c r="T3532" s="20">
        <f t="shared" si="279"/>
        <v>28.209988425922347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8273</v>
      </c>
      <c r="O3533" t="s">
        <v>8274</v>
      </c>
      <c r="P3533">
        <f t="shared" si="280"/>
        <v>128</v>
      </c>
      <c r="Q3533">
        <f t="shared" si="281"/>
        <v>49.23</v>
      </c>
      <c r="R3533" s="10">
        <f t="shared" si="282"/>
        <v>42521.654328703706</v>
      </c>
      <c r="S3533" s="10">
        <f t="shared" si="283"/>
        <v>42551.654328703706</v>
      </c>
      <c r="T3533" s="20">
        <f t="shared" si="279"/>
        <v>30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8273</v>
      </c>
      <c r="O3534" t="s">
        <v>8274</v>
      </c>
      <c r="P3534">
        <f t="shared" si="280"/>
        <v>119</v>
      </c>
      <c r="Q3534">
        <f t="shared" si="281"/>
        <v>42.3</v>
      </c>
      <c r="R3534" s="10">
        <f t="shared" si="282"/>
        <v>41884.599849537037</v>
      </c>
      <c r="S3534" s="10">
        <f t="shared" si="283"/>
        <v>41900.165972222225</v>
      </c>
      <c r="T3534" s="20">
        <f t="shared" si="279"/>
        <v>15.56612268518802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8273</v>
      </c>
      <c r="O3535" t="s">
        <v>8274</v>
      </c>
      <c r="P3535">
        <f t="shared" si="280"/>
        <v>126</v>
      </c>
      <c r="Q3535">
        <f t="shared" si="281"/>
        <v>78.88</v>
      </c>
      <c r="R3535" s="10">
        <f t="shared" si="282"/>
        <v>42289.761192129634</v>
      </c>
      <c r="S3535" s="10">
        <f t="shared" si="283"/>
        <v>42319.802858796291</v>
      </c>
      <c r="T3535" s="20">
        <f t="shared" si="279"/>
        <v>30.041666666656965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8273</v>
      </c>
      <c r="O3536" t="s">
        <v>8274</v>
      </c>
      <c r="P3536">
        <f t="shared" si="280"/>
        <v>156</v>
      </c>
      <c r="Q3536">
        <f t="shared" si="281"/>
        <v>38.28</v>
      </c>
      <c r="R3536" s="10">
        <f t="shared" si="282"/>
        <v>42243.6252662037</v>
      </c>
      <c r="S3536" s="10">
        <f t="shared" si="283"/>
        <v>42278.6252662037</v>
      </c>
      <c r="T3536" s="20">
        <f t="shared" si="279"/>
        <v>35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8273</v>
      </c>
      <c r="O3537" t="s">
        <v>8274</v>
      </c>
      <c r="P3537">
        <f t="shared" si="280"/>
        <v>103</v>
      </c>
      <c r="Q3537">
        <f t="shared" si="281"/>
        <v>44.85</v>
      </c>
      <c r="R3537" s="10">
        <f t="shared" si="282"/>
        <v>42248.640162037031</v>
      </c>
      <c r="S3537" s="10">
        <f t="shared" si="283"/>
        <v>42279.75</v>
      </c>
      <c r="T3537" s="20">
        <f t="shared" si="279"/>
        <v>31.109837962969323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8273</v>
      </c>
      <c r="O3538" t="s">
        <v>8274</v>
      </c>
      <c r="P3538">
        <f t="shared" si="280"/>
        <v>153</v>
      </c>
      <c r="Q3538">
        <f t="shared" si="281"/>
        <v>13.53</v>
      </c>
      <c r="R3538" s="10">
        <f t="shared" si="282"/>
        <v>42328.727141203708</v>
      </c>
      <c r="S3538" s="10">
        <f t="shared" si="283"/>
        <v>42358.499305555553</v>
      </c>
      <c r="T3538" s="20">
        <f t="shared" si="279"/>
        <v>29.772164351845277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8273</v>
      </c>
      <c r="O3539" t="s">
        <v>8274</v>
      </c>
      <c r="P3539">
        <f t="shared" si="280"/>
        <v>180</v>
      </c>
      <c r="Q3539">
        <f t="shared" si="281"/>
        <v>43.5</v>
      </c>
      <c r="R3539" s="10">
        <f t="shared" si="282"/>
        <v>41923.354351851849</v>
      </c>
      <c r="S3539" s="10">
        <f t="shared" si="283"/>
        <v>41960.332638888889</v>
      </c>
      <c r="T3539" s="20">
        <f t="shared" si="279"/>
        <v>36.978287037039991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8273</v>
      </c>
      <c r="O3540" t="s">
        <v>8274</v>
      </c>
      <c r="P3540">
        <f t="shared" si="280"/>
        <v>128</v>
      </c>
      <c r="Q3540">
        <f t="shared" si="281"/>
        <v>30.95</v>
      </c>
      <c r="R3540" s="10">
        <f t="shared" si="282"/>
        <v>42571.420601851853</v>
      </c>
      <c r="S3540" s="10">
        <f t="shared" si="283"/>
        <v>42599.420601851853</v>
      </c>
      <c r="T3540" s="20">
        <f t="shared" si="279"/>
        <v>28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8273</v>
      </c>
      <c r="O3541" t="s">
        <v>8274</v>
      </c>
      <c r="P3541">
        <f t="shared" si="280"/>
        <v>120</v>
      </c>
      <c r="Q3541">
        <f t="shared" si="281"/>
        <v>55.23</v>
      </c>
      <c r="R3541" s="10">
        <f t="shared" si="282"/>
        <v>42600.756041666667</v>
      </c>
      <c r="S3541" s="10">
        <f t="shared" si="283"/>
        <v>42621.756041666667</v>
      </c>
      <c r="T3541" s="20">
        <f t="shared" si="279"/>
        <v>21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8273</v>
      </c>
      <c r="O3542" t="s">
        <v>8274</v>
      </c>
      <c r="P3542">
        <f t="shared" si="280"/>
        <v>123</v>
      </c>
      <c r="Q3542">
        <f t="shared" si="281"/>
        <v>46.13</v>
      </c>
      <c r="R3542" s="10">
        <f t="shared" si="282"/>
        <v>42517.003368055557</v>
      </c>
      <c r="S3542" s="10">
        <f t="shared" si="283"/>
        <v>42547.003368055557</v>
      </c>
      <c r="T3542" s="20">
        <f t="shared" si="279"/>
        <v>30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8273</v>
      </c>
      <c r="O3543" t="s">
        <v>8274</v>
      </c>
      <c r="P3543">
        <f t="shared" si="280"/>
        <v>105</v>
      </c>
      <c r="Q3543">
        <f t="shared" si="281"/>
        <v>39.380000000000003</v>
      </c>
      <c r="R3543" s="10">
        <f t="shared" si="282"/>
        <v>42222.730034722219</v>
      </c>
      <c r="S3543" s="10">
        <f t="shared" si="283"/>
        <v>42247.730034722219</v>
      </c>
      <c r="T3543" s="20">
        <f t="shared" si="279"/>
        <v>25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8273</v>
      </c>
      <c r="O3544" t="s">
        <v>8274</v>
      </c>
      <c r="P3544">
        <f t="shared" si="280"/>
        <v>102</v>
      </c>
      <c r="Q3544">
        <f t="shared" si="281"/>
        <v>66.150000000000006</v>
      </c>
      <c r="R3544" s="10">
        <f t="shared" si="282"/>
        <v>41829.599791666667</v>
      </c>
      <c r="S3544" s="10">
        <f t="shared" si="283"/>
        <v>41889.599791666667</v>
      </c>
      <c r="T3544" s="20">
        <f t="shared" si="279"/>
        <v>60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8273</v>
      </c>
      <c r="O3545" t="s">
        <v>8274</v>
      </c>
      <c r="P3545">
        <f t="shared" si="280"/>
        <v>105</v>
      </c>
      <c r="Q3545">
        <f t="shared" si="281"/>
        <v>54.14</v>
      </c>
      <c r="R3545" s="10">
        <f t="shared" si="282"/>
        <v>42150.755312499998</v>
      </c>
      <c r="S3545" s="10">
        <f t="shared" si="283"/>
        <v>42180.755312499998</v>
      </c>
      <c r="T3545" s="20">
        <f t="shared" si="279"/>
        <v>30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8273</v>
      </c>
      <c r="O3546" t="s">
        <v>8274</v>
      </c>
      <c r="P3546">
        <f t="shared" si="280"/>
        <v>100</v>
      </c>
      <c r="Q3546">
        <f t="shared" si="281"/>
        <v>104.17</v>
      </c>
      <c r="R3546" s="10">
        <f t="shared" si="282"/>
        <v>42040.831678240742</v>
      </c>
      <c r="S3546" s="10">
        <f t="shared" si="283"/>
        <v>42070.831678240742</v>
      </c>
      <c r="T3546" s="20">
        <f t="shared" si="279"/>
        <v>30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8273</v>
      </c>
      <c r="O3547" t="s">
        <v>8274</v>
      </c>
      <c r="P3547">
        <f t="shared" si="280"/>
        <v>100</v>
      </c>
      <c r="Q3547">
        <f t="shared" si="281"/>
        <v>31.38</v>
      </c>
      <c r="R3547" s="10">
        <f t="shared" si="282"/>
        <v>42075.807395833333</v>
      </c>
      <c r="S3547" s="10">
        <f t="shared" si="283"/>
        <v>42105.807395833333</v>
      </c>
      <c r="T3547" s="20">
        <f t="shared" si="279"/>
        <v>30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8273</v>
      </c>
      <c r="O3548" t="s">
        <v>8274</v>
      </c>
      <c r="P3548">
        <f t="shared" si="280"/>
        <v>102</v>
      </c>
      <c r="Q3548">
        <f t="shared" si="281"/>
        <v>59.21</v>
      </c>
      <c r="R3548" s="10">
        <f t="shared" si="282"/>
        <v>42073.660694444443</v>
      </c>
      <c r="S3548" s="10">
        <f t="shared" si="283"/>
        <v>42095.165972222225</v>
      </c>
      <c r="T3548" s="20">
        <f t="shared" si="279"/>
        <v>21.505277777781885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8273</v>
      </c>
      <c r="O3549" t="s">
        <v>8274</v>
      </c>
      <c r="P3549">
        <f t="shared" si="280"/>
        <v>114</v>
      </c>
      <c r="Q3549">
        <f t="shared" si="281"/>
        <v>119.18</v>
      </c>
      <c r="R3549" s="10">
        <f t="shared" si="282"/>
        <v>42480.078715277778</v>
      </c>
      <c r="S3549" s="10">
        <f t="shared" si="283"/>
        <v>42504.165972222225</v>
      </c>
      <c r="T3549" s="20">
        <f t="shared" si="279"/>
        <v>24.08725694444729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8273</v>
      </c>
      <c r="O3550" t="s">
        <v>8274</v>
      </c>
      <c r="P3550">
        <f t="shared" si="280"/>
        <v>102</v>
      </c>
      <c r="Q3550">
        <f t="shared" si="281"/>
        <v>164.62</v>
      </c>
      <c r="R3550" s="10">
        <f t="shared" si="282"/>
        <v>42411.942291666666</v>
      </c>
      <c r="S3550" s="10">
        <f t="shared" si="283"/>
        <v>42434.041666666672</v>
      </c>
      <c r="T3550" s="20">
        <f t="shared" si="279"/>
        <v>22.099375000005239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8273</v>
      </c>
      <c r="O3551" t="s">
        <v>8274</v>
      </c>
      <c r="P3551">
        <f t="shared" si="280"/>
        <v>102</v>
      </c>
      <c r="Q3551">
        <f t="shared" si="281"/>
        <v>24.29</v>
      </c>
      <c r="R3551" s="10">
        <f t="shared" si="282"/>
        <v>42223.394363425927</v>
      </c>
      <c r="S3551" s="10">
        <f t="shared" si="283"/>
        <v>42251.394363425927</v>
      </c>
      <c r="T3551" s="20">
        <f t="shared" si="279"/>
        <v>28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8273</v>
      </c>
      <c r="O3552" t="s">
        <v>8274</v>
      </c>
      <c r="P3552">
        <f t="shared" si="280"/>
        <v>105</v>
      </c>
      <c r="Q3552">
        <f t="shared" si="281"/>
        <v>40.94</v>
      </c>
      <c r="R3552" s="10">
        <f t="shared" si="282"/>
        <v>42462.893495370372</v>
      </c>
      <c r="S3552" s="10">
        <f t="shared" si="283"/>
        <v>42492.893495370372</v>
      </c>
      <c r="T3552" s="20">
        <f t="shared" si="279"/>
        <v>30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8273</v>
      </c>
      <c r="O3553" t="s">
        <v>8274</v>
      </c>
      <c r="P3553">
        <f t="shared" si="280"/>
        <v>102</v>
      </c>
      <c r="Q3553">
        <f t="shared" si="281"/>
        <v>61.1</v>
      </c>
      <c r="R3553" s="10">
        <f t="shared" si="282"/>
        <v>41753.515856481477</v>
      </c>
      <c r="S3553" s="10">
        <f t="shared" si="283"/>
        <v>41781.921527777777</v>
      </c>
      <c r="T3553" s="20">
        <f t="shared" si="279"/>
        <v>28.405671296299261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8273</v>
      </c>
      <c r="O3554" t="s">
        <v>8274</v>
      </c>
      <c r="P3554">
        <f t="shared" si="280"/>
        <v>100</v>
      </c>
      <c r="Q3554">
        <f t="shared" si="281"/>
        <v>38.65</v>
      </c>
      <c r="R3554" s="10">
        <f t="shared" si="282"/>
        <v>41788.587083333332</v>
      </c>
      <c r="S3554" s="10">
        <f t="shared" si="283"/>
        <v>41818.587083333332</v>
      </c>
      <c r="T3554" s="20">
        <f t="shared" si="279"/>
        <v>30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8273</v>
      </c>
      <c r="O3555" t="s">
        <v>8274</v>
      </c>
      <c r="P3555">
        <f t="shared" si="280"/>
        <v>106</v>
      </c>
      <c r="Q3555">
        <f t="shared" si="281"/>
        <v>56.2</v>
      </c>
      <c r="R3555" s="10">
        <f t="shared" si="282"/>
        <v>42196.028703703705</v>
      </c>
      <c r="S3555" s="10">
        <f t="shared" si="283"/>
        <v>42228</v>
      </c>
      <c r="T3555" s="20">
        <f t="shared" si="279"/>
        <v>31.971296296294895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8273</v>
      </c>
      <c r="O3556" t="s">
        <v>8274</v>
      </c>
      <c r="P3556">
        <f t="shared" si="280"/>
        <v>113</v>
      </c>
      <c r="Q3556">
        <f t="shared" si="281"/>
        <v>107</v>
      </c>
      <c r="R3556" s="10">
        <f t="shared" si="282"/>
        <v>42016.050451388888</v>
      </c>
      <c r="S3556" s="10">
        <f t="shared" si="283"/>
        <v>42046.708333333328</v>
      </c>
      <c r="T3556" s="20">
        <f t="shared" si="279"/>
        <v>30.657881944440305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8273</v>
      </c>
      <c r="O3557" t="s">
        <v>8274</v>
      </c>
      <c r="P3557">
        <f t="shared" si="280"/>
        <v>100</v>
      </c>
      <c r="Q3557">
        <f t="shared" si="281"/>
        <v>171.43</v>
      </c>
      <c r="R3557" s="10">
        <f t="shared" si="282"/>
        <v>42661.442060185189</v>
      </c>
      <c r="S3557" s="10">
        <f t="shared" si="283"/>
        <v>42691.483726851846</v>
      </c>
      <c r="T3557" s="20">
        <f t="shared" si="279"/>
        <v>30.041666666656965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8273</v>
      </c>
      <c r="O3558" t="s">
        <v>8274</v>
      </c>
      <c r="P3558">
        <f t="shared" si="280"/>
        <v>100</v>
      </c>
      <c r="Q3558">
        <f t="shared" si="281"/>
        <v>110.5</v>
      </c>
      <c r="R3558" s="10">
        <f t="shared" si="282"/>
        <v>41808.649583333332</v>
      </c>
      <c r="S3558" s="10">
        <f t="shared" si="283"/>
        <v>41868.649583333332</v>
      </c>
      <c r="T3558" s="20">
        <f t="shared" si="279"/>
        <v>60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8273</v>
      </c>
      <c r="O3559" t="s">
        <v>8274</v>
      </c>
      <c r="P3559">
        <f t="shared" si="280"/>
        <v>100</v>
      </c>
      <c r="Q3559">
        <f t="shared" si="281"/>
        <v>179.28</v>
      </c>
      <c r="R3559" s="10">
        <f t="shared" si="282"/>
        <v>41730.276747685188</v>
      </c>
      <c r="S3559" s="10">
        <f t="shared" si="283"/>
        <v>41764.276747685188</v>
      </c>
      <c r="T3559" s="20">
        <f t="shared" si="279"/>
        <v>34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8273</v>
      </c>
      <c r="O3560" t="s">
        <v>8274</v>
      </c>
      <c r="P3560">
        <f t="shared" si="280"/>
        <v>144</v>
      </c>
      <c r="Q3560">
        <f t="shared" si="281"/>
        <v>22.91</v>
      </c>
      <c r="R3560" s="10">
        <f t="shared" si="282"/>
        <v>42139.816840277781</v>
      </c>
      <c r="S3560" s="10">
        <f t="shared" si="283"/>
        <v>42181.875</v>
      </c>
      <c r="T3560" s="20">
        <f t="shared" si="279"/>
        <v>42.058159722218988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8273</v>
      </c>
      <c r="O3561" t="s">
        <v>8274</v>
      </c>
      <c r="P3561">
        <f t="shared" si="280"/>
        <v>104</v>
      </c>
      <c r="Q3561">
        <f t="shared" si="281"/>
        <v>43.13</v>
      </c>
      <c r="R3561" s="10">
        <f t="shared" si="282"/>
        <v>42194.096157407403</v>
      </c>
      <c r="S3561" s="10">
        <f t="shared" si="283"/>
        <v>42216.373611111107</v>
      </c>
      <c r="T3561" s="20">
        <f t="shared" si="279"/>
        <v>22.277453703703941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8273</v>
      </c>
      <c r="O3562" t="s">
        <v>8274</v>
      </c>
      <c r="P3562">
        <f t="shared" si="280"/>
        <v>108</v>
      </c>
      <c r="Q3562">
        <f t="shared" si="281"/>
        <v>46.89</v>
      </c>
      <c r="R3562" s="10">
        <f t="shared" si="282"/>
        <v>42115.889652777783</v>
      </c>
      <c r="S3562" s="10">
        <f t="shared" si="283"/>
        <v>42151.114583333328</v>
      </c>
      <c r="T3562" s="20">
        <f t="shared" si="279"/>
        <v>35.224930555545143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8273</v>
      </c>
      <c r="O3563" t="s">
        <v>8274</v>
      </c>
      <c r="P3563">
        <f t="shared" si="280"/>
        <v>102</v>
      </c>
      <c r="Q3563">
        <f t="shared" si="281"/>
        <v>47.41</v>
      </c>
      <c r="R3563" s="10">
        <f t="shared" si="282"/>
        <v>42203.680300925931</v>
      </c>
      <c r="S3563" s="10">
        <f t="shared" si="283"/>
        <v>42221.774999999994</v>
      </c>
      <c r="T3563" s="20">
        <f t="shared" si="279"/>
        <v>18.094699074063101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8273</v>
      </c>
      <c r="O3564" t="s">
        <v>8274</v>
      </c>
      <c r="P3564">
        <f t="shared" si="280"/>
        <v>149</v>
      </c>
      <c r="Q3564">
        <f t="shared" si="281"/>
        <v>15.13</v>
      </c>
      <c r="R3564" s="10">
        <f t="shared" si="282"/>
        <v>42433.761886574073</v>
      </c>
      <c r="S3564" s="10">
        <f t="shared" si="283"/>
        <v>42442.916666666672</v>
      </c>
      <c r="T3564" s="20">
        <f t="shared" si="279"/>
        <v>9.1547800925982301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8273</v>
      </c>
      <c r="O3565" t="s">
        <v>8274</v>
      </c>
      <c r="P3565">
        <f t="shared" si="280"/>
        <v>105</v>
      </c>
      <c r="Q3565">
        <f t="shared" si="281"/>
        <v>21.1</v>
      </c>
      <c r="R3565" s="10">
        <f t="shared" si="282"/>
        <v>42555.671944444446</v>
      </c>
      <c r="S3565" s="10">
        <f t="shared" si="283"/>
        <v>42583.791666666672</v>
      </c>
      <c r="T3565" s="20">
        <f t="shared" si="279"/>
        <v>28.119722222225391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8273</v>
      </c>
      <c r="O3566" t="s">
        <v>8274</v>
      </c>
      <c r="P3566">
        <f t="shared" si="280"/>
        <v>101</v>
      </c>
      <c r="Q3566">
        <f t="shared" si="281"/>
        <v>59.12</v>
      </c>
      <c r="R3566" s="10">
        <f t="shared" si="282"/>
        <v>42236.623252314821</v>
      </c>
      <c r="S3566" s="10">
        <f t="shared" si="283"/>
        <v>42282.666666666672</v>
      </c>
      <c r="T3566" s="20">
        <f t="shared" si="279"/>
        <v>46.043414351850515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8273</v>
      </c>
      <c r="O3567" t="s">
        <v>8274</v>
      </c>
      <c r="P3567">
        <f t="shared" si="280"/>
        <v>131</v>
      </c>
      <c r="Q3567">
        <f t="shared" si="281"/>
        <v>97.92</v>
      </c>
      <c r="R3567" s="10">
        <f t="shared" si="282"/>
        <v>41974.743148148147</v>
      </c>
      <c r="S3567" s="10">
        <f t="shared" si="283"/>
        <v>42004.743148148147</v>
      </c>
      <c r="T3567" s="20">
        <f t="shared" si="279"/>
        <v>30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8273</v>
      </c>
      <c r="O3568" t="s">
        <v>8274</v>
      </c>
      <c r="P3568">
        <f t="shared" si="280"/>
        <v>105</v>
      </c>
      <c r="Q3568">
        <f t="shared" si="281"/>
        <v>55.13</v>
      </c>
      <c r="R3568" s="10">
        <f t="shared" si="282"/>
        <v>41997.507905092592</v>
      </c>
      <c r="S3568" s="10">
        <f t="shared" si="283"/>
        <v>42027.507905092592</v>
      </c>
      <c r="T3568" s="20">
        <f t="shared" si="279"/>
        <v>30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8273</v>
      </c>
      <c r="O3569" t="s">
        <v>8274</v>
      </c>
      <c r="P3569">
        <f t="shared" si="280"/>
        <v>109</v>
      </c>
      <c r="Q3569">
        <f t="shared" si="281"/>
        <v>26.54</v>
      </c>
      <c r="R3569" s="10">
        <f t="shared" si="282"/>
        <v>42135.810694444444</v>
      </c>
      <c r="S3569" s="10">
        <f t="shared" si="283"/>
        <v>42165.810694444444</v>
      </c>
      <c r="T3569" s="20">
        <f t="shared" si="279"/>
        <v>30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8273</v>
      </c>
      <c r="O3570" t="s">
        <v>8274</v>
      </c>
      <c r="P3570">
        <f t="shared" si="280"/>
        <v>111</v>
      </c>
      <c r="Q3570">
        <f t="shared" si="281"/>
        <v>58.42</v>
      </c>
      <c r="R3570" s="10">
        <f t="shared" si="282"/>
        <v>41869.740671296298</v>
      </c>
      <c r="S3570" s="10">
        <f t="shared" si="283"/>
        <v>41899.740671296298</v>
      </c>
      <c r="T3570" s="20">
        <f t="shared" si="279"/>
        <v>30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8273</v>
      </c>
      <c r="O3571" t="s">
        <v>8274</v>
      </c>
      <c r="P3571">
        <f t="shared" si="280"/>
        <v>100</v>
      </c>
      <c r="Q3571">
        <f t="shared" si="281"/>
        <v>122.54</v>
      </c>
      <c r="R3571" s="10">
        <f t="shared" si="282"/>
        <v>41982.688611111109</v>
      </c>
      <c r="S3571" s="10">
        <f t="shared" si="283"/>
        <v>42012.688611111109</v>
      </c>
      <c r="T3571" s="20">
        <f t="shared" si="279"/>
        <v>30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8273</v>
      </c>
      <c r="O3572" t="s">
        <v>8274</v>
      </c>
      <c r="P3572">
        <f t="shared" si="280"/>
        <v>114</v>
      </c>
      <c r="Q3572">
        <f t="shared" si="281"/>
        <v>87.96</v>
      </c>
      <c r="R3572" s="10">
        <f t="shared" si="282"/>
        <v>41976.331979166673</v>
      </c>
      <c r="S3572" s="10">
        <f t="shared" si="283"/>
        <v>42004.291666666672</v>
      </c>
      <c r="T3572" s="20">
        <f t="shared" si="279"/>
        <v>27.959687499998836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8273</v>
      </c>
      <c r="O3573" t="s">
        <v>8274</v>
      </c>
      <c r="P3573">
        <f t="shared" si="280"/>
        <v>122</v>
      </c>
      <c r="Q3573">
        <f t="shared" si="281"/>
        <v>73.239999999999995</v>
      </c>
      <c r="R3573" s="10">
        <f t="shared" si="282"/>
        <v>41912.858946759261</v>
      </c>
      <c r="S3573" s="10">
        <f t="shared" si="283"/>
        <v>41942.858946759261</v>
      </c>
      <c r="T3573" s="20">
        <f t="shared" si="279"/>
        <v>30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8273</v>
      </c>
      <c r="O3574" t="s">
        <v>8274</v>
      </c>
      <c r="P3574">
        <f t="shared" si="280"/>
        <v>100</v>
      </c>
      <c r="Q3574">
        <f t="shared" si="281"/>
        <v>55.56</v>
      </c>
      <c r="R3574" s="10">
        <f t="shared" si="282"/>
        <v>42146.570393518516</v>
      </c>
      <c r="S3574" s="10">
        <f t="shared" si="283"/>
        <v>42176.570393518516</v>
      </c>
      <c r="T3574" s="20">
        <f t="shared" si="279"/>
        <v>30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8273</v>
      </c>
      <c r="O3575" t="s">
        <v>8274</v>
      </c>
      <c r="P3575">
        <f t="shared" si="280"/>
        <v>103</v>
      </c>
      <c r="Q3575">
        <f t="shared" si="281"/>
        <v>39.54</v>
      </c>
      <c r="R3575" s="10">
        <f t="shared" si="282"/>
        <v>41921.375532407408</v>
      </c>
      <c r="S3575" s="10">
        <f t="shared" si="283"/>
        <v>41951.417199074072</v>
      </c>
      <c r="T3575" s="20">
        <f t="shared" si="279"/>
        <v>30.041666666664241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8273</v>
      </c>
      <c r="O3576" t="s">
        <v>8274</v>
      </c>
      <c r="P3576">
        <f t="shared" si="280"/>
        <v>106</v>
      </c>
      <c r="Q3576">
        <f t="shared" si="281"/>
        <v>136.78</v>
      </c>
      <c r="R3576" s="10">
        <f t="shared" si="282"/>
        <v>41926.942685185182</v>
      </c>
      <c r="S3576" s="10">
        <f t="shared" si="283"/>
        <v>41956.984351851846</v>
      </c>
      <c r="T3576" s="20">
        <f t="shared" si="279"/>
        <v>30.041666666664241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8273</v>
      </c>
      <c r="O3577" t="s">
        <v>8274</v>
      </c>
      <c r="P3577">
        <f t="shared" si="280"/>
        <v>101</v>
      </c>
      <c r="Q3577">
        <f t="shared" si="281"/>
        <v>99.34</v>
      </c>
      <c r="R3577" s="10">
        <f t="shared" si="282"/>
        <v>42561.783877314811</v>
      </c>
      <c r="S3577" s="10">
        <f t="shared" si="283"/>
        <v>42593.165972222225</v>
      </c>
      <c r="T3577" s="20">
        <f t="shared" si="279"/>
        <v>31.382094907414285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8273</v>
      </c>
      <c r="O3578" t="s">
        <v>8274</v>
      </c>
      <c r="P3578">
        <f t="shared" si="280"/>
        <v>100</v>
      </c>
      <c r="Q3578">
        <f t="shared" si="281"/>
        <v>20</v>
      </c>
      <c r="R3578" s="10">
        <f t="shared" si="282"/>
        <v>42649.54923611111</v>
      </c>
      <c r="S3578" s="10">
        <f t="shared" si="283"/>
        <v>42709.590902777782</v>
      </c>
      <c r="T3578" s="20">
        <f t="shared" si="279"/>
        <v>60.041666666671517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8273</v>
      </c>
      <c r="O3579" t="s">
        <v>8274</v>
      </c>
      <c r="P3579">
        <f t="shared" si="280"/>
        <v>130</v>
      </c>
      <c r="Q3579">
        <f t="shared" si="281"/>
        <v>28.89</v>
      </c>
      <c r="R3579" s="10">
        <f t="shared" si="282"/>
        <v>42093.786840277782</v>
      </c>
      <c r="S3579" s="10">
        <f t="shared" si="283"/>
        <v>42120.26944444445</v>
      </c>
      <c r="T3579" s="20">
        <f t="shared" si="279"/>
        <v>26.482604166667443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8273</v>
      </c>
      <c r="O3580" t="s">
        <v>8274</v>
      </c>
      <c r="P3580">
        <f t="shared" si="280"/>
        <v>100</v>
      </c>
      <c r="Q3580">
        <f t="shared" si="281"/>
        <v>40.549999999999997</v>
      </c>
      <c r="R3580" s="10">
        <f t="shared" si="282"/>
        <v>42460.733530092592</v>
      </c>
      <c r="S3580" s="10">
        <f t="shared" si="283"/>
        <v>42490.733530092592</v>
      </c>
      <c r="T3580" s="20">
        <f t="shared" si="279"/>
        <v>30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8273</v>
      </c>
      <c r="O3581" t="s">
        <v>8274</v>
      </c>
      <c r="P3581">
        <f t="shared" si="280"/>
        <v>100</v>
      </c>
      <c r="Q3581">
        <f t="shared" si="281"/>
        <v>35.71</v>
      </c>
      <c r="R3581" s="10">
        <f t="shared" si="282"/>
        <v>42430.762222222227</v>
      </c>
      <c r="S3581" s="10">
        <f t="shared" si="283"/>
        <v>42460.720555555556</v>
      </c>
      <c r="T3581" s="20">
        <f t="shared" si="279"/>
        <v>29.958333333328483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8273</v>
      </c>
      <c r="O3582" t="s">
        <v>8274</v>
      </c>
      <c r="P3582">
        <f t="shared" si="280"/>
        <v>114</v>
      </c>
      <c r="Q3582">
        <f t="shared" si="281"/>
        <v>37.96</v>
      </c>
      <c r="R3582" s="10">
        <f t="shared" si="282"/>
        <v>42026.176180555558</v>
      </c>
      <c r="S3582" s="10">
        <f t="shared" si="283"/>
        <v>42064.207638888889</v>
      </c>
      <c r="T3582" s="20">
        <f t="shared" si="279"/>
        <v>38.031458333331102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8273</v>
      </c>
      <c r="O3583" t="s">
        <v>8274</v>
      </c>
      <c r="P3583">
        <f t="shared" si="280"/>
        <v>100</v>
      </c>
      <c r="Q3583">
        <f t="shared" si="281"/>
        <v>33.33</v>
      </c>
      <c r="R3583" s="10">
        <f t="shared" si="282"/>
        <v>41836.471180555556</v>
      </c>
      <c r="S3583" s="10">
        <f t="shared" si="283"/>
        <v>41850.471180555556</v>
      </c>
      <c r="T3583" s="20">
        <f t="shared" si="279"/>
        <v>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8273</v>
      </c>
      <c r="O3584" t="s">
        <v>8274</v>
      </c>
      <c r="P3584">
        <f t="shared" si="280"/>
        <v>287</v>
      </c>
      <c r="Q3584">
        <f t="shared" si="281"/>
        <v>58.57</v>
      </c>
      <c r="R3584" s="10">
        <f t="shared" si="282"/>
        <v>42451.095856481479</v>
      </c>
      <c r="S3584" s="10">
        <f t="shared" si="283"/>
        <v>42465.095856481479</v>
      </c>
      <c r="T3584" s="20">
        <f t="shared" si="279"/>
        <v>14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8273</v>
      </c>
      <c r="O3585" t="s">
        <v>8274</v>
      </c>
      <c r="P3585">
        <f t="shared" si="280"/>
        <v>109</v>
      </c>
      <c r="Q3585">
        <f t="shared" si="281"/>
        <v>135.63</v>
      </c>
      <c r="R3585" s="10">
        <f t="shared" si="282"/>
        <v>42418.425983796296</v>
      </c>
      <c r="S3585" s="10">
        <f t="shared" si="283"/>
        <v>42478.384317129632</v>
      </c>
      <c r="T3585" s="20">
        <f t="shared" si="279"/>
        <v>59.958333333335759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8273</v>
      </c>
      <c r="O3586" t="s">
        <v>8274</v>
      </c>
      <c r="P3586">
        <f t="shared" si="280"/>
        <v>116</v>
      </c>
      <c r="Q3586">
        <f t="shared" si="281"/>
        <v>30.94</v>
      </c>
      <c r="R3586" s="10">
        <f t="shared" si="282"/>
        <v>42168.316481481481</v>
      </c>
      <c r="S3586" s="10">
        <f t="shared" si="283"/>
        <v>42198.316481481481</v>
      </c>
      <c r="T3586" s="20">
        <f t="shared" si="279"/>
        <v>30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8273</v>
      </c>
      <c r="O3587" t="s">
        <v>8274</v>
      </c>
      <c r="P3587">
        <f t="shared" si="280"/>
        <v>119</v>
      </c>
      <c r="Q3587">
        <f t="shared" si="281"/>
        <v>176.09</v>
      </c>
      <c r="R3587" s="10">
        <f t="shared" si="282"/>
        <v>41964.716319444444</v>
      </c>
      <c r="S3587" s="10">
        <f t="shared" si="283"/>
        <v>41994.716319444444</v>
      </c>
      <c r="T3587" s="20">
        <f t="shared" ref="T3587:T3650" si="284">S3587-R3587</f>
        <v>30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8273</v>
      </c>
      <c r="O3588" t="s">
        <v>8274</v>
      </c>
      <c r="P3588">
        <f t="shared" si="280"/>
        <v>109</v>
      </c>
      <c r="Q3588">
        <f t="shared" si="281"/>
        <v>151.97999999999999</v>
      </c>
      <c r="R3588" s="10">
        <f t="shared" si="282"/>
        <v>42576.697569444441</v>
      </c>
      <c r="S3588" s="10">
        <f t="shared" si="283"/>
        <v>42636.697569444441</v>
      </c>
      <c r="T3588" s="20">
        <f t="shared" si="284"/>
        <v>60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8273</v>
      </c>
      <c r="O3589" t="s">
        <v>8274</v>
      </c>
      <c r="P3589">
        <f t="shared" si="280"/>
        <v>127</v>
      </c>
      <c r="Q3589">
        <f t="shared" si="281"/>
        <v>22.61</v>
      </c>
      <c r="R3589" s="10">
        <f t="shared" si="282"/>
        <v>42503.539976851855</v>
      </c>
      <c r="S3589" s="10">
        <f t="shared" si="283"/>
        <v>42548.791666666672</v>
      </c>
      <c r="T3589" s="20">
        <f t="shared" si="284"/>
        <v>45.251689814816928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8273</v>
      </c>
      <c r="O3590" t="s">
        <v>8274</v>
      </c>
      <c r="P3590">
        <f t="shared" si="280"/>
        <v>101</v>
      </c>
      <c r="Q3590">
        <f t="shared" si="281"/>
        <v>18.27</v>
      </c>
      <c r="R3590" s="10">
        <f t="shared" si="282"/>
        <v>42101.828819444447</v>
      </c>
      <c r="S3590" s="10">
        <f t="shared" si="283"/>
        <v>42123.958333333328</v>
      </c>
      <c r="T3590" s="20">
        <f t="shared" si="284"/>
        <v>22.129513888881775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8273</v>
      </c>
      <c r="O3591" t="s">
        <v>8274</v>
      </c>
      <c r="P3591">
        <f t="shared" si="280"/>
        <v>128</v>
      </c>
      <c r="Q3591">
        <f t="shared" si="281"/>
        <v>82.26</v>
      </c>
      <c r="R3591" s="10">
        <f t="shared" si="282"/>
        <v>42125.647534722222</v>
      </c>
      <c r="S3591" s="10">
        <f t="shared" si="283"/>
        <v>42150.647534722222</v>
      </c>
      <c r="T3591" s="20">
        <f t="shared" si="284"/>
        <v>25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8273</v>
      </c>
      <c r="O3592" t="s">
        <v>8274</v>
      </c>
      <c r="P3592">
        <f t="shared" si="280"/>
        <v>100</v>
      </c>
      <c r="Q3592">
        <f t="shared" si="281"/>
        <v>68.53</v>
      </c>
      <c r="R3592" s="10">
        <f t="shared" si="282"/>
        <v>41902.333726851852</v>
      </c>
      <c r="S3592" s="10">
        <f t="shared" si="283"/>
        <v>41932.333726851852</v>
      </c>
      <c r="T3592" s="20">
        <f t="shared" si="284"/>
        <v>30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8273</v>
      </c>
      <c r="O3593" t="s">
        <v>8274</v>
      </c>
      <c r="P3593">
        <f t="shared" si="280"/>
        <v>175</v>
      </c>
      <c r="Q3593">
        <f t="shared" si="281"/>
        <v>68.06</v>
      </c>
      <c r="R3593" s="10">
        <f t="shared" si="282"/>
        <v>42003.948425925926</v>
      </c>
      <c r="S3593" s="10">
        <f t="shared" si="283"/>
        <v>42028.207638888889</v>
      </c>
      <c r="T3593" s="20">
        <f t="shared" si="284"/>
        <v>24.25921296296292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8273</v>
      </c>
      <c r="O3594" t="s">
        <v>8274</v>
      </c>
      <c r="P3594">
        <f t="shared" ref="P3594:P3657" si="285">ROUND(E3594/D3594*100,0)</f>
        <v>127</v>
      </c>
      <c r="Q3594">
        <f t="shared" ref="Q3594:Q3657" si="286">IFERROR(ROUND(E3594/L3594,2),0)</f>
        <v>72.709999999999994</v>
      </c>
      <c r="R3594" s="10">
        <f t="shared" ref="R3594:R3657" si="287">(((J3594/60)/60)/24)+DATE(1970,1,1)</f>
        <v>41988.829942129625</v>
      </c>
      <c r="S3594" s="10">
        <f t="shared" ref="S3594:S3657" si="288">(((I3594/60)/60)/24)+DATE(1970,1,1)</f>
        <v>42046.207638888889</v>
      </c>
      <c r="T3594" s="20">
        <f t="shared" si="284"/>
        <v>57.377696759263927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8273</v>
      </c>
      <c r="O3595" t="s">
        <v>8274</v>
      </c>
      <c r="P3595">
        <f t="shared" si="285"/>
        <v>111</v>
      </c>
      <c r="Q3595">
        <f t="shared" si="286"/>
        <v>77.19</v>
      </c>
      <c r="R3595" s="10">
        <f t="shared" si="287"/>
        <v>41974.898599537039</v>
      </c>
      <c r="S3595" s="10">
        <f t="shared" si="288"/>
        <v>42009.851388888885</v>
      </c>
      <c r="T3595" s="20">
        <f t="shared" si="284"/>
        <v>34.95278935184615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8273</v>
      </c>
      <c r="O3596" t="s">
        <v>8274</v>
      </c>
      <c r="P3596">
        <f t="shared" si="285"/>
        <v>126</v>
      </c>
      <c r="Q3596">
        <f t="shared" si="286"/>
        <v>55.97</v>
      </c>
      <c r="R3596" s="10">
        <f t="shared" si="287"/>
        <v>42592.066921296297</v>
      </c>
      <c r="S3596" s="10">
        <f t="shared" si="288"/>
        <v>42617.066921296297</v>
      </c>
      <c r="T3596" s="20">
        <f t="shared" si="284"/>
        <v>25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8273</v>
      </c>
      <c r="O3597" t="s">
        <v>8274</v>
      </c>
      <c r="P3597">
        <f t="shared" si="285"/>
        <v>119</v>
      </c>
      <c r="Q3597">
        <f t="shared" si="286"/>
        <v>49.69</v>
      </c>
      <c r="R3597" s="10">
        <f t="shared" si="287"/>
        <v>42050.008368055554</v>
      </c>
      <c r="S3597" s="10">
        <f t="shared" si="288"/>
        <v>42076.290972222225</v>
      </c>
      <c r="T3597" s="20">
        <f t="shared" si="284"/>
        <v>26.282604166670353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8273</v>
      </c>
      <c r="O3598" t="s">
        <v>8274</v>
      </c>
      <c r="P3598">
        <f t="shared" si="285"/>
        <v>108</v>
      </c>
      <c r="Q3598">
        <f t="shared" si="286"/>
        <v>79</v>
      </c>
      <c r="R3598" s="10">
        <f t="shared" si="287"/>
        <v>41856.715069444443</v>
      </c>
      <c r="S3598" s="10">
        <f t="shared" si="288"/>
        <v>41877.715069444443</v>
      </c>
      <c r="T3598" s="20">
        <f t="shared" si="284"/>
        <v>21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8273</v>
      </c>
      <c r="O3599" t="s">
        <v>8274</v>
      </c>
      <c r="P3599">
        <f t="shared" si="285"/>
        <v>103</v>
      </c>
      <c r="Q3599">
        <f t="shared" si="286"/>
        <v>77.73</v>
      </c>
      <c r="R3599" s="10">
        <f t="shared" si="287"/>
        <v>42417.585532407407</v>
      </c>
      <c r="S3599" s="10">
        <f t="shared" si="288"/>
        <v>42432.249305555553</v>
      </c>
      <c r="T3599" s="20">
        <f t="shared" si="284"/>
        <v>14.663773148145992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8273</v>
      </c>
      <c r="O3600" t="s">
        <v>8274</v>
      </c>
      <c r="P3600">
        <f t="shared" si="285"/>
        <v>110</v>
      </c>
      <c r="Q3600">
        <f t="shared" si="286"/>
        <v>40.78</v>
      </c>
      <c r="R3600" s="10">
        <f t="shared" si="287"/>
        <v>41866.79886574074</v>
      </c>
      <c r="S3600" s="10">
        <f t="shared" si="288"/>
        <v>41885.207638888889</v>
      </c>
      <c r="T3600" s="20">
        <f t="shared" si="284"/>
        <v>18.408773148148612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8273</v>
      </c>
      <c r="O3601" t="s">
        <v>8274</v>
      </c>
      <c r="P3601">
        <f t="shared" si="285"/>
        <v>202</v>
      </c>
      <c r="Q3601">
        <f t="shared" si="286"/>
        <v>59.41</v>
      </c>
      <c r="R3601" s="10">
        <f t="shared" si="287"/>
        <v>42220.79487268519</v>
      </c>
      <c r="S3601" s="10">
        <f t="shared" si="288"/>
        <v>42246</v>
      </c>
      <c r="T3601" s="20">
        <f t="shared" si="284"/>
        <v>25.205127314809943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8273</v>
      </c>
      <c r="O3602" t="s">
        <v>8274</v>
      </c>
      <c r="P3602">
        <f t="shared" si="285"/>
        <v>130</v>
      </c>
      <c r="Q3602">
        <f t="shared" si="286"/>
        <v>3.25</v>
      </c>
      <c r="R3602" s="10">
        <f t="shared" si="287"/>
        <v>42628.849120370374</v>
      </c>
      <c r="S3602" s="10">
        <f t="shared" si="288"/>
        <v>42656.849120370374</v>
      </c>
      <c r="T3602" s="20">
        <f t="shared" si="284"/>
        <v>28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8273</v>
      </c>
      <c r="O3603" t="s">
        <v>8274</v>
      </c>
      <c r="P3603">
        <f t="shared" si="285"/>
        <v>104</v>
      </c>
      <c r="Q3603">
        <f t="shared" si="286"/>
        <v>39.380000000000003</v>
      </c>
      <c r="R3603" s="10">
        <f t="shared" si="287"/>
        <v>41990.99863425926</v>
      </c>
      <c r="S3603" s="10">
        <f t="shared" si="288"/>
        <v>42020.99863425926</v>
      </c>
      <c r="T3603" s="20">
        <f t="shared" si="284"/>
        <v>30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8273</v>
      </c>
      <c r="O3604" t="s">
        <v>8274</v>
      </c>
      <c r="P3604">
        <f t="shared" si="285"/>
        <v>100</v>
      </c>
      <c r="Q3604">
        <f t="shared" si="286"/>
        <v>81.67</v>
      </c>
      <c r="R3604" s="10">
        <f t="shared" si="287"/>
        <v>42447.894432870366</v>
      </c>
      <c r="S3604" s="10">
        <f t="shared" si="288"/>
        <v>42507.894432870366</v>
      </c>
      <c r="T3604" s="20">
        <f t="shared" si="284"/>
        <v>60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8273</v>
      </c>
      <c r="O3605" t="s">
        <v>8274</v>
      </c>
      <c r="P3605">
        <f t="shared" si="285"/>
        <v>171</v>
      </c>
      <c r="Q3605">
        <f t="shared" si="286"/>
        <v>44.91</v>
      </c>
      <c r="R3605" s="10">
        <f t="shared" si="287"/>
        <v>42283.864351851851</v>
      </c>
      <c r="S3605" s="10">
        <f t="shared" si="288"/>
        <v>42313.906018518523</v>
      </c>
      <c r="T3605" s="20">
        <f t="shared" si="284"/>
        <v>30.041666666671517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8273</v>
      </c>
      <c r="O3606" t="s">
        <v>8274</v>
      </c>
      <c r="P3606">
        <f t="shared" si="285"/>
        <v>113</v>
      </c>
      <c r="Q3606">
        <f t="shared" si="286"/>
        <v>49.06</v>
      </c>
      <c r="R3606" s="10">
        <f t="shared" si="287"/>
        <v>42483.015694444446</v>
      </c>
      <c r="S3606" s="10">
        <f t="shared" si="288"/>
        <v>42489.290972222225</v>
      </c>
      <c r="T3606" s="20">
        <f t="shared" si="284"/>
        <v>6.2752777777786832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8273</v>
      </c>
      <c r="O3607" t="s">
        <v>8274</v>
      </c>
      <c r="P3607">
        <f t="shared" si="285"/>
        <v>184</v>
      </c>
      <c r="Q3607">
        <f t="shared" si="286"/>
        <v>30.67</v>
      </c>
      <c r="R3607" s="10">
        <f t="shared" si="287"/>
        <v>42383.793124999997</v>
      </c>
      <c r="S3607" s="10">
        <f t="shared" si="288"/>
        <v>42413.793124999997</v>
      </c>
      <c r="T3607" s="20">
        <f t="shared" si="284"/>
        <v>30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8273</v>
      </c>
      <c r="O3608" t="s">
        <v>8274</v>
      </c>
      <c r="P3608">
        <f t="shared" si="285"/>
        <v>130</v>
      </c>
      <c r="Q3608">
        <f t="shared" si="286"/>
        <v>61.06</v>
      </c>
      <c r="R3608" s="10">
        <f t="shared" si="287"/>
        <v>42566.604826388888</v>
      </c>
      <c r="S3608" s="10">
        <f t="shared" si="288"/>
        <v>42596.604826388888</v>
      </c>
      <c r="T3608" s="20">
        <f t="shared" si="284"/>
        <v>30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8273</v>
      </c>
      <c r="O3609" t="s">
        <v>8274</v>
      </c>
      <c r="P3609">
        <f t="shared" si="285"/>
        <v>105</v>
      </c>
      <c r="Q3609">
        <f t="shared" si="286"/>
        <v>29</v>
      </c>
      <c r="R3609" s="10">
        <f t="shared" si="287"/>
        <v>42338.963912037041</v>
      </c>
      <c r="S3609" s="10">
        <f t="shared" si="288"/>
        <v>42353</v>
      </c>
      <c r="T3609" s="20">
        <f t="shared" si="284"/>
        <v>14.036087962958845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8273</v>
      </c>
      <c r="O3610" t="s">
        <v>8274</v>
      </c>
      <c r="P3610">
        <f t="shared" si="285"/>
        <v>100</v>
      </c>
      <c r="Q3610">
        <f t="shared" si="286"/>
        <v>29.63</v>
      </c>
      <c r="R3610" s="10">
        <f t="shared" si="287"/>
        <v>42506.709375000006</v>
      </c>
      <c r="S3610" s="10">
        <f t="shared" si="288"/>
        <v>42538.583333333328</v>
      </c>
      <c r="T3610" s="20">
        <f t="shared" si="284"/>
        <v>31.873958333322662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8273</v>
      </c>
      <c r="O3611" t="s">
        <v>8274</v>
      </c>
      <c r="P3611">
        <f t="shared" si="285"/>
        <v>153</v>
      </c>
      <c r="Q3611">
        <f t="shared" si="286"/>
        <v>143.1</v>
      </c>
      <c r="R3611" s="10">
        <f t="shared" si="287"/>
        <v>42429.991724537031</v>
      </c>
      <c r="S3611" s="10">
        <f t="shared" si="288"/>
        <v>42459.950057870374</v>
      </c>
      <c r="T3611" s="20">
        <f t="shared" si="284"/>
        <v>29.958333333343035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8273</v>
      </c>
      <c r="O3612" t="s">
        <v>8274</v>
      </c>
      <c r="P3612">
        <f t="shared" si="285"/>
        <v>162</v>
      </c>
      <c r="Q3612">
        <f t="shared" si="286"/>
        <v>52.35</v>
      </c>
      <c r="R3612" s="10">
        <f t="shared" si="287"/>
        <v>42203.432129629626</v>
      </c>
      <c r="S3612" s="10">
        <f t="shared" si="288"/>
        <v>42233.432129629626</v>
      </c>
      <c r="T3612" s="20">
        <f t="shared" si="284"/>
        <v>30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8273</v>
      </c>
      <c r="O3613" t="s">
        <v>8274</v>
      </c>
      <c r="P3613">
        <f t="shared" si="285"/>
        <v>136</v>
      </c>
      <c r="Q3613">
        <f t="shared" si="286"/>
        <v>66.67</v>
      </c>
      <c r="R3613" s="10">
        <f t="shared" si="287"/>
        <v>42072.370381944449</v>
      </c>
      <c r="S3613" s="10">
        <f t="shared" si="288"/>
        <v>42102.370381944449</v>
      </c>
      <c r="T3613" s="20">
        <f t="shared" si="284"/>
        <v>30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8273</v>
      </c>
      <c r="O3614" t="s">
        <v>8274</v>
      </c>
      <c r="P3614">
        <f t="shared" si="285"/>
        <v>144</v>
      </c>
      <c r="Q3614">
        <f t="shared" si="286"/>
        <v>126.67</v>
      </c>
      <c r="R3614" s="10">
        <f t="shared" si="287"/>
        <v>41789.726979166669</v>
      </c>
      <c r="S3614" s="10">
        <f t="shared" si="288"/>
        <v>41799.726979166669</v>
      </c>
      <c r="T3614" s="20">
        <f t="shared" si="284"/>
        <v>10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8273</v>
      </c>
      <c r="O3615" t="s">
        <v>8274</v>
      </c>
      <c r="P3615">
        <f t="shared" si="285"/>
        <v>100</v>
      </c>
      <c r="Q3615">
        <f t="shared" si="286"/>
        <v>62.5</v>
      </c>
      <c r="R3615" s="10">
        <f t="shared" si="287"/>
        <v>41788.58997685185</v>
      </c>
      <c r="S3615" s="10">
        <f t="shared" si="288"/>
        <v>41818.58997685185</v>
      </c>
      <c r="T3615" s="20">
        <f t="shared" si="284"/>
        <v>30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8273</v>
      </c>
      <c r="O3616" t="s">
        <v>8274</v>
      </c>
      <c r="P3616">
        <f t="shared" si="285"/>
        <v>101</v>
      </c>
      <c r="Q3616">
        <f t="shared" si="286"/>
        <v>35.49</v>
      </c>
      <c r="R3616" s="10">
        <f t="shared" si="287"/>
        <v>42144.041851851856</v>
      </c>
      <c r="S3616" s="10">
        <f t="shared" si="288"/>
        <v>42174.041851851856</v>
      </c>
      <c r="T3616" s="20">
        <f t="shared" si="284"/>
        <v>30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8273</v>
      </c>
      <c r="O3617" t="s">
        <v>8274</v>
      </c>
      <c r="P3617">
        <f t="shared" si="285"/>
        <v>107</v>
      </c>
      <c r="Q3617">
        <f t="shared" si="286"/>
        <v>37.08</v>
      </c>
      <c r="R3617" s="10">
        <f t="shared" si="287"/>
        <v>42318.593703703707</v>
      </c>
      <c r="S3617" s="10">
        <f t="shared" si="288"/>
        <v>42348.593703703707</v>
      </c>
      <c r="T3617" s="20">
        <f t="shared" si="284"/>
        <v>30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8273</v>
      </c>
      <c r="O3618" t="s">
        <v>8274</v>
      </c>
      <c r="P3618">
        <f t="shared" si="285"/>
        <v>125</v>
      </c>
      <c r="Q3618">
        <f t="shared" si="286"/>
        <v>69.33</v>
      </c>
      <c r="R3618" s="10">
        <f t="shared" si="287"/>
        <v>42052.949814814812</v>
      </c>
      <c r="S3618" s="10">
        <f t="shared" si="288"/>
        <v>42082.908148148148</v>
      </c>
      <c r="T3618" s="20">
        <f t="shared" si="284"/>
        <v>29.958333333335759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8273</v>
      </c>
      <c r="O3619" t="s">
        <v>8274</v>
      </c>
      <c r="P3619">
        <f t="shared" si="285"/>
        <v>119</v>
      </c>
      <c r="Q3619">
        <f t="shared" si="286"/>
        <v>17.25</v>
      </c>
      <c r="R3619" s="10">
        <f t="shared" si="287"/>
        <v>42779.610289351855</v>
      </c>
      <c r="S3619" s="10">
        <f t="shared" si="288"/>
        <v>42794</v>
      </c>
      <c r="T3619" s="20">
        <f t="shared" si="284"/>
        <v>14.38971064814541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8273</v>
      </c>
      <c r="O3620" t="s">
        <v>8274</v>
      </c>
      <c r="P3620">
        <f t="shared" si="285"/>
        <v>101</v>
      </c>
      <c r="Q3620">
        <f t="shared" si="286"/>
        <v>36.07</v>
      </c>
      <c r="R3620" s="10">
        <f t="shared" si="287"/>
        <v>42128.627893518518</v>
      </c>
      <c r="S3620" s="10">
        <f t="shared" si="288"/>
        <v>42158.627893518518</v>
      </c>
      <c r="T3620" s="20">
        <f t="shared" si="284"/>
        <v>30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8273</v>
      </c>
      <c r="O3621" t="s">
        <v>8274</v>
      </c>
      <c r="P3621">
        <f t="shared" si="285"/>
        <v>113</v>
      </c>
      <c r="Q3621">
        <f t="shared" si="286"/>
        <v>66.47</v>
      </c>
      <c r="R3621" s="10">
        <f t="shared" si="287"/>
        <v>42661.132245370376</v>
      </c>
      <c r="S3621" s="10">
        <f t="shared" si="288"/>
        <v>42693.916666666672</v>
      </c>
      <c r="T3621" s="20">
        <f t="shared" si="284"/>
        <v>32.784421296295477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8273</v>
      </c>
      <c r="O3622" t="s">
        <v>8274</v>
      </c>
      <c r="P3622">
        <f t="shared" si="285"/>
        <v>105</v>
      </c>
      <c r="Q3622">
        <f t="shared" si="286"/>
        <v>56.07</v>
      </c>
      <c r="R3622" s="10">
        <f t="shared" si="287"/>
        <v>42037.938206018516</v>
      </c>
      <c r="S3622" s="10">
        <f t="shared" si="288"/>
        <v>42068.166666666672</v>
      </c>
      <c r="T3622" s="20">
        <f t="shared" si="284"/>
        <v>30.228460648155306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8273</v>
      </c>
      <c r="O3623" t="s">
        <v>8274</v>
      </c>
      <c r="P3623">
        <f t="shared" si="285"/>
        <v>110</v>
      </c>
      <c r="Q3623">
        <f t="shared" si="286"/>
        <v>47.03</v>
      </c>
      <c r="R3623" s="10">
        <f t="shared" si="287"/>
        <v>42619.935694444444</v>
      </c>
      <c r="S3623" s="10">
        <f t="shared" si="288"/>
        <v>42643.875</v>
      </c>
      <c r="T3623" s="20">
        <f t="shared" si="284"/>
        <v>23.93930555555562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8273</v>
      </c>
      <c r="O3624" t="s">
        <v>8274</v>
      </c>
      <c r="P3624">
        <f t="shared" si="285"/>
        <v>100</v>
      </c>
      <c r="Q3624">
        <f t="shared" si="286"/>
        <v>47.67</v>
      </c>
      <c r="R3624" s="10">
        <f t="shared" si="287"/>
        <v>41877.221886574072</v>
      </c>
      <c r="S3624" s="10">
        <f t="shared" si="288"/>
        <v>41910.140972222223</v>
      </c>
      <c r="T3624" s="20">
        <f t="shared" si="284"/>
        <v>32.91908564815094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8273</v>
      </c>
      <c r="O3625" t="s">
        <v>8274</v>
      </c>
      <c r="P3625">
        <f t="shared" si="285"/>
        <v>120</v>
      </c>
      <c r="Q3625">
        <f t="shared" si="286"/>
        <v>88.24</v>
      </c>
      <c r="R3625" s="10">
        <f t="shared" si="287"/>
        <v>41828.736921296295</v>
      </c>
      <c r="S3625" s="10">
        <f t="shared" si="288"/>
        <v>41846.291666666664</v>
      </c>
      <c r="T3625" s="20">
        <f t="shared" si="284"/>
        <v>17.554745370369346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8273</v>
      </c>
      <c r="O3626" t="s">
        <v>8274</v>
      </c>
      <c r="P3626">
        <f t="shared" si="285"/>
        <v>105</v>
      </c>
      <c r="Q3626">
        <f t="shared" si="286"/>
        <v>80.72</v>
      </c>
      <c r="R3626" s="10">
        <f t="shared" si="287"/>
        <v>42545.774189814809</v>
      </c>
      <c r="S3626" s="10">
        <f t="shared" si="288"/>
        <v>42605.774189814809</v>
      </c>
      <c r="T3626" s="20">
        <f t="shared" si="284"/>
        <v>60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8273</v>
      </c>
      <c r="O3627" t="s">
        <v>8274</v>
      </c>
      <c r="P3627">
        <f t="shared" si="285"/>
        <v>103</v>
      </c>
      <c r="Q3627">
        <f t="shared" si="286"/>
        <v>39.49</v>
      </c>
      <c r="R3627" s="10">
        <f t="shared" si="287"/>
        <v>42157.652511574073</v>
      </c>
      <c r="S3627" s="10">
        <f t="shared" si="288"/>
        <v>42187.652511574073</v>
      </c>
      <c r="T3627" s="20">
        <f t="shared" si="284"/>
        <v>30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8273</v>
      </c>
      <c r="O3628" t="s">
        <v>8274</v>
      </c>
      <c r="P3628">
        <f t="shared" si="285"/>
        <v>102</v>
      </c>
      <c r="Q3628">
        <f t="shared" si="286"/>
        <v>84.85</v>
      </c>
      <c r="R3628" s="10">
        <f t="shared" si="287"/>
        <v>41846.667326388888</v>
      </c>
      <c r="S3628" s="10">
        <f t="shared" si="288"/>
        <v>41867.667326388888</v>
      </c>
      <c r="T3628" s="20">
        <f t="shared" si="284"/>
        <v>21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8273</v>
      </c>
      <c r="O3629" t="s">
        <v>8274</v>
      </c>
      <c r="P3629">
        <f t="shared" si="285"/>
        <v>100</v>
      </c>
      <c r="Q3629">
        <f t="shared" si="286"/>
        <v>68.97</v>
      </c>
      <c r="R3629" s="10">
        <f t="shared" si="287"/>
        <v>42460.741747685184</v>
      </c>
      <c r="S3629" s="10">
        <f t="shared" si="288"/>
        <v>42511.165972222225</v>
      </c>
      <c r="T3629" s="20">
        <f t="shared" si="284"/>
        <v>50.424224537040573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8273</v>
      </c>
      <c r="O3630" t="s">
        <v>8315</v>
      </c>
      <c r="P3630">
        <f t="shared" si="285"/>
        <v>0</v>
      </c>
      <c r="Q3630">
        <f t="shared" si="286"/>
        <v>0</v>
      </c>
      <c r="R3630" s="10">
        <f t="shared" si="287"/>
        <v>42291.833287037036</v>
      </c>
      <c r="S3630" s="10">
        <f t="shared" si="288"/>
        <v>42351.874953703707</v>
      </c>
      <c r="T3630" s="20">
        <f t="shared" si="284"/>
        <v>60.041666666671517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8273</v>
      </c>
      <c r="O3631" t="s">
        <v>8315</v>
      </c>
      <c r="P3631">
        <f t="shared" si="285"/>
        <v>0</v>
      </c>
      <c r="Q3631">
        <f t="shared" si="286"/>
        <v>1</v>
      </c>
      <c r="R3631" s="10">
        <f t="shared" si="287"/>
        <v>42437.094490740739</v>
      </c>
      <c r="S3631" s="10">
        <f t="shared" si="288"/>
        <v>42495.708333333328</v>
      </c>
      <c r="T3631" s="20">
        <f t="shared" si="284"/>
        <v>58.613842592589208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8273</v>
      </c>
      <c r="O3632" t="s">
        <v>8315</v>
      </c>
      <c r="P3632">
        <f t="shared" si="285"/>
        <v>0</v>
      </c>
      <c r="Q3632">
        <f t="shared" si="286"/>
        <v>1</v>
      </c>
      <c r="R3632" s="10">
        <f t="shared" si="287"/>
        <v>41942.84710648148</v>
      </c>
      <c r="S3632" s="10">
        <f t="shared" si="288"/>
        <v>41972.888773148152</v>
      </c>
      <c r="T3632" s="20">
        <f t="shared" si="284"/>
        <v>30.041666666671517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8273</v>
      </c>
      <c r="O3633" t="s">
        <v>8315</v>
      </c>
      <c r="P3633">
        <f t="shared" si="285"/>
        <v>51</v>
      </c>
      <c r="Q3633">
        <f t="shared" si="286"/>
        <v>147.88</v>
      </c>
      <c r="R3633" s="10">
        <f t="shared" si="287"/>
        <v>41880.753437499996</v>
      </c>
      <c r="S3633" s="10">
        <f t="shared" si="288"/>
        <v>41905.165972222225</v>
      </c>
      <c r="T3633" s="20">
        <f t="shared" si="284"/>
        <v>24.412534722228884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8273</v>
      </c>
      <c r="O3634" t="s">
        <v>8315</v>
      </c>
      <c r="P3634">
        <f t="shared" si="285"/>
        <v>20</v>
      </c>
      <c r="Q3634">
        <f t="shared" si="286"/>
        <v>100</v>
      </c>
      <c r="R3634" s="10">
        <f t="shared" si="287"/>
        <v>41946.936909722222</v>
      </c>
      <c r="S3634" s="10">
        <f t="shared" si="288"/>
        <v>41966.936909722222</v>
      </c>
      <c r="T3634" s="20">
        <f t="shared" si="284"/>
        <v>20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8273</v>
      </c>
      <c r="O3635" t="s">
        <v>8315</v>
      </c>
      <c r="P3635">
        <f t="shared" si="285"/>
        <v>35</v>
      </c>
      <c r="Q3635">
        <f t="shared" si="286"/>
        <v>56.84</v>
      </c>
      <c r="R3635" s="10">
        <f t="shared" si="287"/>
        <v>42649.623460648145</v>
      </c>
      <c r="S3635" s="10">
        <f t="shared" si="288"/>
        <v>42693.041666666672</v>
      </c>
      <c r="T3635" s="20">
        <f t="shared" si="284"/>
        <v>43.418206018526689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8273</v>
      </c>
      <c r="O3636" t="s">
        <v>8315</v>
      </c>
      <c r="P3636">
        <f t="shared" si="285"/>
        <v>4</v>
      </c>
      <c r="Q3636">
        <f t="shared" si="286"/>
        <v>176.94</v>
      </c>
      <c r="R3636" s="10">
        <f t="shared" si="287"/>
        <v>42701.166365740741</v>
      </c>
      <c r="S3636" s="10">
        <f t="shared" si="288"/>
        <v>42749.165972222225</v>
      </c>
      <c r="T3636" s="20">
        <f t="shared" si="284"/>
        <v>47.999606481484079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8273</v>
      </c>
      <c r="O3637" t="s">
        <v>8315</v>
      </c>
      <c r="P3637">
        <f t="shared" si="285"/>
        <v>36</v>
      </c>
      <c r="Q3637">
        <f t="shared" si="286"/>
        <v>127.6</v>
      </c>
      <c r="R3637" s="10">
        <f t="shared" si="287"/>
        <v>42450.88282407407</v>
      </c>
      <c r="S3637" s="10">
        <f t="shared" si="288"/>
        <v>42480.88282407407</v>
      </c>
      <c r="T3637" s="20">
        <f t="shared" si="284"/>
        <v>30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8273</v>
      </c>
      <c r="O3638" t="s">
        <v>8315</v>
      </c>
      <c r="P3638">
        <f t="shared" si="285"/>
        <v>0</v>
      </c>
      <c r="Q3638">
        <f t="shared" si="286"/>
        <v>0</v>
      </c>
      <c r="R3638" s="10">
        <f t="shared" si="287"/>
        <v>42226.694780092599</v>
      </c>
      <c r="S3638" s="10">
        <f t="shared" si="288"/>
        <v>42261.694780092599</v>
      </c>
      <c r="T3638" s="20">
        <f t="shared" si="284"/>
        <v>35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8273</v>
      </c>
      <c r="O3639" t="s">
        <v>8315</v>
      </c>
      <c r="P3639">
        <f t="shared" si="285"/>
        <v>31</v>
      </c>
      <c r="Q3639">
        <f t="shared" si="286"/>
        <v>66.14</v>
      </c>
      <c r="R3639" s="10">
        <f t="shared" si="287"/>
        <v>41975.700636574074</v>
      </c>
      <c r="S3639" s="10">
        <f t="shared" si="288"/>
        <v>42005.700636574074</v>
      </c>
      <c r="T3639" s="20">
        <f t="shared" si="284"/>
        <v>30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8273</v>
      </c>
      <c r="O3640" t="s">
        <v>8315</v>
      </c>
      <c r="P3640">
        <f t="shared" si="285"/>
        <v>7</v>
      </c>
      <c r="Q3640">
        <f t="shared" si="286"/>
        <v>108</v>
      </c>
      <c r="R3640" s="10">
        <f t="shared" si="287"/>
        <v>42053.672824074078</v>
      </c>
      <c r="S3640" s="10">
        <f t="shared" si="288"/>
        <v>42113.631157407406</v>
      </c>
      <c r="T3640" s="20">
        <f t="shared" si="284"/>
        <v>59.958333333328483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8273</v>
      </c>
      <c r="O3641" t="s">
        <v>8315</v>
      </c>
      <c r="P3641">
        <f t="shared" si="285"/>
        <v>0</v>
      </c>
      <c r="Q3641">
        <f t="shared" si="286"/>
        <v>1</v>
      </c>
      <c r="R3641" s="10">
        <f t="shared" si="287"/>
        <v>42590.677152777775</v>
      </c>
      <c r="S3641" s="10">
        <f t="shared" si="288"/>
        <v>42650.632638888885</v>
      </c>
      <c r="T3641" s="20">
        <f t="shared" si="284"/>
        <v>59.955486111110076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8273</v>
      </c>
      <c r="O3642" t="s">
        <v>8315</v>
      </c>
      <c r="P3642">
        <f t="shared" si="285"/>
        <v>6</v>
      </c>
      <c r="Q3642">
        <f t="shared" si="286"/>
        <v>18.329999999999998</v>
      </c>
      <c r="R3642" s="10">
        <f t="shared" si="287"/>
        <v>42104.781597222223</v>
      </c>
      <c r="S3642" s="10">
        <f t="shared" si="288"/>
        <v>42134.781597222223</v>
      </c>
      <c r="T3642" s="20">
        <f t="shared" si="284"/>
        <v>30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8273</v>
      </c>
      <c r="O3643" t="s">
        <v>8315</v>
      </c>
      <c r="P3643">
        <f t="shared" si="285"/>
        <v>0</v>
      </c>
      <c r="Q3643">
        <f t="shared" si="286"/>
        <v>0</v>
      </c>
      <c r="R3643" s="10">
        <f t="shared" si="287"/>
        <v>41899.627071759263</v>
      </c>
      <c r="S3643" s="10">
        <f t="shared" si="288"/>
        <v>41917.208333333336</v>
      </c>
      <c r="T3643" s="20">
        <f t="shared" si="284"/>
        <v>17.581261574072414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8273</v>
      </c>
      <c r="O3644" t="s">
        <v>8315</v>
      </c>
      <c r="P3644">
        <f t="shared" si="285"/>
        <v>2</v>
      </c>
      <c r="Q3644">
        <f t="shared" si="286"/>
        <v>7.5</v>
      </c>
      <c r="R3644" s="10">
        <f t="shared" si="287"/>
        <v>42297.816284722227</v>
      </c>
      <c r="S3644" s="10">
        <f t="shared" si="288"/>
        <v>42338.708333333328</v>
      </c>
      <c r="T3644" s="20">
        <f t="shared" si="284"/>
        <v>40.892048611101927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8273</v>
      </c>
      <c r="O3645" t="s">
        <v>8315</v>
      </c>
      <c r="P3645">
        <f t="shared" si="285"/>
        <v>0</v>
      </c>
      <c r="Q3645">
        <f t="shared" si="286"/>
        <v>0</v>
      </c>
      <c r="R3645" s="10">
        <f t="shared" si="287"/>
        <v>42285.143969907411</v>
      </c>
      <c r="S3645" s="10">
        <f t="shared" si="288"/>
        <v>42325.185636574075</v>
      </c>
      <c r="T3645" s="20">
        <f t="shared" si="284"/>
        <v>40.041666666664241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8273</v>
      </c>
      <c r="O3646" t="s">
        <v>8315</v>
      </c>
      <c r="P3646">
        <f t="shared" si="285"/>
        <v>16</v>
      </c>
      <c r="Q3646">
        <f t="shared" si="286"/>
        <v>68.42</v>
      </c>
      <c r="R3646" s="10">
        <f t="shared" si="287"/>
        <v>42409.241747685184</v>
      </c>
      <c r="S3646" s="10">
        <f t="shared" si="288"/>
        <v>42437.207638888889</v>
      </c>
      <c r="T3646" s="20">
        <f t="shared" si="284"/>
        <v>27.965891203704814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8273</v>
      </c>
      <c r="O3647" t="s">
        <v>8315</v>
      </c>
      <c r="P3647">
        <f t="shared" si="285"/>
        <v>0</v>
      </c>
      <c r="Q3647">
        <f t="shared" si="286"/>
        <v>1</v>
      </c>
      <c r="R3647" s="10">
        <f t="shared" si="287"/>
        <v>42665.970347222217</v>
      </c>
      <c r="S3647" s="10">
        <f t="shared" si="288"/>
        <v>42696.012013888889</v>
      </c>
      <c r="T3647" s="20">
        <f t="shared" si="284"/>
        <v>30.041666666671517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8273</v>
      </c>
      <c r="O3648" t="s">
        <v>8315</v>
      </c>
      <c r="P3648">
        <f t="shared" si="285"/>
        <v>5</v>
      </c>
      <c r="Q3648">
        <f t="shared" si="286"/>
        <v>60.13</v>
      </c>
      <c r="R3648" s="10">
        <f t="shared" si="287"/>
        <v>42140.421319444446</v>
      </c>
      <c r="S3648" s="10">
        <f t="shared" si="288"/>
        <v>42171.979166666672</v>
      </c>
      <c r="T3648" s="20">
        <f t="shared" si="284"/>
        <v>31.557847222225973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8273</v>
      </c>
      <c r="O3649" t="s">
        <v>8315</v>
      </c>
      <c r="P3649">
        <f t="shared" si="285"/>
        <v>6</v>
      </c>
      <c r="Q3649">
        <f t="shared" si="286"/>
        <v>15</v>
      </c>
      <c r="R3649" s="10">
        <f t="shared" si="287"/>
        <v>42598.749155092592</v>
      </c>
      <c r="S3649" s="10">
        <f t="shared" si="288"/>
        <v>42643.749155092592</v>
      </c>
      <c r="T3649" s="20">
        <f t="shared" si="284"/>
        <v>45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8273</v>
      </c>
      <c r="O3650" t="s">
        <v>8274</v>
      </c>
      <c r="P3650">
        <f t="shared" si="285"/>
        <v>100</v>
      </c>
      <c r="Q3650">
        <f t="shared" si="286"/>
        <v>550.04</v>
      </c>
      <c r="R3650" s="10">
        <f t="shared" si="287"/>
        <v>41887.292187500003</v>
      </c>
      <c r="S3650" s="10">
        <f t="shared" si="288"/>
        <v>41917.292187500003</v>
      </c>
      <c r="T3650" s="20">
        <f t="shared" si="284"/>
        <v>30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8273</v>
      </c>
      <c r="O3651" t="s">
        <v>8274</v>
      </c>
      <c r="P3651">
        <f t="shared" si="285"/>
        <v>104</v>
      </c>
      <c r="Q3651">
        <f t="shared" si="286"/>
        <v>97.5</v>
      </c>
      <c r="R3651" s="10">
        <f t="shared" si="287"/>
        <v>41780.712893518517</v>
      </c>
      <c r="S3651" s="10">
        <f t="shared" si="288"/>
        <v>41806.712893518517</v>
      </c>
      <c r="T3651" s="20">
        <f t="shared" ref="T3651:T3714" si="289">S3651-R3651</f>
        <v>26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8273</v>
      </c>
      <c r="O3652" t="s">
        <v>8274</v>
      </c>
      <c r="P3652">
        <f t="shared" si="285"/>
        <v>100</v>
      </c>
      <c r="Q3652">
        <f t="shared" si="286"/>
        <v>29.41</v>
      </c>
      <c r="R3652" s="10">
        <f t="shared" si="287"/>
        <v>42381.478981481487</v>
      </c>
      <c r="S3652" s="10">
        <f t="shared" si="288"/>
        <v>42402.478981481487</v>
      </c>
      <c r="T3652" s="20">
        <f t="shared" si="289"/>
        <v>21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8273</v>
      </c>
      <c r="O3653" t="s">
        <v>8274</v>
      </c>
      <c r="P3653">
        <f t="shared" si="285"/>
        <v>104</v>
      </c>
      <c r="Q3653">
        <f t="shared" si="286"/>
        <v>57.78</v>
      </c>
      <c r="R3653" s="10">
        <f t="shared" si="287"/>
        <v>41828.646319444444</v>
      </c>
      <c r="S3653" s="10">
        <f t="shared" si="288"/>
        <v>41861.665972222225</v>
      </c>
      <c r="T3653" s="20">
        <f t="shared" si="289"/>
        <v>33.01965277778072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8273</v>
      </c>
      <c r="O3654" t="s">
        <v>8274</v>
      </c>
      <c r="P3654">
        <f t="shared" si="285"/>
        <v>251</v>
      </c>
      <c r="Q3654">
        <f t="shared" si="286"/>
        <v>44.24</v>
      </c>
      <c r="R3654" s="10">
        <f t="shared" si="287"/>
        <v>42596.644699074073</v>
      </c>
      <c r="S3654" s="10">
        <f t="shared" si="288"/>
        <v>42607.165972222225</v>
      </c>
      <c r="T3654" s="20">
        <f t="shared" si="289"/>
        <v>10.521273148151522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8273</v>
      </c>
      <c r="O3655" t="s">
        <v>8274</v>
      </c>
      <c r="P3655">
        <f t="shared" si="285"/>
        <v>101</v>
      </c>
      <c r="Q3655">
        <f t="shared" si="286"/>
        <v>60.91</v>
      </c>
      <c r="R3655" s="10">
        <f t="shared" si="287"/>
        <v>42191.363506944443</v>
      </c>
      <c r="S3655" s="10">
        <f t="shared" si="288"/>
        <v>42221.363506944443</v>
      </c>
      <c r="T3655" s="20">
        <f t="shared" si="289"/>
        <v>30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8273</v>
      </c>
      <c r="O3656" t="s">
        <v>8274</v>
      </c>
      <c r="P3656">
        <f t="shared" si="285"/>
        <v>174</v>
      </c>
      <c r="Q3656">
        <f t="shared" si="286"/>
        <v>68.84</v>
      </c>
      <c r="R3656" s="10">
        <f t="shared" si="287"/>
        <v>42440.416504629626</v>
      </c>
      <c r="S3656" s="10">
        <f t="shared" si="288"/>
        <v>42463.708333333328</v>
      </c>
      <c r="T3656" s="20">
        <f t="shared" si="289"/>
        <v>23.291828703702777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8273</v>
      </c>
      <c r="O3657" t="s">
        <v>8274</v>
      </c>
      <c r="P3657">
        <f t="shared" si="285"/>
        <v>116</v>
      </c>
      <c r="Q3657">
        <f t="shared" si="286"/>
        <v>73.58</v>
      </c>
      <c r="R3657" s="10">
        <f t="shared" si="287"/>
        <v>42173.803217592591</v>
      </c>
      <c r="S3657" s="10">
        <f t="shared" si="288"/>
        <v>42203.290972222225</v>
      </c>
      <c r="T3657" s="20">
        <f t="shared" si="289"/>
        <v>29.487754629633855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8273</v>
      </c>
      <c r="O3658" t="s">
        <v>8274</v>
      </c>
      <c r="P3658">
        <f t="shared" ref="P3658:P3721" si="290">ROUND(E3658/D3658*100,0)</f>
        <v>106</v>
      </c>
      <c r="Q3658">
        <f t="shared" ref="Q3658:Q3721" si="291">IFERROR(ROUND(E3658/L3658,2),0)</f>
        <v>115.02</v>
      </c>
      <c r="R3658" s="10">
        <f t="shared" ref="R3658:R3721" si="292">(((J3658/60)/60)/24)+DATE(1970,1,1)</f>
        <v>42737.910138888896</v>
      </c>
      <c r="S3658" s="10">
        <f t="shared" ref="S3658:S3721" si="293">(((I3658/60)/60)/24)+DATE(1970,1,1)</f>
        <v>42767.957638888889</v>
      </c>
      <c r="T3658" s="20">
        <f t="shared" si="289"/>
        <v>30.047499999993306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8273</v>
      </c>
      <c r="O3659" t="s">
        <v>8274</v>
      </c>
      <c r="P3659">
        <f t="shared" si="290"/>
        <v>111</v>
      </c>
      <c r="Q3659">
        <f t="shared" si="291"/>
        <v>110.75</v>
      </c>
      <c r="R3659" s="10">
        <f t="shared" si="292"/>
        <v>42499.629849537043</v>
      </c>
      <c r="S3659" s="10">
        <f t="shared" si="293"/>
        <v>42522.904166666667</v>
      </c>
      <c r="T3659" s="20">
        <f t="shared" si="289"/>
        <v>23.274317129624251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8273</v>
      </c>
      <c r="O3660" t="s">
        <v>8274</v>
      </c>
      <c r="P3660">
        <f t="shared" si="290"/>
        <v>101</v>
      </c>
      <c r="Q3660">
        <f t="shared" si="291"/>
        <v>75.5</v>
      </c>
      <c r="R3660" s="10">
        <f t="shared" si="292"/>
        <v>41775.858564814815</v>
      </c>
      <c r="S3660" s="10">
        <f t="shared" si="293"/>
        <v>41822.165972222225</v>
      </c>
      <c r="T3660" s="20">
        <f t="shared" si="289"/>
        <v>46.30740740741021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8273</v>
      </c>
      <c r="O3661" t="s">
        <v>8274</v>
      </c>
      <c r="P3661">
        <f t="shared" si="290"/>
        <v>102</v>
      </c>
      <c r="Q3661">
        <f t="shared" si="291"/>
        <v>235.46</v>
      </c>
      <c r="R3661" s="10">
        <f t="shared" si="292"/>
        <v>42055.277199074073</v>
      </c>
      <c r="S3661" s="10">
        <f t="shared" si="293"/>
        <v>42082.610416666663</v>
      </c>
      <c r="T3661" s="20">
        <f t="shared" si="289"/>
        <v>27.33321759258979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8273</v>
      </c>
      <c r="O3662" t="s">
        <v>8274</v>
      </c>
      <c r="P3662">
        <f t="shared" si="290"/>
        <v>100</v>
      </c>
      <c r="Q3662">
        <f t="shared" si="291"/>
        <v>11.36</v>
      </c>
      <c r="R3662" s="10">
        <f t="shared" si="292"/>
        <v>41971.881076388891</v>
      </c>
      <c r="S3662" s="10">
        <f t="shared" si="293"/>
        <v>41996.881076388891</v>
      </c>
      <c r="T3662" s="20">
        <f t="shared" si="289"/>
        <v>25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8273</v>
      </c>
      <c r="O3663" t="s">
        <v>8274</v>
      </c>
      <c r="P3663">
        <f t="shared" si="290"/>
        <v>111</v>
      </c>
      <c r="Q3663">
        <f t="shared" si="291"/>
        <v>92.5</v>
      </c>
      <c r="R3663" s="10">
        <f t="shared" si="292"/>
        <v>42447.896666666667</v>
      </c>
      <c r="S3663" s="10">
        <f t="shared" si="293"/>
        <v>42470.166666666672</v>
      </c>
      <c r="T3663" s="20">
        <f t="shared" si="289"/>
        <v>22.270000000004075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8273</v>
      </c>
      <c r="O3664" t="s">
        <v>8274</v>
      </c>
      <c r="P3664">
        <f t="shared" si="290"/>
        <v>101</v>
      </c>
      <c r="Q3664">
        <f t="shared" si="291"/>
        <v>202.85</v>
      </c>
      <c r="R3664" s="10">
        <f t="shared" si="292"/>
        <v>42064.220069444447</v>
      </c>
      <c r="S3664" s="10">
        <f t="shared" si="293"/>
        <v>42094.178402777776</v>
      </c>
      <c r="T3664" s="20">
        <f t="shared" si="289"/>
        <v>29.958333333328483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8273</v>
      </c>
      <c r="O3665" t="s">
        <v>8274</v>
      </c>
      <c r="P3665">
        <f t="shared" si="290"/>
        <v>104</v>
      </c>
      <c r="Q3665">
        <f t="shared" si="291"/>
        <v>26</v>
      </c>
      <c r="R3665" s="10">
        <f t="shared" si="292"/>
        <v>42665.451736111107</v>
      </c>
      <c r="S3665" s="10">
        <f t="shared" si="293"/>
        <v>42725.493402777778</v>
      </c>
      <c r="T3665" s="20">
        <f t="shared" si="289"/>
        <v>60.041666666671517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8273</v>
      </c>
      <c r="O3666" t="s">
        <v>8274</v>
      </c>
      <c r="P3666">
        <f t="shared" si="290"/>
        <v>109</v>
      </c>
      <c r="Q3666">
        <f t="shared" si="291"/>
        <v>46.05</v>
      </c>
      <c r="R3666" s="10">
        <f t="shared" si="292"/>
        <v>42523.248715277776</v>
      </c>
      <c r="S3666" s="10">
        <f t="shared" si="293"/>
        <v>42537.248715277776</v>
      </c>
      <c r="T3666" s="20">
        <f t="shared" si="289"/>
        <v>14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8273</v>
      </c>
      <c r="O3667" t="s">
        <v>8274</v>
      </c>
      <c r="P3667">
        <f t="shared" si="290"/>
        <v>115</v>
      </c>
      <c r="Q3667">
        <f t="shared" si="291"/>
        <v>51</v>
      </c>
      <c r="R3667" s="10">
        <f t="shared" si="292"/>
        <v>42294.808124999996</v>
      </c>
      <c r="S3667" s="10">
        <f t="shared" si="293"/>
        <v>42305.829166666663</v>
      </c>
      <c r="T3667" s="20">
        <f t="shared" si="289"/>
        <v>11.021041666666861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8273</v>
      </c>
      <c r="O3668" t="s">
        <v>8274</v>
      </c>
      <c r="P3668">
        <f t="shared" si="290"/>
        <v>100</v>
      </c>
      <c r="Q3668">
        <f t="shared" si="291"/>
        <v>31.58</v>
      </c>
      <c r="R3668" s="10">
        <f t="shared" si="292"/>
        <v>41822.90488425926</v>
      </c>
      <c r="S3668" s="10">
        <f t="shared" si="293"/>
        <v>41844.291666666664</v>
      </c>
      <c r="T3668" s="20">
        <f t="shared" si="289"/>
        <v>21.386782407404098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8273</v>
      </c>
      <c r="O3669" t="s">
        <v>8274</v>
      </c>
      <c r="P3669">
        <f t="shared" si="290"/>
        <v>103</v>
      </c>
      <c r="Q3669">
        <f t="shared" si="291"/>
        <v>53.36</v>
      </c>
      <c r="R3669" s="10">
        <f t="shared" si="292"/>
        <v>42173.970127314817</v>
      </c>
      <c r="S3669" s="10">
        <f t="shared" si="293"/>
        <v>42203.970127314817</v>
      </c>
      <c r="T3669" s="20">
        <f t="shared" si="289"/>
        <v>30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8273</v>
      </c>
      <c r="O3670" t="s">
        <v>8274</v>
      </c>
      <c r="P3670">
        <f t="shared" si="290"/>
        <v>104</v>
      </c>
      <c r="Q3670">
        <f t="shared" si="291"/>
        <v>36.96</v>
      </c>
      <c r="R3670" s="10">
        <f t="shared" si="292"/>
        <v>42185.556157407409</v>
      </c>
      <c r="S3670" s="10">
        <f t="shared" si="293"/>
        <v>42208.772916666669</v>
      </c>
      <c r="T3670" s="20">
        <f t="shared" si="289"/>
        <v>23.216759259259561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8273</v>
      </c>
      <c r="O3671" t="s">
        <v>8274</v>
      </c>
      <c r="P3671">
        <f t="shared" si="290"/>
        <v>138</v>
      </c>
      <c r="Q3671">
        <f t="shared" si="291"/>
        <v>81.290000000000006</v>
      </c>
      <c r="R3671" s="10">
        <f t="shared" si="292"/>
        <v>42136.675196759257</v>
      </c>
      <c r="S3671" s="10">
        <f t="shared" si="293"/>
        <v>42166.675196759257</v>
      </c>
      <c r="T3671" s="20">
        <f t="shared" si="289"/>
        <v>30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8273</v>
      </c>
      <c r="O3672" t="s">
        <v>8274</v>
      </c>
      <c r="P3672">
        <f t="shared" si="290"/>
        <v>110</v>
      </c>
      <c r="Q3672">
        <f t="shared" si="291"/>
        <v>20.079999999999998</v>
      </c>
      <c r="R3672" s="10">
        <f t="shared" si="292"/>
        <v>42142.514016203699</v>
      </c>
      <c r="S3672" s="10">
        <f t="shared" si="293"/>
        <v>42155.958333333328</v>
      </c>
      <c r="T3672" s="20">
        <f t="shared" si="289"/>
        <v>13.444317129629781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8273</v>
      </c>
      <c r="O3673" t="s">
        <v>8274</v>
      </c>
      <c r="P3673">
        <f t="shared" si="290"/>
        <v>101</v>
      </c>
      <c r="Q3673">
        <f t="shared" si="291"/>
        <v>88.25</v>
      </c>
      <c r="R3673" s="10">
        <f t="shared" si="292"/>
        <v>41820.62809027778</v>
      </c>
      <c r="S3673" s="10">
        <f t="shared" si="293"/>
        <v>41841.165972222225</v>
      </c>
      <c r="T3673" s="20">
        <f t="shared" si="289"/>
        <v>20.537881944444962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8273</v>
      </c>
      <c r="O3674" t="s">
        <v>8274</v>
      </c>
      <c r="P3674">
        <f t="shared" si="290"/>
        <v>102</v>
      </c>
      <c r="Q3674">
        <f t="shared" si="291"/>
        <v>53.44</v>
      </c>
      <c r="R3674" s="10">
        <f t="shared" si="292"/>
        <v>41878.946574074071</v>
      </c>
      <c r="S3674" s="10">
        <f t="shared" si="293"/>
        <v>41908.946574074071</v>
      </c>
      <c r="T3674" s="20">
        <f t="shared" si="289"/>
        <v>30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8273</v>
      </c>
      <c r="O3675" t="s">
        <v>8274</v>
      </c>
      <c r="P3675">
        <f t="shared" si="290"/>
        <v>114</v>
      </c>
      <c r="Q3675">
        <f t="shared" si="291"/>
        <v>39.869999999999997</v>
      </c>
      <c r="R3675" s="10">
        <f t="shared" si="292"/>
        <v>41914.295104166667</v>
      </c>
      <c r="S3675" s="10">
        <f t="shared" si="293"/>
        <v>41948.536111111112</v>
      </c>
      <c r="T3675" s="20">
        <f t="shared" si="289"/>
        <v>34.241006944444962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8273</v>
      </c>
      <c r="O3676" t="s">
        <v>8274</v>
      </c>
      <c r="P3676">
        <f t="shared" si="290"/>
        <v>100</v>
      </c>
      <c r="Q3676">
        <f t="shared" si="291"/>
        <v>145.16</v>
      </c>
      <c r="R3676" s="10">
        <f t="shared" si="292"/>
        <v>42556.873020833329</v>
      </c>
      <c r="S3676" s="10">
        <f t="shared" si="293"/>
        <v>42616.873020833329</v>
      </c>
      <c r="T3676" s="20">
        <f t="shared" si="289"/>
        <v>60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8273</v>
      </c>
      <c r="O3677" t="s">
        <v>8274</v>
      </c>
      <c r="P3677">
        <f t="shared" si="290"/>
        <v>140</v>
      </c>
      <c r="Q3677">
        <f t="shared" si="291"/>
        <v>23.33</v>
      </c>
      <c r="R3677" s="10">
        <f t="shared" si="292"/>
        <v>42493.597013888888</v>
      </c>
      <c r="S3677" s="10">
        <f t="shared" si="293"/>
        <v>42505.958333333328</v>
      </c>
      <c r="T3677" s="20">
        <f t="shared" si="289"/>
        <v>12.361319444440596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8273</v>
      </c>
      <c r="O3678" t="s">
        <v>8274</v>
      </c>
      <c r="P3678">
        <f t="shared" si="290"/>
        <v>129</v>
      </c>
      <c r="Q3678">
        <f t="shared" si="291"/>
        <v>64.38</v>
      </c>
      <c r="R3678" s="10">
        <f t="shared" si="292"/>
        <v>41876.815787037034</v>
      </c>
      <c r="S3678" s="10">
        <f t="shared" si="293"/>
        <v>41894.815787037034</v>
      </c>
      <c r="T3678" s="20">
        <f t="shared" si="289"/>
        <v>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8273</v>
      </c>
      <c r="O3679" t="s">
        <v>8274</v>
      </c>
      <c r="P3679">
        <f t="shared" si="290"/>
        <v>103</v>
      </c>
      <c r="Q3679">
        <f t="shared" si="291"/>
        <v>62.05</v>
      </c>
      <c r="R3679" s="10">
        <f t="shared" si="292"/>
        <v>41802.574282407404</v>
      </c>
      <c r="S3679" s="10">
        <f t="shared" si="293"/>
        <v>41823.165972222225</v>
      </c>
      <c r="T3679" s="20">
        <f t="shared" si="289"/>
        <v>20.591689814820711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8273</v>
      </c>
      <c r="O3680" t="s">
        <v>8274</v>
      </c>
      <c r="P3680">
        <f t="shared" si="290"/>
        <v>103</v>
      </c>
      <c r="Q3680">
        <f t="shared" si="291"/>
        <v>66.13</v>
      </c>
      <c r="R3680" s="10">
        <f t="shared" si="292"/>
        <v>42120.531226851846</v>
      </c>
      <c r="S3680" s="10">
        <f t="shared" si="293"/>
        <v>42155.531226851846</v>
      </c>
      <c r="T3680" s="20">
        <f t="shared" si="289"/>
        <v>35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8273</v>
      </c>
      <c r="O3681" t="s">
        <v>8274</v>
      </c>
      <c r="P3681">
        <f t="shared" si="290"/>
        <v>110</v>
      </c>
      <c r="Q3681">
        <f t="shared" si="291"/>
        <v>73.400000000000006</v>
      </c>
      <c r="R3681" s="10">
        <f t="shared" si="292"/>
        <v>41786.761354166665</v>
      </c>
      <c r="S3681" s="10">
        <f t="shared" si="293"/>
        <v>41821.207638888889</v>
      </c>
      <c r="T3681" s="20">
        <f t="shared" si="289"/>
        <v>34.446284722223936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8273</v>
      </c>
      <c r="O3682" t="s">
        <v>8274</v>
      </c>
      <c r="P3682">
        <f t="shared" si="290"/>
        <v>113</v>
      </c>
      <c r="Q3682">
        <f t="shared" si="291"/>
        <v>99.5</v>
      </c>
      <c r="R3682" s="10">
        <f t="shared" si="292"/>
        <v>42627.454097222217</v>
      </c>
      <c r="S3682" s="10">
        <f t="shared" si="293"/>
        <v>42648.454097222217</v>
      </c>
      <c r="T3682" s="20">
        <f t="shared" si="289"/>
        <v>21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8273</v>
      </c>
      <c r="O3683" t="s">
        <v>8274</v>
      </c>
      <c r="P3683">
        <f t="shared" si="290"/>
        <v>112</v>
      </c>
      <c r="Q3683">
        <f t="shared" si="291"/>
        <v>62.17</v>
      </c>
      <c r="R3683" s="10">
        <f t="shared" si="292"/>
        <v>42374.651504629626</v>
      </c>
      <c r="S3683" s="10">
        <f t="shared" si="293"/>
        <v>42384.651504629626</v>
      </c>
      <c r="T3683" s="20">
        <f t="shared" si="289"/>
        <v>10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8273</v>
      </c>
      <c r="O3684" t="s">
        <v>8274</v>
      </c>
      <c r="P3684">
        <f t="shared" si="290"/>
        <v>139</v>
      </c>
      <c r="Q3684">
        <f t="shared" si="291"/>
        <v>62.33</v>
      </c>
      <c r="R3684" s="10">
        <f t="shared" si="292"/>
        <v>41772.685393518521</v>
      </c>
      <c r="S3684" s="10">
        <f t="shared" si="293"/>
        <v>41806.290972222225</v>
      </c>
      <c r="T3684" s="20">
        <f t="shared" si="289"/>
        <v>33.605578703703941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8273</v>
      </c>
      <c r="O3685" t="s">
        <v>8274</v>
      </c>
      <c r="P3685">
        <f t="shared" si="290"/>
        <v>111</v>
      </c>
      <c r="Q3685">
        <f t="shared" si="291"/>
        <v>58.79</v>
      </c>
      <c r="R3685" s="10">
        <f t="shared" si="292"/>
        <v>42633.116851851853</v>
      </c>
      <c r="S3685" s="10">
        <f t="shared" si="293"/>
        <v>42663.116851851853</v>
      </c>
      <c r="T3685" s="20">
        <f t="shared" si="289"/>
        <v>30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8273</v>
      </c>
      <c r="O3686" t="s">
        <v>8274</v>
      </c>
      <c r="P3686">
        <f t="shared" si="290"/>
        <v>139</v>
      </c>
      <c r="Q3686">
        <f t="shared" si="291"/>
        <v>45.35</v>
      </c>
      <c r="R3686" s="10">
        <f t="shared" si="292"/>
        <v>42219.180393518516</v>
      </c>
      <c r="S3686" s="10">
        <f t="shared" si="293"/>
        <v>42249.180393518516</v>
      </c>
      <c r="T3686" s="20">
        <f t="shared" si="289"/>
        <v>30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8273</v>
      </c>
      <c r="O3687" t="s">
        <v>8274</v>
      </c>
      <c r="P3687">
        <f t="shared" si="290"/>
        <v>106</v>
      </c>
      <c r="Q3687">
        <f t="shared" si="291"/>
        <v>41.94</v>
      </c>
      <c r="R3687" s="10">
        <f t="shared" si="292"/>
        <v>41753.593275462961</v>
      </c>
      <c r="S3687" s="10">
        <f t="shared" si="293"/>
        <v>41778.875</v>
      </c>
      <c r="T3687" s="20">
        <f t="shared" si="289"/>
        <v>25.281724537038826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8273</v>
      </c>
      <c r="O3688" t="s">
        <v>8274</v>
      </c>
      <c r="P3688">
        <f t="shared" si="290"/>
        <v>101</v>
      </c>
      <c r="Q3688">
        <f t="shared" si="291"/>
        <v>59.17</v>
      </c>
      <c r="R3688" s="10">
        <f t="shared" si="292"/>
        <v>42230.662731481483</v>
      </c>
      <c r="S3688" s="10">
        <f t="shared" si="293"/>
        <v>42245.165972222225</v>
      </c>
      <c r="T3688" s="20">
        <f t="shared" si="289"/>
        <v>14.503240740741603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8273</v>
      </c>
      <c r="O3689" t="s">
        <v>8274</v>
      </c>
      <c r="P3689">
        <f t="shared" si="290"/>
        <v>100</v>
      </c>
      <c r="Q3689">
        <f t="shared" si="291"/>
        <v>200.49</v>
      </c>
      <c r="R3689" s="10">
        <f t="shared" si="292"/>
        <v>41787.218229166669</v>
      </c>
      <c r="S3689" s="10">
        <f t="shared" si="293"/>
        <v>41817.218229166669</v>
      </c>
      <c r="T3689" s="20">
        <f t="shared" si="289"/>
        <v>30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8273</v>
      </c>
      <c r="O3690" t="s">
        <v>8274</v>
      </c>
      <c r="P3690">
        <f t="shared" si="290"/>
        <v>109</v>
      </c>
      <c r="Q3690">
        <f t="shared" si="291"/>
        <v>83.97</v>
      </c>
      <c r="R3690" s="10">
        <f t="shared" si="292"/>
        <v>41829.787083333329</v>
      </c>
      <c r="S3690" s="10">
        <f t="shared" si="293"/>
        <v>41859.787083333329</v>
      </c>
      <c r="T3690" s="20">
        <f t="shared" si="289"/>
        <v>30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8273</v>
      </c>
      <c r="O3691" t="s">
        <v>8274</v>
      </c>
      <c r="P3691">
        <f t="shared" si="290"/>
        <v>118</v>
      </c>
      <c r="Q3691">
        <f t="shared" si="291"/>
        <v>57.26</v>
      </c>
      <c r="R3691" s="10">
        <f t="shared" si="292"/>
        <v>42147.826840277776</v>
      </c>
      <c r="S3691" s="10">
        <f t="shared" si="293"/>
        <v>42176.934027777781</v>
      </c>
      <c r="T3691" s="20">
        <f t="shared" si="289"/>
        <v>29.107187500005239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8273</v>
      </c>
      <c r="O3692" t="s">
        <v>8274</v>
      </c>
      <c r="P3692">
        <f t="shared" si="290"/>
        <v>120</v>
      </c>
      <c r="Q3692">
        <f t="shared" si="291"/>
        <v>58.06</v>
      </c>
      <c r="R3692" s="10">
        <f t="shared" si="292"/>
        <v>41940.598182870373</v>
      </c>
      <c r="S3692" s="10">
        <f t="shared" si="293"/>
        <v>41970.639849537038</v>
      </c>
      <c r="T3692" s="20">
        <f t="shared" si="289"/>
        <v>30.041666666664241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8273</v>
      </c>
      <c r="O3693" t="s">
        <v>8274</v>
      </c>
      <c r="P3693">
        <f t="shared" si="290"/>
        <v>128</v>
      </c>
      <c r="Q3693">
        <f t="shared" si="291"/>
        <v>186.8</v>
      </c>
      <c r="R3693" s="10">
        <f t="shared" si="292"/>
        <v>42020.700567129628</v>
      </c>
      <c r="S3693" s="10">
        <f t="shared" si="293"/>
        <v>42065.207638888889</v>
      </c>
      <c r="T3693" s="20">
        <f t="shared" si="289"/>
        <v>44.507071759260725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8273</v>
      </c>
      <c r="O3694" t="s">
        <v>8274</v>
      </c>
      <c r="P3694">
        <f t="shared" si="290"/>
        <v>126</v>
      </c>
      <c r="Q3694">
        <f t="shared" si="291"/>
        <v>74.12</v>
      </c>
      <c r="R3694" s="10">
        <f t="shared" si="292"/>
        <v>41891.96503472222</v>
      </c>
      <c r="S3694" s="10">
        <f t="shared" si="293"/>
        <v>41901</v>
      </c>
      <c r="T3694" s="20">
        <f t="shared" si="289"/>
        <v>9.0349652777804295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8273</v>
      </c>
      <c r="O3695" t="s">
        <v>8274</v>
      </c>
      <c r="P3695">
        <f t="shared" si="290"/>
        <v>129</v>
      </c>
      <c r="Q3695">
        <f t="shared" si="291"/>
        <v>30.71</v>
      </c>
      <c r="R3695" s="10">
        <f t="shared" si="292"/>
        <v>42309.191307870366</v>
      </c>
      <c r="S3695" s="10">
        <f t="shared" si="293"/>
        <v>42338.9375</v>
      </c>
      <c r="T3695" s="20">
        <f t="shared" si="289"/>
        <v>29.746192129634437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8273</v>
      </c>
      <c r="O3696" t="s">
        <v>8274</v>
      </c>
      <c r="P3696">
        <f t="shared" si="290"/>
        <v>107</v>
      </c>
      <c r="Q3696">
        <f t="shared" si="291"/>
        <v>62.67</v>
      </c>
      <c r="R3696" s="10">
        <f t="shared" si="292"/>
        <v>42490.133877314816</v>
      </c>
      <c r="S3696" s="10">
        <f t="shared" si="293"/>
        <v>42527.083333333328</v>
      </c>
      <c r="T3696" s="20">
        <f t="shared" si="289"/>
        <v>36.949456018512137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8273</v>
      </c>
      <c r="O3697" t="s">
        <v>8274</v>
      </c>
      <c r="P3697">
        <f t="shared" si="290"/>
        <v>100</v>
      </c>
      <c r="Q3697">
        <f t="shared" si="291"/>
        <v>121.36</v>
      </c>
      <c r="R3697" s="10">
        <f t="shared" si="292"/>
        <v>41995.870486111111</v>
      </c>
      <c r="S3697" s="10">
        <f t="shared" si="293"/>
        <v>42015.870486111111</v>
      </c>
      <c r="T3697" s="20">
        <f t="shared" si="289"/>
        <v>20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8273</v>
      </c>
      <c r="O3698" t="s">
        <v>8274</v>
      </c>
      <c r="P3698">
        <f t="shared" si="290"/>
        <v>155</v>
      </c>
      <c r="Q3698">
        <f t="shared" si="291"/>
        <v>39.74</v>
      </c>
      <c r="R3698" s="10">
        <f t="shared" si="292"/>
        <v>41988.617083333331</v>
      </c>
      <c r="S3698" s="10">
        <f t="shared" si="293"/>
        <v>42048.617083333331</v>
      </c>
      <c r="T3698" s="20">
        <f t="shared" si="289"/>
        <v>60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8273</v>
      </c>
      <c r="O3699" t="s">
        <v>8274</v>
      </c>
      <c r="P3699">
        <f t="shared" si="290"/>
        <v>108</v>
      </c>
      <c r="Q3699">
        <f t="shared" si="291"/>
        <v>72</v>
      </c>
      <c r="R3699" s="10">
        <f t="shared" si="292"/>
        <v>42479.465833333335</v>
      </c>
      <c r="S3699" s="10">
        <f t="shared" si="293"/>
        <v>42500.465833333335</v>
      </c>
      <c r="T3699" s="20">
        <f t="shared" si="289"/>
        <v>21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8273</v>
      </c>
      <c r="O3700" t="s">
        <v>8274</v>
      </c>
      <c r="P3700">
        <f t="shared" si="290"/>
        <v>111</v>
      </c>
      <c r="Q3700">
        <f t="shared" si="291"/>
        <v>40.630000000000003</v>
      </c>
      <c r="R3700" s="10">
        <f t="shared" si="292"/>
        <v>42401.806562500002</v>
      </c>
      <c r="S3700" s="10">
        <f t="shared" si="293"/>
        <v>42431.806562500002</v>
      </c>
      <c r="T3700" s="20">
        <f t="shared" si="289"/>
        <v>30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8273</v>
      </c>
      <c r="O3701" t="s">
        <v>8274</v>
      </c>
      <c r="P3701">
        <f t="shared" si="290"/>
        <v>101</v>
      </c>
      <c r="Q3701">
        <f t="shared" si="291"/>
        <v>63</v>
      </c>
      <c r="R3701" s="10">
        <f t="shared" si="292"/>
        <v>41897.602037037039</v>
      </c>
      <c r="S3701" s="10">
        <f t="shared" si="293"/>
        <v>41927.602037037039</v>
      </c>
      <c r="T3701" s="20">
        <f t="shared" si="289"/>
        <v>30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8273</v>
      </c>
      <c r="O3702" t="s">
        <v>8274</v>
      </c>
      <c r="P3702">
        <f t="shared" si="290"/>
        <v>121</v>
      </c>
      <c r="Q3702">
        <f t="shared" si="291"/>
        <v>33.67</v>
      </c>
      <c r="R3702" s="10">
        <f t="shared" si="292"/>
        <v>41882.585648148146</v>
      </c>
      <c r="S3702" s="10">
        <f t="shared" si="293"/>
        <v>41912.666666666664</v>
      </c>
      <c r="T3702" s="20">
        <f t="shared" si="289"/>
        <v>30.081018518518249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8273</v>
      </c>
      <c r="O3703" t="s">
        <v>8274</v>
      </c>
      <c r="P3703">
        <f t="shared" si="290"/>
        <v>100</v>
      </c>
      <c r="Q3703">
        <f t="shared" si="291"/>
        <v>38.590000000000003</v>
      </c>
      <c r="R3703" s="10">
        <f t="shared" si="292"/>
        <v>42129.541585648149</v>
      </c>
      <c r="S3703" s="10">
        <f t="shared" si="293"/>
        <v>42159.541585648149</v>
      </c>
      <c r="T3703" s="20">
        <f t="shared" si="289"/>
        <v>30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8273</v>
      </c>
      <c r="O3704" t="s">
        <v>8274</v>
      </c>
      <c r="P3704">
        <f t="shared" si="290"/>
        <v>109</v>
      </c>
      <c r="Q3704">
        <f t="shared" si="291"/>
        <v>155.94999999999999</v>
      </c>
      <c r="R3704" s="10">
        <f t="shared" si="292"/>
        <v>42524.53800925926</v>
      </c>
      <c r="S3704" s="10">
        <f t="shared" si="293"/>
        <v>42561.957638888889</v>
      </c>
      <c r="T3704" s="20">
        <f t="shared" si="289"/>
        <v>37.419629629628616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8273</v>
      </c>
      <c r="O3705" t="s">
        <v>8274</v>
      </c>
      <c r="P3705">
        <f t="shared" si="290"/>
        <v>123</v>
      </c>
      <c r="Q3705">
        <f t="shared" si="291"/>
        <v>43.2</v>
      </c>
      <c r="R3705" s="10">
        <f t="shared" si="292"/>
        <v>42556.504490740743</v>
      </c>
      <c r="S3705" s="10">
        <f t="shared" si="293"/>
        <v>42595.290972222225</v>
      </c>
      <c r="T3705" s="20">
        <f t="shared" si="289"/>
        <v>38.786481481482042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8273</v>
      </c>
      <c r="O3706" t="s">
        <v>8274</v>
      </c>
      <c r="P3706">
        <f t="shared" si="290"/>
        <v>136</v>
      </c>
      <c r="Q3706">
        <f t="shared" si="291"/>
        <v>15.15</v>
      </c>
      <c r="R3706" s="10">
        <f t="shared" si="292"/>
        <v>42461.689745370371</v>
      </c>
      <c r="S3706" s="10">
        <f t="shared" si="293"/>
        <v>42521.689745370371</v>
      </c>
      <c r="T3706" s="20">
        <f t="shared" si="289"/>
        <v>60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8273</v>
      </c>
      <c r="O3707" t="s">
        <v>8274</v>
      </c>
      <c r="P3707">
        <f t="shared" si="290"/>
        <v>103</v>
      </c>
      <c r="Q3707">
        <f t="shared" si="291"/>
        <v>83.57</v>
      </c>
      <c r="R3707" s="10">
        <f t="shared" si="292"/>
        <v>41792.542986111112</v>
      </c>
      <c r="S3707" s="10">
        <f t="shared" si="293"/>
        <v>41813.75</v>
      </c>
      <c r="T3707" s="20">
        <f t="shared" si="289"/>
        <v>21.207013888888469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8273</v>
      </c>
      <c r="O3708" t="s">
        <v>8274</v>
      </c>
      <c r="P3708">
        <f t="shared" si="290"/>
        <v>121</v>
      </c>
      <c r="Q3708">
        <f t="shared" si="291"/>
        <v>140</v>
      </c>
      <c r="R3708" s="10">
        <f t="shared" si="292"/>
        <v>41879.913761574076</v>
      </c>
      <c r="S3708" s="10">
        <f t="shared" si="293"/>
        <v>41894.913761574076</v>
      </c>
      <c r="T3708" s="20">
        <f t="shared" si="289"/>
        <v>15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8273</v>
      </c>
      <c r="O3709" t="s">
        <v>8274</v>
      </c>
      <c r="P3709">
        <f t="shared" si="290"/>
        <v>186</v>
      </c>
      <c r="Q3709">
        <f t="shared" si="291"/>
        <v>80.87</v>
      </c>
      <c r="R3709" s="10">
        <f t="shared" si="292"/>
        <v>42552.048356481479</v>
      </c>
      <c r="S3709" s="10">
        <f t="shared" si="293"/>
        <v>42573.226388888885</v>
      </c>
      <c r="T3709" s="20">
        <f t="shared" si="289"/>
        <v>21.178032407406135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8273</v>
      </c>
      <c r="O3710" t="s">
        <v>8274</v>
      </c>
      <c r="P3710">
        <f t="shared" si="290"/>
        <v>300</v>
      </c>
      <c r="Q3710">
        <f t="shared" si="291"/>
        <v>53.85</v>
      </c>
      <c r="R3710" s="10">
        <f t="shared" si="292"/>
        <v>41810.142199074071</v>
      </c>
      <c r="S3710" s="10">
        <f t="shared" si="293"/>
        <v>41824.142199074071</v>
      </c>
      <c r="T3710" s="20">
        <f t="shared" si="289"/>
        <v>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8273</v>
      </c>
      <c r="O3711" t="s">
        <v>8274</v>
      </c>
      <c r="P3711">
        <f t="shared" si="290"/>
        <v>108</v>
      </c>
      <c r="Q3711">
        <f t="shared" si="291"/>
        <v>30.93</v>
      </c>
      <c r="R3711" s="10">
        <f t="shared" si="292"/>
        <v>41785.707708333335</v>
      </c>
      <c r="S3711" s="10">
        <f t="shared" si="293"/>
        <v>41815.707708333335</v>
      </c>
      <c r="T3711" s="20">
        <f t="shared" si="289"/>
        <v>30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8273</v>
      </c>
      <c r="O3712" t="s">
        <v>8274</v>
      </c>
      <c r="P3712">
        <f t="shared" si="290"/>
        <v>141</v>
      </c>
      <c r="Q3712">
        <f t="shared" si="291"/>
        <v>67.959999999999994</v>
      </c>
      <c r="R3712" s="10">
        <f t="shared" si="292"/>
        <v>42072.576249999998</v>
      </c>
      <c r="S3712" s="10">
        <f t="shared" si="293"/>
        <v>42097.576249999998</v>
      </c>
      <c r="T3712" s="20">
        <f t="shared" si="289"/>
        <v>25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8273</v>
      </c>
      <c r="O3713" t="s">
        <v>8274</v>
      </c>
      <c r="P3713">
        <f t="shared" si="290"/>
        <v>114</v>
      </c>
      <c r="Q3713">
        <f t="shared" si="291"/>
        <v>27.14</v>
      </c>
      <c r="R3713" s="10">
        <f t="shared" si="292"/>
        <v>41779.724224537036</v>
      </c>
      <c r="S3713" s="10">
        <f t="shared" si="293"/>
        <v>41805.666666666664</v>
      </c>
      <c r="T3713" s="20">
        <f t="shared" si="289"/>
        <v>25.942442129628034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8273</v>
      </c>
      <c r="O3714" t="s">
        <v>8274</v>
      </c>
      <c r="P3714">
        <f t="shared" si="290"/>
        <v>154</v>
      </c>
      <c r="Q3714">
        <f t="shared" si="291"/>
        <v>110.87</v>
      </c>
      <c r="R3714" s="10">
        <f t="shared" si="292"/>
        <v>42134.172071759262</v>
      </c>
      <c r="S3714" s="10">
        <f t="shared" si="293"/>
        <v>42155.290972222225</v>
      </c>
      <c r="T3714" s="20">
        <f t="shared" si="289"/>
        <v>21.118900462963211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8273</v>
      </c>
      <c r="O3715" t="s">
        <v>8274</v>
      </c>
      <c r="P3715">
        <f t="shared" si="290"/>
        <v>102</v>
      </c>
      <c r="Q3715">
        <f t="shared" si="291"/>
        <v>106.84</v>
      </c>
      <c r="R3715" s="10">
        <f t="shared" si="292"/>
        <v>42505.738032407404</v>
      </c>
      <c r="S3715" s="10">
        <f t="shared" si="293"/>
        <v>42525.738032407404</v>
      </c>
      <c r="T3715" s="20">
        <f t="shared" ref="T3715:T3778" si="294">S3715-R3715</f>
        <v>20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8273</v>
      </c>
      <c r="O3716" t="s">
        <v>8274</v>
      </c>
      <c r="P3716">
        <f t="shared" si="290"/>
        <v>102</v>
      </c>
      <c r="Q3716">
        <f t="shared" si="291"/>
        <v>105.52</v>
      </c>
      <c r="R3716" s="10">
        <f t="shared" si="292"/>
        <v>42118.556331018524</v>
      </c>
      <c r="S3716" s="10">
        <f t="shared" si="293"/>
        <v>42150.165972222225</v>
      </c>
      <c r="T3716" s="20">
        <f t="shared" si="294"/>
        <v>31.609641203700448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8273</v>
      </c>
      <c r="O3717" t="s">
        <v>8274</v>
      </c>
      <c r="P3717">
        <f t="shared" si="290"/>
        <v>103</v>
      </c>
      <c r="Q3717">
        <f t="shared" si="291"/>
        <v>132.96</v>
      </c>
      <c r="R3717" s="10">
        <f t="shared" si="292"/>
        <v>42036.995590277773</v>
      </c>
      <c r="S3717" s="10">
        <f t="shared" si="293"/>
        <v>42094.536111111112</v>
      </c>
      <c r="T3717" s="20">
        <f t="shared" si="294"/>
        <v>57.540520833339542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8273</v>
      </c>
      <c r="O3718" t="s">
        <v>8274</v>
      </c>
      <c r="P3718">
        <f t="shared" si="290"/>
        <v>156</v>
      </c>
      <c r="Q3718">
        <f t="shared" si="291"/>
        <v>51.92</v>
      </c>
      <c r="R3718" s="10">
        <f t="shared" si="292"/>
        <v>42360.887835648144</v>
      </c>
      <c r="S3718" s="10">
        <f t="shared" si="293"/>
        <v>42390.887835648144</v>
      </c>
      <c r="T3718" s="20">
        <f t="shared" si="294"/>
        <v>30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8273</v>
      </c>
      <c r="O3719" t="s">
        <v>8274</v>
      </c>
      <c r="P3719">
        <f t="shared" si="290"/>
        <v>101</v>
      </c>
      <c r="Q3719">
        <f t="shared" si="291"/>
        <v>310</v>
      </c>
      <c r="R3719" s="10">
        <f t="shared" si="292"/>
        <v>42102.866307870368</v>
      </c>
      <c r="S3719" s="10">
        <f t="shared" si="293"/>
        <v>42133.866307870368</v>
      </c>
      <c r="T3719" s="20">
        <f t="shared" si="294"/>
        <v>31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8273</v>
      </c>
      <c r="O3720" t="s">
        <v>8274</v>
      </c>
      <c r="P3720">
        <f t="shared" si="290"/>
        <v>239</v>
      </c>
      <c r="Q3720">
        <f t="shared" si="291"/>
        <v>26.02</v>
      </c>
      <c r="R3720" s="10">
        <f t="shared" si="292"/>
        <v>42032.716145833328</v>
      </c>
      <c r="S3720" s="10">
        <f t="shared" si="293"/>
        <v>42062.716145833328</v>
      </c>
      <c r="T3720" s="20">
        <f t="shared" si="294"/>
        <v>30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8273</v>
      </c>
      <c r="O3721" t="s">
        <v>8274</v>
      </c>
      <c r="P3721">
        <f t="shared" si="290"/>
        <v>210</v>
      </c>
      <c r="Q3721">
        <f t="shared" si="291"/>
        <v>105</v>
      </c>
      <c r="R3721" s="10">
        <f t="shared" si="292"/>
        <v>42147.729930555557</v>
      </c>
      <c r="S3721" s="10">
        <f t="shared" si="293"/>
        <v>42177.729930555557</v>
      </c>
      <c r="T3721" s="20">
        <f t="shared" si="294"/>
        <v>30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8273</v>
      </c>
      <c r="O3722" t="s">
        <v>8274</v>
      </c>
      <c r="P3722">
        <f t="shared" ref="P3722:P3785" si="295">ROUND(E3722/D3722*100,0)</f>
        <v>105</v>
      </c>
      <c r="Q3722">
        <f t="shared" ref="Q3722:Q3785" si="296">IFERROR(ROUND(E3722/L3722,2),0)</f>
        <v>86.23</v>
      </c>
      <c r="R3722" s="10">
        <f t="shared" ref="R3722:R3785" si="297">(((J3722/60)/60)/24)+DATE(1970,1,1)</f>
        <v>42165.993125000001</v>
      </c>
      <c r="S3722" s="10">
        <f t="shared" ref="S3722:S3785" si="298">(((I3722/60)/60)/24)+DATE(1970,1,1)</f>
        <v>42187.993125000001</v>
      </c>
      <c r="T3722" s="20">
        <f t="shared" si="294"/>
        <v>22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8273</v>
      </c>
      <c r="O3723" t="s">
        <v>8274</v>
      </c>
      <c r="P3723">
        <f t="shared" si="295"/>
        <v>101</v>
      </c>
      <c r="Q3723">
        <f t="shared" si="296"/>
        <v>114.55</v>
      </c>
      <c r="R3723" s="10">
        <f t="shared" si="297"/>
        <v>41927.936157407406</v>
      </c>
      <c r="S3723" s="10">
        <f t="shared" si="298"/>
        <v>41948.977824074071</v>
      </c>
      <c r="T3723" s="20">
        <f t="shared" si="294"/>
        <v>21.041666666664241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8273</v>
      </c>
      <c r="O3724" t="s">
        <v>8274</v>
      </c>
      <c r="P3724">
        <f t="shared" si="295"/>
        <v>111</v>
      </c>
      <c r="Q3724">
        <f t="shared" si="296"/>
        <v>47.66</v>
      </c>
      <c r="R3724" s="10">
        <f t="shared" si="297"/>
        <v>42381.671840277777</v>
      </c>
      <c r="S3724" s="10">
        <f t="shared" si="298"/>
        <v>42411.957638888889</v>
      </c>
      <c r="T3724" s="20">
        <f t="shared" si="294"/>
        <v>30.285798611112114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8273</v>
      </c>
      <c r="O3725" t="s">
        <v>8274</v>
      </c>
      <c r="P3725">
        <f t="shared" si="295"/>
        <v>102</v>
      </c>
      <c r="Q3725">
        <f t="shared" si="296"/>
        <v>72.89</v>
      </c>
      <c r="R3725" s="10">
        <f t="shared" si="297"/>
        <v>41943.753032407411</v>
      </c>
      <c r="S3725" s="10">
        <f t="shared" si="298"/>
        <v>41973.794699074075</v>
      </c>
      <c r="T3725" s="20">
        <f t="shared" si="294"/>
        <v>30.041666666664241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8273</v>
      </c>
      <c r="O3726" t="s">
        <v>8274</v>
      </c>
      <c r="P3726">
        <f t="shared" si="295"/>
        <v>103</v>
      </c>
      <c r="Q3726">
        <f t="shared" si="296"/>
        <v>49.55</v>
      </c>
      <c r="R3726" s="10">
        <f t="shared" si="297"/>
        <v>42465.491435185191</v>
      </c>
      <c r="S3726" s="10">
        <f t="shared" si="298"/>
        <v>42494.958333333328</v>
      </c>
      <c r="T3726" s="20">
        <f t="shared" si="294"/>
        <v>29.466898148137261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8273</v>
      </c>
      <c r="O3727" t="s">
        <v>8274</v>
      </c>
      <c r="P3727">
        <f t="shared" si="295"/>
        <v>127</v>
      </c>
      <c r="Q3727">
        <f t="shared" si="296"/>
        <v>25.4</v>
      </c>
      <c r="R3727" s="10">
        <f t="shared" si="297"/>
        <v>42401.945219907408</v>
      </c>
      <c r="S3727" s="10">
        <f t="shared" si="298"/>
        <v>42418.895833333328</v>
      </c>
      <c r="T3727" s="20">
        <f t="shared" si="294"/>
        <v>16.950613425920892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8273</v>
      </c>
      <c r="O3728" t="s">
        <v>8274</v>
      </c>
      <c r="P3728">
        <f t="shared" si="295"/>
        <v>339</v>
      </c>
      <c r="Q3728">
        <f t="shared" si="296"/>
        <v>62.59</v>
      </c>
      <c r="R3728" s="10">
        <f t="shared" si="297"/>
        <v>42462.140868055561</v>
      </c>
      <c r="S3728" s="10">
        <f t="shared" si="298"/>
        <v>42489.875</v>
      </c>
      <c r="T3728" s="20">
        <f t="shared" si="294"/>
        <v>27.734131944438559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8273</v>
      </c>
      <c r="O3729" t="s">
        <v>8274</v>
      </c>
      <c r="P3729">
        <f t="shared" si="295"/>
        <v>101</v>
      </c>
      <c r="Q3729">
        <f t="shared" si="296"/>
        <v>61.06</v>
      </c>
      <c r="R3729" s="10">
        <f t="shared" si="297"/>
        <v>42632.348310185189</v>
      </c>
      <c r="S3729" s="10">
        <f t="shared" si="298"/>
        <v>42663.204861111109</v>
      </c>
      <c r="T3729" s="20">
        <f t="shared" si="294"/>
        <v>30.856550925920601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8273</v>
      </c>
      <c r="O3730" t="s">
        <v>8274</v>
      </c>
      <c r="P3730">
        <f t="shared" si="295"/>
        <v>9</v>
      </c>
      <c r="Q3730">
        <f t="shared" si="296"/>
        <v>60.06</v>
      </c>
      <c r="R3730" s="10">
        <f t="shared" si="297"/>
        <v>42205.171018518522</v>
      </c>
      <c r="S3730" s="10">
        <f t="shared" si="298"/>
        <v>42235.171018518522</v>
      </c>
      <c r="T3730" s="20">
        <f t="shared" si="294"/>
        <v>30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8273</v>
      </c>
      <c r="O3731" t="s">
        <v>8274</v>
      </c>
      <c r="P3731">
        <f t="shared" si="295"/>
        <v>7</v>
      </c>
      <c r="Q3731">
        <f t="shared" si="296"/>
        <v>72.400000000000006</v>
      </c>
      <c r="R3731" s="10">
        <f t="shared" si="297"/>
        <v>42041.205000000002</v>
      </c>
      <c r="S3731" s="10">
        <f t="shared" si="298"/>
        <v>42086.16333333333</v>
      </c>
      <c r="T3731" s="20">
        <f t="shared" si="294"/>
        <v>44.958333333328483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8273</v>
      </c>
      <c r="O3732" t="s">
        <v>8274</v>
      </c>
      <c r="P3732">
        <f t="shared" si="295"/>
        <v>10</v>
      </c>
      <c r="Q3732">
        <f t="shared" si="296"/>
        <v>100</v>
      </c>
      <c r="R3732" s="10">
        <f t="shared" si="297"/>
        <v>42203.677766203706</v>
      </c>
      <c r="S3732" s="10">
        <f t="shared" si="298"/>
        <v>42233.677766203706</v>
      </c>
      <c r="T3732" s="20">
        <f t="shared" si="294"/>
        <v>30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8273</v>
      </c>
      <c r="O3733" t="s">
        <v>8274</v>
      </c>
      <c r="P3733">
        <f t="shared" si="295"/>
        <v>11</v>
      </c>
      <c r="Q3733">
        <f t="shared" si="296"/>
        <v>51.67</v>
      </c>
      <c r="R3733" s="10">
        <f t="shared" si="297"/>
        <v>41983.752847222218</v>
      </c>
      <c r="S3733" s="10">
        <f t="shared" si="298"/>
        <v>42014.140972222223</v>
      </c>
      <c r="T3733" s="20">
        <f t="shared" si="294"/>
        <v>30.388125000004948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8273</v>
      </c>
      <c r="O3734" t="s">
        <v>8274</v>
      </c>
      <c r="P3734">
        <f t="shared" si="295"/>
        <v>15</v>
      </c>
      <c r="Q3734">
        <f t="shared" si="296"/>
        <v>32.75</v>
      </c>
      <c r="R3734" s="10">
        <f t="shared" si="297"/>
        <v>41968.677465277782</v>
      </c>
      <c r="S3734" s="10">
        <f t="shared" si="298"/>
        <v>42028.5</v>
      </c>
      <c r="T3734" s="20">
        <f t="shared" si="294"/>
        <v>59.822534722217824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8273</v>
      </c>
      <c r="O3735" t="s">
        <v>8274</v>
      </c>
      <c r="P3735">
        <f t="shared" si="295"/>
        <v>0</v>
      </c>
      <c r="Q3735">
        <f t="shared" si="296"/>
        <v>0</v>
      </c>
      <c r="R3735" s="10">
        <f t="shared" si="297"/>
        <v>42103.024398148147</v>
      </c>
      <c r="S3735" s="10">
        <f t="shared" si="298"/>
        <v>42112.9375</v>
      </c>
      <c r="T3735" s="20">
        <f t="shared" si="294"/>
        <v>9.9131018518528435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8273</v>
      </c>
      <c r="O3736" t="s">
        <v>8274</v>
      </c>
      <c r="P3736">
        <f t="shared" si="295"/>
        <v>28</v>
      </c>
      <c r="Q3736">
        <f t="shared" si="296"/>
        <v>61</v>
      </c>
      <c r="R3736" s="10">
        <f t="shared" si="297"/>
        <v>42089.901574074072</v>
      </c>
      <c r="S3736" s="10">
        <f t="shared" si="298"/>
        <v>42149.901574074072</v>
      </c>
      <c r="T3736" s="20">
        <f t="shared" si="294"/>
        <v>60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8273</v>
      </c>
      <c r="O3737" t="s">
        <v>8274</v>
      </c>
      <c r="P3737">
        <f t="shared" si="295"/>
        <v>13</v>
      </c>
      <c r="Q3737">
        <f t="shared" si="296"/>
        <v>10</v>
      </c>
      <c r="R3737" s="10">
        <f t="shared" si="297"/>
        <v>42122.693159722221</v>
      </c>
      <c r="S3737" s="10">
        <f t="shared" si="298"/>
        <v>42152.693159722221</v>
      </c>
      <c r="T3737" s="20">
        <f t="shared" si="294"/>
        <v>30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8273</v>
      </c>
      <c r="O3738" t="s">
        <v>8274</v>
      </c>
      <c r="P3738">
        <f t="shared" si="295"/>
        <v>1</v>
      </c>
      <c r="Q3738">
        <f t="shared" si="296"/>
        <v>10</v>
      </c>
      <c r="R3738" s="10">
        <f t="shared" si="297"/>
        <v>42048.711724537032</v>
      </c>
      <c r="S3738" s="10">
        <f t="shared" si="298"/>
        <v>42086.75</v>
      </c>
      <c r="T3738" s="20">
        <f t="shared" si="294"/>
        <v>38.038275462968159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8273</v>
      </c>
      <c r="O3739" t="s">
        <v>8274</v>
      </c>
      <c r="P3739">
        <f t="shared" si="295"/>
        <v>21</v>
      </c>
      <c r="Q3739">
        <f t="shared" si="296"/>
        <v>37.5</v>
      </c>
      <c r="R3739" s="10">
        <f t="shared" si="297"/>
        <v>42297.691006944442</v>
      </c>
      <c r="S3739" s="10">
        <f t="shared" si="298"/>
        <v>42320.290972222225</v>
      </c>
      <c r="T3739" s="20">
        <f t="shared" si="294"/>
        <v>22.599965277782758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8273</v>
      </c>
      <c r="O3740" t="s">
        <v>8274</v>
      </c>
      <c r="P3740">
        <f t="shared" si="295"/>
        <v>18</v>
      </c>
      <c r="Q3740">
        <f t="shared" si="296"/>
        <v>45</v>
      </c>
      <c r="R3740" s="10">
        <f t="shared" si="297"/>
        <v>41813.938715277778</v>
      </c>
      <c r="S3740" s="10">
        <f t="shared" si="298"/>
        <v>41835.916666666664</v>
      </c>
      <c r="T3740" s="20">
        <f t="shared" si="294"/>
        <v>21.97795138888614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8273</v>
      </c>
      <c r="O3741" t="s">
        <v>8274</v>
      </c>
      <c r="P3741">
        <f t="shared" si="295"/>
        <v>20</v>
      </c>
      <c r="Q3741">
        <f t="shared" si="296"/>
        <v>100.63</v>
      </c>
      <c r="R3741" s="10">
        <f t="shared" si="297"/>
        <v>42548.449861111112</v>
      </c>
      <c r="S3741" s="10">
        <f t="shared" si="298"/>
        <v>42568.449861111112</v>
      </c>
      <c r="T3741" s="20">
        <f t="shared" si="294"/>
        <v>20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8273</v>
      </c>
      <c r="O3742" t="s">
        <v>8274</v>
      </c>
      <c r="P3742">
        <f t="shared" si="295"/>
        <v>18</v>
      </c>
      <c r="Q3742">
        <f t="shared" si="296"/>
        <v>25.57</v>
      </c>
      <c r="R3742" s="10">
        <f t="shared" si="297"/>
        <v>41833.089756944442</v>
      </c>
      <c r="S3742" s="10">
        <f t="shared" si="298"/>
        <v>41863.079143518517</v>
      </c>
      <c r="T3742" s="20">
        <f t="shared" si="294"/>
        <v>29.98938657407416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8273</v>
      </c>
      <c r="O3743" t="s">
        <v>8274</v>
      </c>
      <c r="P3743">
        <f t="shared" si="295"/>
        <v>0</v>
      </c>
      <c r="Q3743">
        <f t="shared" si="296"/>
        <v>0</v>
      </c>
      <c r="R3743" s="10">
        <f t="shared" si="297"/>
        <v>42325.920717592591</v>
      </c>
      <c r="S3743" s="10">
        <f t="shared" si="298"/>
        <v>42355.920717592591</v>
      </c>
      <c r="T3743" s="20">
        <f t="shared" si="294"/>
        <v>30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8273</v>
      </c>
      <c r="O3744" t="s">
        <v>8274</v>
      </c>
      <c r="P3744">
        <f t="shared" si="295"/>
        <v>2</v>
      </c>
      <c r="Q3744">
        <f t="shared" si="296"/>
        <v>25</v>
      </c>
      <c r="R3744" s="10">
        <f t="shared" si="297"/>
        <v>41858.214629629627</v>
      </c>
      <c r="S3744" s="10">
        <f t="shared" si="298"/>
        <v>41888.214629629627</v>
      </c>
      <c r="T3744" s="20">
        <f t="shared" si="294"/>
        <v>30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8273</v>
      </c>
      <c r="O3745" t="s">
        <v>8274</v>
      </c>
      <c r="P3745">
        <f t="shared" si="295"/>
        <v>0</v>
      </c>
      <c r="Q3745">
        <f t="shared" si="296"/>
        <v>0</v>
      </c>
      <c r="R3745" s="10">
        <f t="shared" si="297"/>
        <v>41793.710231481484</v>
      </c>
      <c r="S3745" s="10">
        <f t="shared" si="298"/>
        <v>41823.710231481484</v>
      </c>
      <c r="T3745" s="20">
        <f t="shared" si="294"/>
        <v>30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8273</v>
      </c>
      <c r="O3746" t="s">
        <v>8274</v>
      </c>
      <c r="P3746">
        <f t="shared" si="295"/>
        <v>0</v>
      </c>
      <c r="Q3746">
        <f t="shared" si="296"/>
        <v>0</v>
      </c>
      <c r="R3746" s="10">
        <f t="shared" si="297"/>
        <v>41793.814259259263</v>
      </c>
      <c r="S3746" s="10">
        <f t="shared" si="298"/>
        <v>41825.165972222225</v>
      </c>
      <c r="T3746" s="20">
        <f t="shared" si="294"/>
        <v>31.351712962961756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8273</v>
      </c>
      <c r="O3747" t="s">
        <v>8274</v>
      </c>
      <c r="P3747">
        <f t="shared" si="295"/>
        <v>10</v>
      </c>
      <c r="Q3747">
        <f t="shared" si="296"/>
        <v>10</v>
      </c>
      <c r="R3747" s="10">
        <f t="shared" si="297"/>
        <v>41831.697939814818</v>
      </c>
      <c r="S3747" s="10">
        <f t="shared" si="298"/>
        <v>41861.697939814818</v>
      </c>
      <c r="T3747" s="20">
        <f t="shared" si="294"/>
        <v>30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8273</v>
      </c>
      <c r="O3748" t="s">
        <v>8274</v>
      </c>
      <c r="P3748">
        <f t="shared" si="295"/>
        <v>2</v>
      </c>
      <c r="Q3748">
        <f t="shared" si="296"/>
        <v>202</v>
      </c>
      <c r="R3748" s="10">
        <f t="shared" si="297"/>
        <v>42621.389340277776</v>
      </c>
      <c r="S3748" s="10">
        <f t="shared" si="298"/>
        <v>42651.389340277776</v>
      </c>
      <c r="T3748" s="20">
        <f t="shared" si="294"/>
        <v>30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8273</v>
      </c>
      <c r="O3749" t="s">
        <v>8274</v>
      </c>
      <c r="P3749">
        <f t="shared" si="295"/>
        <v>1</v>
      </c>
      <c r="Q3749">
        <f t="shared" si="296"/>
        <v>25</v>
      </c>
      <c r="R3749" s="10">
        <f t="shared" si="297"/>
        <v>42164.299722222218</v>
      </c>
      <c r="S3749" s="10">
        <f t="shared" si="298"/>
        <v>42190.957638888889</v>
      </c>
      <c r="T3749" s="20">
        <f t="shared" si="294"/>
        <v>26.657916666670644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8273</v>
      </c>
      <c r="O3750" t="s">
        <v>8315</v>
      </c>
      <c r="P3750">
        <f t="shared" si="295"/>
        <v>104</v>
      </c>
      <c r="Q3750">
        <f t="shared" si="296"/>
        <v>99.54</v>
      </c>
      <c r="R3750" s="10">
        <f t="shared" si="297"/>
        <v>42395.706435185188</v>
      </c>
      <c r="S3750" s="10">
        <f t="shared" si="298"/>
        <v>42416.249305555553</v>
      </c>
      <c r="T3750" s="20">
        <f t="shared" si="294"/>
        <v>20.542870370365563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8273</v>
      </c>
      <c r="O3751" t="s">
        <v>8315</v>
      </c>
      <c r="P3751">
        <f t="shared" si="295"/>
        <v>105</v>
      </c>
      <c r="Q3751">
        <f t="shared" si="296"/>
        <v>75</v>
      </c>
      <c r="R3751" s="10">
        <f t="shared" si="297"/>
        <v>42458.127175925925</v>
      </c>
      <c r="S3751" s="10">
        <f t="shared" si="298"/>
        <v>42489.165972222225</v>
      </c>
      <c r="T3751" s="20">
        <f t="shared" si="294"/>
        <v>31.038796296299552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8273</v>
      </c>
      <c r="O3752" t="s">
        <v>8315</v>
      </c>
      <c r="P3752">
        <f t="shared" si="295"/>
        <v>100</v>
      </c>
      <c r="Q3752">
        <f t="shared" si="296"/>
        <v>215.25</v>
      </c>
      <c r="R3752" s="10">
        <f t="shared" si="297"/>
        <v>42016.981574074074</v>
      </c>
      <c r="S3752" s="10">
        <f t="shared" si="298"/>
        <v>42045.332638888889</v>
      </c>
      <c r="T3752" s="20">
        <f t="shared" si="294"/>
        <v>28.35106481481489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8273</v>
      </c>
      <c r="O3753" t="s">
        <v>8315</v>
      </c>
      <c r="P3753">
        <f t="shared" si="295"/>
        <v>133</v>
      </c>
      <c r="Q3753">
        <f t="shared" si="296"/>
        <v>120.55</v>
      </c>
      <c r="R3753" s="10">
        <f t="shared" si="297"/>
        <v>42403.035567129627</v>
      </c>
      <c r="S3753" s="10">
        <f t="shared" si="298"/>
        <v>42462.993900462956</v>
      </c>
      <c r="T3753" s="20">
        <f t="shared" si="294"/>
        <v>59.958333333328483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8273</v>
      </c>
      <c r="O3754" t="s">
        <v>8315</v>
      </c>
      <c r="P3754">
        <f t="shared" si="295"/>
        <v>113</v>
      </c>
      <c r="Q3754">
        <f t="shared" si="296"/>
        <v>37.67</v>
      </c>
      <c r="R3754" s="10">
        <f t="shared" si="297"/>
        <v>42619.802488425921</v>
      </c>
      <c r="S3754" s="10">
        <f t="shared" si="298"/>
        <v>42659.875</v>
      </c>
      <c r="T3754" s="20">
        <f t="shared" si="294"/>
        <v>40.072511574078817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8273</v>
      </c>
      <c r="O3755" t="s">
        <v>8315</v>
      </c>
      <c r="P3755">
        <f t="shared" si="295"/>
        <v>103</v>
      </c>
      <c r="Q3755">
        <f t="shared" si="296"/>
        <v>172.23</v>
      </c>
      <c r="R3755" s="10">
        <f t="shared" si="297"/>
        <v>42128.824074074073</v>
      </c>
      <c r="S3755" s="10">
        <f t="shared" si="298"/>
        <v>42158</v>
      </c>
      <c r="T3755" s="20">
        <f t="shared" si="294"/>
        <v>29.175925925927004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8273</v>
      </c>
      <c r="O3756" t="s">
        <v>8315</v>
      </c>
      <c r="P3756">
        <f t="shared" si="295"/>
        <v>120</v>
      </c>
      <c r="Q3756">
        <f t="shared" si="296"/>
        <v>111.11</v>
      </c>
      <c r="R3756" s="10">
        <f t="shared" si="297"/>
        <v>41808.881215277775</v>
      </c>
      <c r="S3756" s="10">
        <f t="shared" si="298"/>
        <v>41846.207638888889</v>
      </c>
      <c r="T3756" s="20">
        <f t="shared" si="294"/>
        <v>37.326423611113569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8273</v>
      </c>
      <c r="O3757" t="s">
        <v>8315</v>
      </c>
      <c r="P3757">
        <f t="shared" si="295"/>
        <v>130</v>
      </c>
      <c r="Q3757">
        <f t="shared" si="296"/>
        <v>25.46</v>
      </c>
      <c r="R3757" s="10">
        <f t="shared" si="297"/>
        <v>42445.866979166662</v>
      </c>
      <c r="S3757" s="10">
        <f t="shared" si="298"/>
        <v>42475.866979166662</v>
      </c>
      <c r="T3757" s="20">
        <f t="shared" si="294"/>
        <v>30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8273</v>
      </c>
      <c r="O3758" t="s">
        <v>8315</v>
      </c>
      <c r="P3758">
        <f t="shared" si="295"/>
        <v>101</v>
      </c>
      <c r="Q3758">
        <f t="shared" si="296"/>
        <v>267.64999999999998</v>
      </c>
      <c r="R3758" s="10">
        <f t="shared" si="297"/>
        <v>41771.814791666664</v>
      </c>
      <c r="S3758" s="10">
        <f t="shared" si="298"/>
        <v>41801.814791666664</v>
      </c>
      <c r="T3758" s="20">
        <f t="shared" si="294"/>
        <v>30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8273</v>
      </c>
      <c r="O3759" t="s">
        <v>8315</v>
      </c>
      <c r="P3759">
        <f t="shared" si="295"/>
        <v>109</v>
      </c>
      <c r="Q3759">
        <f t="shared" si="296"/>
        <v>75.959999999999994</v>
      </c>
      <c r="R3759" s="10">
        <f t="shared" si="297"/>
        <v>41954.850868055553</v>
      </c>
      <c r="S3759" s="10">
        <f t="shared" si="298"/>
        <v>41974.850868055553</v>
      </c>
      <c r="T3759" s="20">
        <f t="shared" si="294"/>
        <v>20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8273</v>
      </c>
      <c r="O3760" t="s">
        <v>8315</v>
      </c>
      <c r="P3760">
        <f t="shared" si="295"/>
        <v>102</v>
      </c>
      <c r="Q3760">
        <f t="shared" si="296"/>
        <v>59.04</v>
      </c>
      <c r="R3760" s="10">
        <f t="shared" si="297"/>
        <v>41747.471504629626</v>
      </c>
      <c r="S3760" s="10">
        <f t="shared" si="298"/>
        <v>41778.208333333336</v>
      </c>
      <c r="T3760" s="20">
        <f t="shared" si="294"/>
        <v>30.736828703709762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8273</v>
      </c>
      <c r="O3761" t="s">
        <v>8315</v>
      </c>
      <c r="P3761">
        <f t="shared" si="295"/>
        <v>110</v>
      </c>
      <c r="Q3761">
        <f t="shared" si="296"/>
        <v>50.11</v>
      </c>
      <c r="R3761" s="10">
        <f t="shared" si="297"/>
        <v>42182.108252314814</v>
      </c>
      <c r="S3761" s="10">
        <f t="shared" si="298"/>
        <v>42242.108252314814</v>
      </c>
      <c r="T3761" s="20">
        <f t="shared" si="294"/>
        <v>60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8273</v>
      </c>
      <c r="O3762" t="s">
        <v>8315</v>
      </c>
      <c r="P3762">
        <f t="shared" si="295"/>
        <v>101</v>
      </c>
      <c r="Q3762">
        <f t="shared" si="296"/>
        <v>55.5</v>
      </c>
      <c r="R3762" s="10">
        <f t="shared" si="297"/>
        <v>41739.525300925925</v>
      </c>
      <c r="S3762" s="10">
        <f t="shared" si="298"/>
        <v>41764.525300925925</v>
      </c>
      <c r="T3762" s="20">
        <f t="shared" si="294"/>
        <v>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8273</v>
      </c>
      <c r="O3763" t="s">
        <v>8315</v>
      </c>
      <c r="P3763">
        <f t="shared" si="295"/>
        <v>100</v>
      </c>
      <c r="Q3763">
        <f t="shared" si="296"/>
        <v>166.67</v>
      </c>
      <c r="R3763" s="10">
        <f t="shared" si="297"/>
        <v>42173.466863425929</v>
      </c>
      <c r="S3763" s="10">
        <f t="shared" si="298"/>
        <v>42226.958333333328</v>
      </c>
      <c r="T3763" s="20">
        <f t="shared" si="294"/>
        <v>53.491469907399733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8273</v>
      </c>
      <c r="O3764" t="s">
        <v>8315</v>
      </c>
      <c r="P3764">
        <f t="shared" si="295"/>
        <v>106</v>
      </c>
      <c r="Q3764">
        <f t="shared" si="296"/>
        <v>47.43</v>
      </c>
      <c r="R3764" s="10">
        <f t="shared" si="297"/>
        <v>42193.813530092593</v>
      </c>
      <c r="S3764" s="10">
        <f t="shared" si="298"/>
        <v>42218.813530092593</v>
      </c>
      <c r="T3764" s="20">
        <f t="shared" si="294"/>
        <v>25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8273</v>
      </c>
      <c r="O3765" t="s">
        <v>8315</v>
      </c>
      <c r="P3765">
        <f t="shared" si="295"/>
        <v>100</v>
      </c>
      <c r="Q3765">
        <f t="shared" si="296"/>
        <v>64.94</v>
      </c>
      <c r="R3765" s="10">
        <f t="shared" si="297"/>
        <v>42065.750300925924</v>
      </c>
      <c r="S3765" s="10">
        <f t="shared" si="298"/>
        <v>42095.708634259259</v>
      </c>
      <c r="T3765" s="20">
        <f t="shared" si="294"/>
        <v>29.958333333335759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8273</v>
      </c>
      <c r="O3766" t="s">
        <v>8315</v>
      </c>
      <c r="P3766">
        <f t="shared" si="295"/>
        <v>100</v>
      </c>
      <c r="Q3766">
        <f t="shared" si="296"/>
        <v>55.56</v>
      </c>
      <c r="R3766" s="10">
        <f t="shared" si="297"/>
        <v>42499.842962962968</v>
      </c>
      <c r="S3766" s="10">
        <f t="shared" si="298"/>
        <v>42519.024999999994</v>
      </c>
      <c r="T3766" s="20">
        <f t="shared" si="294"/>
        <v>19.182037037026021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8273</v>
      </c>
      <c r="O3767" t="s">
        <v>8315</v>
      </c>
      <c r="P3767">
        <f t="shared" si="295"/>
        <v>113</v>
      </c>
      <c r="Q3767">
        <f t="shared" si="296"/>
        <v>74.22</v>
      </c>
      <c r="R3767" s="10">
        <f t="shared" si="297"/>
        <v>41820.776412037041</v>
      </c>
      <c r="S3767" s="10">
        <f t="shared" si="298"/>
        <v>41850.776412037041</v>
      </c>
      <c r="T3767" s="20">
        <f t="shared" si="294"/>
        <v>30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8273</v>
      </c>
      <c r="O3768" t="s">
        <v>8315</v>
      </c>
      <c r="P3768">
        <f t="shared" si="295"/>
        <v>103</v>
      </c>
      <c r="Q3768">
        <f t="shared" si="296"/>
        <v>106.93</v>
      </c>
      <c r="R3768" s="10">
        <f t="shared" si="297"/>
        <v>41788.167187500003</v>
      </c>
      <c r="S3768" s="10">
        <f t="shared" si="298"/>
        <v>41823.167187500003</v>
      </c>
      <c r="T3768" s="20">
        <f t="shared" si="294"/>
        <v>35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8273</v>
      </c>
      <c r="O3769" t="s">
        <v>8315</v>
      </c>
      <c r="P3769">
        <f t="shared" si="295"/>
        <v>117</v>
      </c>
      <c r="Q3769">
        <f t="shared" si="296"/>
        <v>41.7</v>
      </c>
      <c r="R3769" s="10">
        <f t="shared" si="297"/>
        <v>42050.019641203704</v>
      </c>
      <c r="S3769" s="10">
        <f t="shared" si="298"/>
        <v>42064.207638888889</v>
      </c>
      <c r="T3769" s="20">
        <f t="shared" si="294"/>
        <v>14.18799768518511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8273</v>
      </c>
      <c r="O3770" t="s">
        <v>8315</v>
      </c>
      <c r="P3770">
        <f t="shared" si="295"/>
        <v>108</v>
      </c>
      <c r="Q3770">
        <f t="shared" si="296"/>
        <v>74.239999999999995</v>
      </c>
      <c r="R3770" s="10">
        <f t="shared" si="297"/>
        <v>41772.727893518517</v>
      </c>
      <c r="S3770" s="10">
        <f t="shared" si="298"/>
        <v>41802.727893518517</v>
      </c>
      <c r="T3770" s="20">
        <f t="shared" si="294"/>
        <v>30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8273</v>
      </c>
      <c r="O3771" t="s">
        <v>8315</v>
      </c>
      <c r="P3771">
        <f t="shared" si="295"/>
        <v>100</v>
      </c>
      <c r="Q3771">
        <f t="shared" si="296"/>
        <v>73.33</v>
      </c>
      <c r="R3771" s="10">
        <f t="shared" si="297"/>
        <v>42445.598136574074</v>
      </c>
      <c r="S3771" s="10">
        <f t="shared" si="298"/>
        <v>42475.598136574074</v>
      </c>
      <c r="T3771" s="20">
        <f t="shared" si="294"/>
        <v>30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8273</v>
      </c>
      <c r="O3772" t="s">
        <v>8315</v>
      </c>
      <c r="P3772">
        <f t="shared" si="295"/>
        <v>100</v>
      </c>
      <c r="Q3772">
        <f t="shared" si="296"/>
        <v>100</v>
      </c>
      <c r="R3772" s="10">
        <f t="shared" si="297"/>
        <v>42138.930671296301</v>
      </c>
      <c r="S3772" s="10">
        <f t="shared" si="298"/>
        <v>42168.930671296301</v>
      </c>
      <c r="T3772" s="20">
        <f t="shared" si="294"/>
        <v>30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8273</v>
      </c>
      <c r="O3773" t="s">
        <v>8315</v>
      </c>
      <c r="P3773">
        <f t="shared" si="295"/>
        <v>146</v>
      </c>
      <c r="Q3773">
        <f t="shared" si="296"/>
        <v>38.42</v>
      </c>
      <c r="R3773" s="10">
        <f t="shared" si="297"/>
        <v>42493.857083333336</v>
      </c>
      <c r="S3773" s="10">
        <f t="shared" si="298"/>
        <v>42508</v>
      </c>
      <c r="T3773" s="20">
        <f t="shared" si="294"/>
        <v>14.14291666666395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8273</v>
      </c>
      <c r="O3774" t="s">
        <v>8315</v>
      </c>
      <c r="P3774">
        <f t="shared" si="295"/>
        <v>110</v>
      </c>
      <c r="Q3774">
        <f t="shared" si="296"/>
        <v>166.97</v>
      </c>
      <c r="R3774" s="10">
        <f t="shared" si="297"/>
        <v>42682.616967592592</v>
      </c>
      <c r="S3774" s="10">
        <f t="shared" si="298"/>
        <v>42703.25</v>
      </c>
      <c r="T3774" s="20">
        <f t="shared" si="294"/>
        <v>20.633032407407882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8273</v>
      </c>
      <c r="O3775" t="s">
        <v>8315</v>
      </c>
      <c r="P3775">
        <f t="shared" si="295"/>
        <v>108</v>
      </c>
      <c r="Q3775">
        <f t="shared" si="296"/>
        <v>94.91</v>
      </c>
      <c r="R3775" s="10">
        <f t="shared" si="297"/>
        <v>42656.005173611105</v>
      </c>
      <c r="S3775" s="10">
        <f t="shared" si="298"/>
        <v>42689.088888888888</v>
      </c>
      <c r="T3775" s="20">
        <f t="shared" si="294"/>
        <v>33.083715277782176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8273</v>
      </c>
      <c r="O3776" t="s">
        <v>8315</v>
      </c>
      <c r="P3776">
        <f t="shared" si="295"/>
        <v>100</v>
      </c>
      <c r="Q3776">
        <f t="shared" si="296"/>
        <v>100</v>
      </c>
      <c r="R3776" s="10">
        <f t="shared" si="297"/>
        <v>42087.792303240742</v>
      </c>
      <c r="S3776" s="10">
        <f t="shared" si="298"/>
        <v>42103.792303240742</v>
      </c>
      <c r="T3776" s="20">
        <f t="shared" si="294"/>
        <v>16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8273</v>
      </c>
      <c r="O3777" t="s">
        <v>8315</v>
      </c>
      <c r="P3777">
        <f t="shared" si="295"/>
        <v>100</v>
      </c>
      <c r="Q3777">
        <f t="shared" si="296"/>
        <v>143.21</v>
      </c>
      <c r="R3777" s="10">
        <f t="shared" si="297"/>
        <v>42075.942627314813</v>
      </c>
      <c r="S3777" s="10">
        <f t="shared" si="298"/>
        <v>42103.166666666672</v>
      </c>
      <c r="T3777" s="20">
        <f t="shared" si="294"/>
        <v>27.224039351858664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8273</v>
      </c>
      <c r="O3778" t="s">
        <v>8315</v>
      </c>
      <c r="P3778">
        <f t="shared" si="295"/>
        <v>107</v>
      </c>
      <c r="Q3778">
        <f t="shared" si="296"/>
        <v>90.82</v>
      </c>
      <c r="R3778" s="10">
        <f t="shared" si="297"/>
        <v>41814.367800925924</v>
      </c>
      <c r="S3778" s="10">
        <f t="shared" si="298"/>
        <v>41852.041666666664</v>
      </c>
      <c r="T3778" s="20">
        <f t="shared" si="294"/>
        <v>37.673865740740439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8273</v>
      </c>
      <c r="O3779" t="s">
        <v>8315</v>
      </c>
      <c r="P3779">
        <f t="shared" si="295"/>
        <v>143</v>
      </c>
      <c r="Q3779">
        <f t="shared" si="296"/>
        <v>48.54</v>
      </c>
      <c r="R3779" s="10">
        <f t="shared" si="297"/>
        <v>41887.111354166671</v>
      </c>
      <c r="S3779" s="10">
        <f t="shared" si="298"/>
        <v>41909.166666666664</v>
      </c>
      <c r="T3779" s="20">
        <f t="shared" ref="T3779:T3842" si="299">S3779-R3779</f>
        <v>22.055312499993306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8273</v>
      </c>
      <c r="O3780" t="s">
        <v>8315</v>
      </c>
      <c r="P3780">
        <f t="shared" si="295"/>
        <v>105</v>
      </c>
      <c r="Q3780">
        <f t="shared" si="296"/>
        <v>70.03</v>
      </c>
      <c r="R3780" s="10">
        <f t="shared" si="297"/>
        <v>41989.819212962961</v>
      </c>
      <c r="S3780" s="10">
        <f t="shared" si="298"/>
        <v>42049.819212962961</v>
      </c>
      <c r="T3780" s="20">
        <f t="shared" si="299"/>
        <v>60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8273</v>
      </c>
      <c r="O3781" t="s">
        <v>8315</v>
      </c>
      <c r="P3781">
        <f t="shared" si="295"/>
        <v>104</v>
      </c>
      <c r="Q3781">
        <f t="shared" si="296"/>
        <v>135.63</v>
      </c>
      <c r="R3781" s="10">
        <f t="shared" si="297"/>
        <v>42425.735416666663</v>
      </c>
      <c r="S3781" s="10">
        <f t="shared" si="298"/>
        <v>42455.693750000006</v>
      </c>
      <c r="T3781" s="20">
        <f t="shared" si="299"/>
        <v>29.958333333343035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8273</v>
      </c>
      <c r="O3782" t="s">
        <v>8315</v>
      </c>
      <c r="P3782">
        <f t="shared" si="295"/>
        <v>120</v>
      </c>
      <c r="Q3782">
        <f t="shared" si="296"/>
        <v>100</v>
      </c>
      <c r="R3782" s="10">
        <f t="shared" si="297"/>
        <v>42166.219733796301</v>
      </c>
      <c r="S3782" s="10">
        <f t="shared" si="298"/>
        <v>42198.837499999994</v>
      </c>
      <c r="T3782" s="20">
        <f t="shared" si="299"/>
        <v>32.617766203693463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8273</v>
      </c>
      <c r="O3783" t="s">
        <v>8315</v>
      </c>
      <c r="P3783">
        <f t="shared" si="295"/>
        <v>110</v>
      </c>
      <c r="Q3783">
        <f t="shared" si="296"/>
        <v>94.9</v>
      </c>
      <c r="R3783" s="10">
        <f t="shared" si="297"/>
        <v>41865.882928240739</v>
      </c>
      <c r="S3783" s="10">
        <f t="shared" si="298"/>
        <v>41890.882928240739</v>
      </c>
      <c r="T3783" s="20">
        <f t="shared" si="299"/>
        <v>25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8273</v>
      </c>
      <c r="O3784" t="s">
        <v>8315</v>
      </c>
      <c r="P3784">
        <f t="shared" si="295"/>
        <v>102</v>
      </c>
      <c r="Q3784">
        <f t="shared" si="296"/>
        <v>75.37</v>
      </c>
      <c r="R3784" s="10">
        <f t="shared" si="297"/>
        <v>42546.862233796302</v>
      </c>
      <c r="S3784" s="10">
        <f t="shared" si="298"/>
        <v>42575.958333333328</v>
      </c>
      <c r="T3784" s="20">
        <f t="shared" si="299"/>
        <v>29.096099537026021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8273</v>
      </c>
      <c r="O3785" t="s">
        <v>8315</v>
      </c>
      <c r="P3785">
        <f t="shared" si="295"/>
        <v>129</v>
      </c>
      <c r="Q3785">
        <f t="shared" si="296"/>
        <v>64.459999999999994</v>
      </c>
      <c r="R3785" s="10">
        <f t="shared" si="297"/>
        <v>42420.140277777777</v>
      </c>
      <c r="S3785" s="10">
        <f t="shared" si="298"/>
        <v>42444.666666666672</v>
      </c>
      <c r="T3785" s="20">
        <f t="shared" si="299"/>
        <v>24.526388888894871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8273</v>
      </c>
      <c r="O3786" t="s">
        <v>8315</v>
      </c>
      <c r="P3786">
        <f t="shared" ref="P3786:P3842" si="300">ROUND(E3786/D3786*100,0)</f>
        <v>115</v>
      </c>
      <c r="Q3786">
        <f t="shared" ref="Q3786:Q3842" si="301">IFERROR(ROUND(E3786/L3786,2),0)</f>
        <v>115</v>
      </c>
      <c r="R3786" s="10">
        <f t="shared" ref="R3786:R3842" si="302">(((J3786/60)/60)/24)+DATE(1970,1,1)</f>
        <v>42531.980694444443</v>
      </c>
      <c r="S3786" s="10">
        <f t="shared" ref="S3786:S3842" si="303">(((I3786/60)/60)/24)+DATE(1970,1,1)</f>
        <v>42561.980694444443</v>
      </c>
      <c r="T3786" s="20">
        <f t="shared" si="299"/>
        <v>30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8273</v>
      </c>
      <c r="O3787" t="s">
        <v>8315</v>
      </c>
      <c r="P3787">
        <f t="shared" si="300"/>
        <v>151</v>
      </c>
      <c r="Q3787">
        <f t="shared" si="301"/>
        <v>100.5</v>
      </c>
      <c r="R3787" s="10">
        <f t="shared" si="302"/>
        <v>42548.63853009259</v>
      </c>
      <c r="S3787" s="10">
        <f t="shared" si="303"/>
        <v>42584.418749999997</v>
      </c>
      <c r="T3787" s="20">
        <f t="shared" si="299"/>
        <v>35.780219907406718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8273</v>
      </c>
      <c r="O3788" t="s">
        <v>8315</v>
      </c>
      <c r="P3788">
        <f t="shared" si="300"/>
        <v>111</v>
      </c>
      <c r="Q3788">
        <f t="shared" si="301"/>
        <v>93.77</v>
      </c>
      <c r="R3788" s="10">
        <f t="shared" si="302"/>
        <v>42487.037905092591</v>
      </c>
      <c r="S3788" s="10">
        <f t="shared" si="303"/>
        <v>42517.037905092591</v>
      </c>
      <c r="T3788" s="20">
        <f t="shared" si="299"/>
        <v>30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8273</v>
      </c>
      <c r="O3789" t="s">
        <v>8315</v>
      </c>
      <c r="P3789">
        <f t="shared" si="300"/>
        <v>100</v>
      </c>
      <c r="Q3789">
        <f t="shared" si="301"/>
        <v>35.1</v>
      </c>
      <c r="R3789" s="10">
        <f t="shared" si="302"/>
        <v>42167.534791666665</v>
      </c>
      <c r="S3789" s="10">
        <f t="shared" si="303"/>
        <v>42196.165972222225</v>
      </c>
      <c r="T3789" s="20">
        <f t="shared" si="299"/>
        <v>28.631180555559695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8273</v>
      </c>
      <c r="O3790" t="s">
        <v>8315</v>
      </c>
      <c r="P3790">
        <f t="shared" si="300"/>
        <v>1</v>
      </c>
      <c r="Q3790">
        <f t="shared" si="301"/>
        <v>500</v>
      </c>
      <c r="R3790" s="10">
        <f t="shared" si="302"/>
        <v>42333.695821759262</v>
      </c>
      <c r="S3790" s="10">
        <f t="shared" si="303"/>
        <v>42361.679166666669</v>
      </c>
      <c r="T3790" s="20">
        <f t="shared" si="299"/>
        <v>27.983344907406718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8273</v>
      </c>
      <c r="O3791" t="s">
        <v>8315</v>
      </c>
      <c r="P3791">
        <f t="shared" si="300"/>
        <v>3</v>
      </c>
      <c r="Q3791">
        <f t="shared" si="301"/>
        <v>29</v>
      </c>
      <c r="R3791" s="10">
        <f t="shared" si="302"/>
        <v>42138.798819444448</v>
      </c>
      <c r="S3791" s="10">
        <f t="shared" si="303"/>
        <v>42170.798819444448</v>
      </c>
      <c r="T3791" s="20">
        <f t="shared" si="299"/>
        <v>32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8273</v>
      </c>
      <c r="O3792" t="s">
        <v>8315</v>
      </c>
      <c r="P3792">
        <f t="shared" si="300"/>
        <v>0</v>
      </c>
      <c r="Q3792">
        <f t="shared" si="301"/>
        <v>0</v>
      </c>
      <c r="R3792" s="10">
        <f t="shared" si="302"/>
        <v>42666.666932870372</v>
      </c>
      <c r="S3792" s="10">
        <f t="shared" si="303"/>
        <v>42696.708599537036</v>
      </c>
      <c r="T3792" s="20">
        <f t="shared" si="299"/>
        <v>30.041666666664241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8273</v>
      </c>
      <c r="O3793" t="s">
        <v>8315</v>
      </c>
      <c r="P3793">
        <f t="shared" si="300"/>
        <v>0</v>
      </c>
      <c r="Q3793">
        <f t="shared" si="301"/>
        <v>0</v>
      </c>
      <c r="R3793" s="10">
        <f t="shared" si="302"/>
        <v>41766.692037037035</v>
      </c>
      <c r="S3793" s="10">
        <f t="shared" si="303"/>
        <v>41826.692037037035</v>
      </c>
      <c r="T3793" s="20">
        <f t="shared" si="299"/>
        <v>60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8273</v>
      </c>
      <c r="O3794" t="s">
        <v>8315</v>
      </c>
      <c r="P3794">
        <f t="shared" si="300"/>
        <v>0</v>
      </c>
      <c r="Q3794">
        <f t="shared" si="301"/>
        <v>17.5</v>
      </c>
      <c r="R3794" s="10">
        <f t="shared" si="302"/>
        <v>42170.447013888886</v>
      </c>
      <c r="S3794" s="10">
        <f t="shared" si="303"/>
        <v>42200.447013888886</v>
      </c>
      <c r="T3794" s="20">
        <f t="shared" si="299"/>
        <v>30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8273</v>
      </c>
      <c r="O3795" t="s">
        <v>8315</v>
      </c>
      <c r="P3795">
        <f t="shared" si="300"/>
        <v>60</v>
      </c>
      <c r="Q3795">
        <f t="shared" si="301"/>
        <v>174</v>
      </c>
      <c r="R3795" s="10">
        <f t="shared" si="302"/>
        <v>41968.938993055555</v>
      </c>
      <c r="S3795" s="10">
        <f t="shared" si="303"/>
        <v>41989.938993055555</v>
      </c>
      <c r="T3795" s="20">
        <f t="shared" si="299"/>
        <v>21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8273</v>
      </c>
      <c r="O3796" t="s">
        <v>8315</v>
      </c>
      <c r="P3796">
        <f t="shared" si="300"/>
        <v>1</v>
      </c>
      <c r="Q3796">
        <f t="shared" si="301"/>
        <v>50</v>
      </c>
      <c r="R3796" s="10">
        <f t="shared" si="302"/>
        <v>42132.58048611111</v>
      </c>
      <c r="S3796" s="10">
        <f t="shared" si="303"/>
        <v>42162.58048611111</v>
      </c>
      <c r="T3796" s="20">
        <f t="shared" si="299"/>
        <v>30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8273</v>
      </c>
      <c r="O3797" t="s">
        <v>8315</v>
      </c>
      <c r="P3797">
        <f t="shared" si="300"/>
        <v>2</v>
      </c>
      <c r="Q3797">
        <f t="shared" si="301"/>
        <v>5</v>
      </c>
      <c r="R3797" s="10">
        <f t="shared" si="302"/>
        <v>42201.436226851853</v>
      </c>
      <c r="S3797" s="10">
        <f t="shared" si="303"/>
        <v>42244.9375</v>
      </c>
      <c r="T3797" s="20">
        <f t="shared" si="299"/>
        <v>43.501273148147448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8273</v>
      </c>
      <c r="O3798" t="s">
        <v>8315</v>
      </c>
      <c r="P3798">
        <f t="shared" si="300"/>
        <v>0</v>
      </c>
      <c r="Q3798">
        <f t="shared" si="301"/>
        <v>1</v>
      </c>
      <c r="R3798" s="10">
        <f t="shared" si="302"/>
        <v>42689.029583333337</v>
      </c>
      <c r="S3798" s="10">
        <f t="shared" si="303"/>
        <v>42749.029583333337</v>
      </c>
      <c r="T3798" s="20">
        <f t="shared" si="299"/>
        <v>60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8273</v>
      </c>
      <c r="O3799" t="s">
        <v>8315</v>
      </c>
      <c r="P3799">
        <f t="shared" si="300"/>
        <v>90</v>
      </c>
      <c r="Q3799">
        <f t="shared" si="301"/>
        <v>145.41</v>
      </c>
      <c r="R3799" s="10">
        <f t="shared" si="302"/>
        <v>42084.881539351853</v>
      </c>
      <c r="S3799" s="10">
        <f t="shared" si="303"/>
        <v>42114.881539351853</v>
      </c>
      <c r="T3799" s="20">
        <f t="shared" si="299"/>
        <v>30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8273</v>
      </c>
      <c r="O3800" t="s">
        <v>8315</v>
      </c>
      <c r="P3800">
        <f t="shared" si="300"/>
        <v>1</v>
      </c>
      <c r="Q3800">
        <f t="shared" si="301"/>
        <v>205</v>
      </c>
      <c r="R3800" s="10">
        <f t="shared" si="302"/>
        <v>41831.722777777781</v>
      </c>
      <c r="S3800" s="10">
        <f t="shared" si="303"/>
        <v>41861.722777777781</v>
      </c>
      <c r="T3800" s="20">
        <f t="shared" si="299"/>
        <v>30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8273</v>
      </c>
      <c r="O3801" t="s">
        <v>8315</v>
      </c>
      <c r="P3801">
        <f t="shared" si="300"/>
        <v>4</v>
      </c>
      <c r="Q3801">
        <f t="shared" si="301"/>
        <v>100.5</v>
      </c>
      <c r="R3801" s="10">
        <f t="shared" si="302"/>
        <v>42410.93105324074</v>
      </c>
      <c r="S3801" s="10">
        <f t="shared" si="303"/>
        <v>42440.93105324074</v>
      </c>
      <c r="T3801" s="20">
        <f t="shared" si="299"/>
        <v>30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8273</v>
      </c>
      <c r="O3802" t="s">
        <v>8315</v>
      </c>
      <c r="P3802">
        <f t="shared" si="300"/>
        <v>4</v>
      </c>
      <c r="Q3802">
        <f t="shared" si="301"/>
        <v>55.06</v>
      </c>
      <c r="R3802" s="10">
        <f t="shared" si="302"/>
        <v>41982.737071759257</v>
      </c>
      <c r="S3802" s="10">
        <f t="shared" si="303"/>
        <v>42015.207638888889</v>
      </c>
      <c r="T3802" s="20">
        <f t="shared" si="299"/>
        <v>32.4705671296324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8273</v>
      </c>
      <c r="O3803" t="s">
        <v>8315</v>
      </c>
      <c r="P3803">
        <f t="shared" si="300"/>
        <v>9</v>
      </c>
      <c r="Q3803">
        <f t="shared" si="301"/>
        <v>47.33</v>
      </c>
      <c r="R3803" s="10">
        <f t="shared" si="302"/>
        <v>41975.676111111112</v>
      </c>
      <c r="S3803" s="10">
        <f t="shared" si="303"/>
        <v>42006.676111111112</v>
      </c>
      <c r="T3803" s="20">
        <f t="shared" si="299"/>
        <v>31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8273</v>
      </c>
      <c r="O3804" t="s">
        <v>8315</v>
      </c>
      <c r="P3804">
        <f t="shared" si="300"/>
        <v>0</v>
      </c>
      <c r="Q3804">
        <f t="shared" si="301"/>
        <v>0</v>
      </c>
      <c r="R3804" s="10">
        <f t="shared" si="302"/>
        <v>42269.126226851848</v>
      </c>
      <c r="S3804" s="10">
        <f t="shared" si="303"/>
        <v>42299.126226851848</v>
      </c>
      <c r="T3804" s="20">
        <f t="shared" si="299"/>
        <v>30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8273</v>
      </c>
      <c r="O3805" t="s">
        <v>8315</v>
      </c>
      <c r="P3805">
        <f t="shared" si="300"/>
        <v>20</v>
      </c>
      <c r="Q3805">
        <f t="shared" si="301"/>
        <v>58.95</v>
      </c>
      <c r="R3805" s="10">
        <f t="shared" si="302"/>
        <v>42403.971851851849</v>
      </c>
      <c r="S3805" s="10">
        <f t="shared" si="303"/>
        <v>42433.971851851849</v>
      </c>
      <c r="T3805" s="20">
        <f t="shared" si="299"/>
        <v>30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8273</v>
      </c>
      <c r="O3806" t="s">
        <v>8315</v>
      </c>
      <c r="P3806">
        <f t="shared" si="300"/>
        <v>0</v>
      </c>
      <c r="Q3806">
        <f t="shared" si="301"/>
        <v>0</v>
      </c>
      <c r="R3806" s="10">
        <f t="shared" si="302"/>
        <v>42527.00953703704</v>
      </c>
      <c r="S3806" s="10">
        <f t="shared" si="303"/>
        <v>42582.291666666672</v>
      </c>
      <c r="T3806" s="20">
        <f t="shared" si="299"/>
        <v>55.282129629631527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8273</v>
      </c>
      <c r="O3807" t="s">
        <v>8315</v>
      </c>
      <c r="P3807">
        <f t="shared" si="300"/>
        <v>0</v>
      </c>
      <c r="Q3807">
        <f t="shared" si="301"/>
        <v>1.5</v>
      </c>
      <c r="R3807" s="10">
        <f t="shared" si="302"/>
        <v>41849.887037037035</v>
      </c>
      <c r="S3807" s="10">
        <f t="shared" si="303"/>
        <v>41909.887037037035</v>
      </c>
      <c r="T3807" s="20">
        <f t="shared" si="299"/>
        <v>60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8273</v>
      </c>
      <c r="O3808" t="s">
        <v>8315</v>
      </c>
      <c r="P3808">
        <f t="shared" si="300"/>
        <v>0</v>
      </c>
      <c r="Q3808">
        <f t="shared" si="301"/>
        <v>5</v>
      </c>
      <c r="R3808" s="10">
        <f t="shared" si="302"/>
        <v>41799.259039351848</v>
      </c>
      <c r="S3808" s="10">
        <f t="shared" si="303"/>
        <v>41819.259039351848</v>
      </c>
      <c r="T3808" s="20">
        <f t="shared" si="299"/>
        <v>20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8273</v>
      </c>
      <c r="O3809" t="s">
        <v>8315</v>
      </c>
      <c r="P3809">
        <f t="shared" si="300"/>
        <v>30</v>
      </c>
      <c r="Q3809">
        <f t="shared" si="301"/>
        <v>50.56</v>
      </c>
      <c r="R3809" s="10">
        <f t="shared" si="302"/>
        <v>42090.909016203703</v>
      </c>
      <c r="S3809" s="10">
        <f t="shared" si="303"/>
        <v>42097.909016203703</v>
      </c>
      <c r="T3809" s="20">
        <f t="shared" si="299"/>
        <v>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8273</v>
      </c>
      <c r="O3810" t="s">
        <v>8274</v>
      </c>
      <c r="P3810">
        <f t="shared" si="300"/>
        <v>100</v>
      </c>
      <c r="Q3810">
        <f t="shared" si="301"/>
        <v>41.67</v>
      </c>
      <c r="R3810" s="10">
        <f t="shared" si="302"/>
        <v>42059.453923611116</v>
      </c>
      <c r="S3810" s="10">
        <f t="shared" si="303"/>
        <v>42119.412256944444</v>
      </c>
      <c r="T3810" s="20">
        <f t="shared" si="299"/>
        <v>59.958333333328483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8273</v>
      </c>
      <c r="O3811" t="s">
        <v>8274</v>
      </c>
      <c r="P3811">
        <f t="shared" si="300"/>
        <v>101</v>
      </c>
      <c r="Q3811">
        <f t="shared" si="301"/>
        <v>53.29</v>
      </c>
      <c r="R3811" s="10">
        <f t="shared" si="302"/>
        <v>41800.526701388888</v>
      </c>
      <c r="S3811" s="10">
        <f t="shared" si="303"/>
        <v>41850.958333333336</v>
      </c>
      <c r="T3811" s="20">
        <f t="shared" si="299"/>
        <v>50.431631944447872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8273</v>
      </c>
      <c r="O3812" t="s">
        <v>8274</v>
      </c>
      <c r="P3812">
        <f t="shared" si="300"/>
        <v>122</v>
      </c>
      <c r="Q3812">
        <f t="shared" si="301"/>
        <v>70.23</v>
      </c>
      <c r="R3812" s="10">
        <f t="shared" si="302"/>
        <v>42054.849050925928</v>
      </c>
      <c r="S3812" s="10">
        <f t="shared" si="303"/>
        <v>42084.807384259257</v>
      </c>
      <c r="T3812" s="20">
        <f t="shared" si="299"/>
        <v>29.958333333328483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8273</v>
      </c>
      <c r="O3813" t="s">
        <v>8274</v>
      </c>
      <c r="P3813">
        <f t="shared" si="300"/>
        <v>330</v>
      </c>
      <c r="Q3813">
        <f t="shared" si="301"/>
        <v>43.42</v>
      </c>
      <c r="R3813" s="10">
        <f t="shared" si="302"/>
        <v>42487.62700231481</v>
      </c>
      <c r="S3813" s="10">
        <f t="shared" si="303"/>
        <v>42521.458333333328</v>
      </c>
      <c r="T3813" s="20">
        <f t="shared" si="299"/>
        <v>33.83133101851854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8273</v>
      </c>
      <c r="O3814" t="s">
        <v>8274</v>
      </c>
      <c r="P3814">
        <f t="shared" si="300"/>
        <v>110</v>
      </c>
      <c r="Q3814">
        <f t="shared" si="301"/>
        <v>199.18</v>
      </c>
      <c r="R3814" s="10">
        <f t="shared" si="302"/>
        <v>42109.751250000001</v>
      </c>
      <c r="S3814" s="10">
        <f t="shared" si="303"/>
        <v>42156.165972222225</v>
      </c>
      <c r="T3814" s="20">
        <f t="shared" si="299"/>
        <v>46.414722222223645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8273</v>
      </c>
      <c r="O3815" t="s">
        <v>8274</v>
      </c>
      <c r="P3815">
        <f t="shared" si="300"/>
        <v>101</v>
      </c>
      <c r="Q3815">
        <f t="shared" si="301"/>
        <v>78.52</v>
      </c>
      <c r="R3815" s="10">
        <f t="shared" si="302"/>
        <v>42497.275706018518</v>
      </c>
      <c r="S3815" s="10">
        <f t="shared" si="303"/>
        <v>42535.904861111107</v>
      </c>
      <c r="T3815" s="20">
        <f t="shared" si="299"/>
        <v>38.629155092588917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8273</v>
      </c>
      <c r="O3816" t="s">
        <v>8274</v>
      </c>
      <c r="P3816">
        <f t="shared" si="300"/>
        <v>140</v>
      </c>
      <c r="Q3816">
        <f t="shared" si="301"/>
        <v>61.82</v>
      </c>
      <c r="R3816" s="10">
        <f t="shared" si="302"/>
        <v>42058.904074074075</v>
      </c>
      <c r="S3816" s="10">
        <f t="shared" si="303"/>
        <v>42095.165972222225</v>
      </c>
      <c r="T3816" s="20">
        <f t="shared" si="299"/>
        <v>36.261898148150067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8273</v>
      </c>
      <c r="O3817" t="s">
        <v>8274</v>
      </c>
      <c r="P3817">
        <f t="shared" si="300"/>
        <v>100</v>
      </c>
      <c r="Q3817">
        <f t="shared" si="301"/>
        <v>50</v>
      </c>
      <c r="R3817" s="10">
        <f t="shared" si="302"/>
        <v>42207.259918981479</v>
      </c>
      <c r="S3817" s="10">
        <f t="shared" si="303"/>
        <v>42236.958333333328</v>
      </c>
      <c r="T3817" s="20">
        <f t="shared" si="299"/>
        <v>29.698414351849351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8273</v>
      </c>
      <c r="O3818" t="s">
        <v>8274</v>
      </c>
      <c r="P3818">
        <f t="shared" si="300"/>
        <v>119</v>
      </c>
      <c r="Q3818">
        <f t="shared" si="301"/>
        <v>48.34</v>
      </c>
      <c r="R3818" s="10">
        <f t="shared" si="302"/>
        <v>41807.690081018518</v>
      </c>
      <c r="S3818" s="10">
        <f t="shared" si="303"/>
        <v>41837.690081018518</v>
      </c>
      <c r="T3818" s="20">
        <f t="shared" si="299"/>
        <v>30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8273</v>
      </c>
      <c r="O3819" t="s">
        <v>8274</v>
      </c>
      <c r="P3819">
        <f t="shared" si="300"/>
        <v>107</v>
      </c>
      <c r="Q3819">
        <f t="shared" si="301"/>
        <v>107.25</v>
      </c>
      <c r="R3819" s="10">
        <f t="shared" si="302"/>
        <v>42284.69694444444</v>
      </c>
      <c r="S3819" s="10">
        <f t="shared" si="303"/>
        <v>42301.165972222225</v>
      </c>
      <c r="T3819" s="20">
        <f t="shared" si="299"/>
        <v>16.469027777784504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8273</v>
      </c>
      <c r="O3820" t="s">
        <v>8274</v>
      </c>
      <c r="P3820">
        <f t="shared" si="300"/>
        <v>228</v>
      </c>
      <c r="Q3820">
        <f t="shared" si="301"/>
        <v>57</v>
      </c>
      <c r="R3820" s="10">
        <f t="shared" si="302"/>
        <v>42045.84238425926</v>
      </c>
      <c r="S3820" s="10">
        <f t="shared" si="303"/>
        <v>42075.800717592589</v>
      </c>
      <c r="T3820" s="20">
        <f t="shared" si="299"/>
        <v>29.958333333328483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8273</v>
      </c>
      <c r="O3821" t="s">
        <v>8274</v>
      </c>
      <c r="P3821">
        <f t="shared" si="300"/>
        <v>106</v>
      </c>
      <c r="Q3821">
        <f t="shared" si="301"/>
        <v>40.92</v>
      </c>
      <c r="R3821" s="10">
        <f t="shared" si="302"/>
        <v>42184.209537037037</v>
      </c>
      <c r="S3821" s="10">
        <f t="shared" si="303"/>
        <v>42202.876388888893</v>
      </c>
      <c r="T3821" s="20">
        <f t="shared" si="299"/>
        <v>18.666851851856336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8273</v>
      </c>
      <c r="O3822" t="s">
        <v>8274</v>
      </c>
      <c r="P3822">
        <f t="shared" si="300"/>
        <v>143</v>
      </c>
      <c r="Q3822">
        <f t="shared" si="301"/>
        <v>21.5</v>
      </c>
      <c r="R3822" s="10">
        <f t="shared" si="302"/>
        <v>42160.651817129634</v>
      </c>
      <c r="S3822" s="10">
        <f t="shared" si="303"/>
        <v>42190.651817129634</v>
      </c>
      <c r="T3822" s="20">
        <f t="shared" si="299"/>
        <v>30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8273</v>
      </c>
      <c r="O3823" t="s">
        <v>8274</v>
      </c>
      <c r="P3823">
        <f t="shared" si="300"/>
        <v>105</v>
      </c>
      <c r="Q3823">
        <f t="shared" si="301"/>
        <v>79.540000000000006</v>
      </c>
      <c r="R3823" s="10">
        <f t="shared" si="302"/>
        <v>42341.180636574078</v>
      </c>
      <c r="S3823" s="10">
        <f t="shared" si="303"/>
        <v>42373.180636574078</v>
      </c>
      <c r="T3823" s="20">
        <f t="shared" si="299"/>
        <v>32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8273</v>
      </c>
      <c r="O3824" t="s">
        <v>8274</v>
      </c>
      <c r="P3824">
        <f t="shared" si="300"/>
        <v>110</v>
      </c>
      <c r="Q3824">
        <f t="shared" si="301"/>
        <v>72.38</v>
      </c>
      <c r="R3824" s="10">
        <f t="shared" si="302"/>
        <v>42329.838159722218</v>
      </c>
      <c r="S3824" s="10">
        <f t="shared" si="303"/>
        <v>42388.957638888889</v>
      </c>
      <c r="T3824" s="20">
        <f t="shared" si="299"/>
        <v>59.119479166671226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8273</v>
      </c>
      <c r="O3825" t="s">
        <v>8274</v>
      </c>
      <c r="P3825">
        <f t="shared" si="300"/>
        <v>106</v>
      </c>
      <c r="Q3825">
        <f t="shared" si="301"/>
        <v>64.63</v>
      </c>
      <c r="R3825" s="10">
        <f t="shared" si="302"/>
        <v>42170.910231481481</v>
      </c>
      <c r="S3825" s="10">
        <f t="shared" si="303"/>
        <v>42205.165972222225</v>
      </c>
      <c r="T3825" s="20">
        <f t="shared" si="299"/>
        <v>34.255740740743931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8273</v>
      </c>
      <c r="O3826" t="s">
        <v>8274</v>
      </c>
      <c r="P3826">
        <f t="shared" si="300"/>
        <v>108</v>
      </c>
      <c r="Q3826">
        <f t="shared" si="301"/>
        <v>38.57</v>
      </c>
      <c r="R3826" s="10">
        <f t="shared" si="302"/>
        <v>42571.626192129625</v>
      </c>
      <c r="S3826" s="10">
        <f t="shared" si="303"/>
        <v>42583.570138888885</v>
      </c>
      <c r="T3826" s="20">
        <f t="shared" si="299"/>
        <v>11.943946759260143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8273</v>
      </c>
      <c r="O3827" t="s">
        <v>8274</v>
      </c>
      <c r="P3827">
        <f t="shared" si="300"/>
        <v>105</v>
      </c>
      <c r="Q3827">
        <f t="shared" si="301"/>
        <v>107.57</v>
      </c>
      <c r="R3827" s="10">
        <f t="shared" si="302"/>
        <v>42151.069606481484</v>
      </c>
      <c r="S3827" s="10">
        <f t="shared" si="303"/>
        <v>42172.069606481484</v>
      </c>
      <c r="T3827" s="20">
        <f t="shared" si="299"/>
        <v>21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8273</v>
      </c>
      <c r="O3828" t="s">
        <v>8274</v>
      </c>
      <c r="P3828">
        <f t="shared" si="300"/>
        <v>119</v>
      </c>
      <c r="Q3828">
        <f t="shared" si="301"/>
        <v>27.5</v>
      </c>
      <c r="R3828" s="10">
        <f t="shared" si="302"/>
        <v>42101.423541666663</v>
      </c>
      <c r="S3828" s="10">
        <f t="shared" si="303"/>
        <v>42131.423541666663</v>
      </c>
      <c r="T3828" s="20">
        <f t="shared" si="299"/>
        <v>30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8273</v>
      </c>
      <c r="O3829" t="s">
        <v>8274</v>
      </c>
      <c r="P3829">
        <f t="shared" si="300"/>
        <v>153</v>
      </c>
      <c r="Q3829">
        <f t="shared" si="301"/>
        <v>70.459999999999994</v>
      </c>
      <c r="R3829" s="10">
        <f t="shared" si="302"/>
        <v>42034.928252314814</v>
      </c>
      <c r="S3829" s="10">
        <f t="shared" si="303"/>
        <v>42090</v>
      </c>
      <c r="T3829" s="20">
        <f t="shared" si="299"/>
        <v>55.071747685185983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8273</v>
      </c>
      <c r="O3830" t="s">
        <v>8274</v>
      </c>
      <c r="P3830">
        <f t="shared" si="300"/>
        <v>100</v>
      </c>
      <c r="Q3830">
        <f t="shared" si="301"/>
        <v>178.57</v>
      </c>
      <c r="R3830" s="10">
        <f t="shared" si="302"/>
        <v>41944.527627314819</v>
      </c>
      <c r="S3830" s="10">
        <f t="shared" si="303"/>
        <v>42004.569293981483</v>
      </c>
      <c r="T3830" s="20">
        <f t="shared" si="299"/>
        <v>60.041666666664241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8273</v>
      </c>
      <c r="O3831" t="s">
        <v>8274</v>
      </c>
      <c r="P3831">
        <f t="shared" si="300"/>
        <v>100</v>
      </c>
      <c r="Q3831">
        <f t="shared" si="301"/>
        <v>62.63</v>
      </c>
      <c r="R3831" s="10">
        <f t="shared" si="302"/>
        <v>42593.865405092598</v>
      </c>
      <c r="S3831" s="10">
        <f t="shared" si="303"/>
        <v>42613.865405092598</v>
      </c>
      <c r="T3831" s="20">
        <f t="shared" si="299"/>
        <v>20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8273</v>
      </c>
      <c r="O3832" t="s">
        <v>8274</v>
      </c>
      <c r="P3832">
        <f t="shared" si="300"/>
        <v>225</v>
      </c>
      <c r="Q3832">
        <f t="shared" si="301"/>
        <v>75</v>
      </c>
      <c r="R3832" s="10">
        <f t="shared" si="302"/>
        <v>42503.740868055553</v>
      </c>
      <c r="S3832" s="10">
        <f t="shared" si="303"/>
        <v>42517.740868055553</v>
      </c>
      <c r="T3832" s="20">
        <f t="shared" si="299"/>
        <v>14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8273</v>
      </c>
      <c r="O3833" t="s">
        <v>8274</v>
      </c>
      <c r="P3833">
        <f t="shared" si="300"/>
        <v>106</v>
      </c>
      <c r="Q3833">
        <f t="shared" si="301"/>
        <v>58.9</v>
      </c>
      <c r="R3833" s="10">
        <f t="shared" si="302"/>
        <v>41927.848900462966</v>
      </c>
      <c r="S3833" s="10">
        <f t="shared" si="303"/>
        <v>41948.890567129631</v>
      </c>
      <c r="T3833" s="20">
        <f t="shared" si="299"/>
        <v>21.041666666664241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8273</v>
      </c>
      <c r="O3834" t="s">
        <v>8274</v>
      </c>
      <c r="P3834">
        <f t="shared" si="300"/>
        <v>105</v>
      </c>
      <c r="Q3834">
        <f t="shared" si="301"/>
        <v>139.56</v>
      </c>
      <c r="R3834" s="10">
        <f t="shared" si="302"/>
        <v>42375.114988425921</v>
      </c>
      <c r="S3834" s="10">
        <f t="shared" si="303"/>
        <v>42420.114988425921</v>
      </c>
      <c r="T3834" s="20">
        <f t="shared" si="299"/>
        <v>45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8273</v>
      </c>
      <c r="O3835" t="s">
        <v>8274</v>
      </c>
      <c r="P3835">
        <f t="shared" si="300"/>
        <v>117</v>
      </c>
      <c r="Q3835">
        <f t="shared" si="301"/>
        <v>70</v>
      </c>
      <c r="R3835" s="10">
        <f t="shared" si="302"/>
        <v>41963.872361111105</v>
      </c>
      <c r="S3835" s="10">
        <f t="shared" si="303"/>
        <v>41974.797916666663</v>
      </c>
      <c r="T3835" s="20">
        <f t="shared" si="299"/>
        <v>10.925555555557366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8273</v>
      </c>
      <c r="O3836" t="s">
        <v>8274</v>
      </c>
      <c r="P3836">
        <f t="shared" si="300"/>
        <v>109</v>
      </c>
      <c r="Q3836">
        <f t="shared" si="301"/>
        <v>57.39</v>
      </c>
      <c r="R3836" s="10">
        <f t="shared" si="302"/>
        <v>42143.445219907408</v>
      </c>
      <c r="S3836" s="10">
        <f t="shared" si="303"/>
        <v>42173.445219907408</v>
      </c>
      <c r="T3836" s="20">
        <f t="shared" si="299"/>
        <v>30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8273</v>
      </c>
      <c r="O3837" t="s">
        <v>8274</v>
      </c>
      <c r="P3837">
        <f t="shared" si="300"/>
        <v>160</v>
      </c>
      <c r="Q3837">
        <f t="shared" si="301"/>
        <v>40</v>
      </c>
      <c r="R3837" s="10">
        <f t="shared" si="302"/>
        <v>42460.94222222222</v>
      </c>
      <c r="S3837" s="10">
        <f t="shared" si="303"/>
        <v>42481.94222222222</v>
      </c>
      <c r="T3837" s="20">
        <f t="shared" si="299"/>
        <v>21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8273</v>
      </c>
      <c r="O3838" t="s">
        <v>8274</v>
      </c>
      <c r="P3838">
        <f t="shared" si="300"/>
        <v>113</v>
      </c>
      <c r="Q3838">
        <f t="shared" si="301"/>
        <v>64.290000000000006</v>
      </c>
      <c r="R3838" s="10">
        <f t="shared" si="302"/>
        <v>42553.926527777774</v>
      </c>
      <c r="S3838" s="10">
        <f t="shared" si="303"/>
        <v>42585.172916666663</v>
      </c>
      <c r="T3838" s="20">
        <f t="shared" si="299"/>
        <v>31.24638888888876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8273</v>
      </c>
      <c r="O3839" t="s">
        <v>8274</v>
      </c>
      <c r="P3839">
        <f t="shared" si="300"/>
        <v>102</v>
      </c>
      <c r="Q3839">
        <f t="shared" si="301"/>
        <v>120.12</v>
      </c>
      <c r="R3839" s="10">
        <f t="shared" si="302"/>
        <v>42152.765717592592</v>
      </c>
      <c r="S3839" s="10">
        <f t="shared" si="303"/>
        <v>42188.765717592592</v>
      </c>
      <c r="T3839" s="20">
        <f t="shared" si="299"/>
        <v>36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8273</v>
      </c>
      <c r="O3840" t="s">
        <v>8274</v>
      </c>
      <c r="P3840">
        <f t="shared" si="300"/>
        <v>101</v>
      </c>
      <c r="Q3840">
        <f t="shared" si="301"/>
        <v>1008.24</v>
      </c>
      <c r="R3840" s="10">
        <f t="shared" si="302"/>
        <v>42116.710752314815</v>
      </c>
      <c r="S3840" s="10">
        <f t="shared" si="303"/>
        <v>42146.710752314815</v>
      </c>
      <c r="T3840" s="20">
        <f t="shared" si="299"/>
        <v>30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8273</v>
      </c>
      <c r="O3841" t="s">
        <v>8274</v>
      </c>
      <c r="P3841">
        <f t="shared" si="300"/>
        <v>101</v>
      </c>
      <c r="Q3841">
        <f t="shared" si="301"/>
        <v>63.28</v>
      </c>
      <c r="R3841" s="10">
        <f t="shared" si="302"/>
        <v>42155.142638888887</v>
      </c>
      <c r="S3841" s="10">
        <f t="shared" si="303"/>
        <v>42215.142638888887</v>
      </c>
      <c r="T3841" s="20">
        <f t="shared" si="299"/>
        <v>60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8273</v>
      </c>
      <c r="O3842" t="s">
        <v>8274</v>
      </c>
      <c r="P3842">
        <f t="shared" si="300"/>
        <v>6500</v>
      </c>
      <c r="Q3842">
        <f t="shared" si="301"/>
        <v>21.67</v>
      </c>
      <c r="R3842" s="10">
        <f t="shared" si="302"/>
        <v>42432.701724537037</v>
      </c>
      <c r="S3842" s="10">
        <f t="shared" si="303"/>
        <v>42457.660057870366</v>
      </c>
      <c r="T3842" s="20">
        <f t="shared" si="299"/>
        <v>24.958333333328483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8273</v>
      </c>
      <c r="O3843" t="s">
        <v>8274</v>
      </c>
      <c r="P3843">
        <f t="shared" ref="P3843:P3906" si="304">ROUND(E3843/D3843*100,0)</f>
        <v>9</v>
      </c>
      <c r="Q3843">
        <f t="shared" ref="Q3843:Q3906" si="305">IFERROR(ROUND(E3843/L3843,2),0)</f>
        <v>25.65</v>
      </c>
      <c r="R3843" s="10">
        <f t="shared" ref="R3843:R3906" si="306">(((J3843/60)/60)/24)+DATE(1970,1,1)</f>
        <v>41780.785729166666</v>
      </c>
      <c r="S3843" s="10">
        <f t="shared" ref="S3843:S3906" si="307">(((I3843/60)/60)/24)+DATE(1970,1,1)</f>
        <v>41840.785729166666</v>
      </c>
      <c r="T3843" s="20">
        <f t="shared" ref="T3843:T3906" si="308">S3843-R3843</f>
        <v>60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8273</v>
      </c>
      <c r="O3844" t="s">
        <v>8274</v>
      </c>
      <c r="P3844">
        <f t="shared" si="304"/>
        <v>22</v>
      </c>
      <c r="Q3844">
        <f t="shared" si="305"/>
        <v>47.7</v>
      </c>
      <c r="R3844" s="10">
        <f t="shared" si="306"/>
        <v>41740.493657407409</v>
      </c>
      <c r="S3844" s="10">
        <f t="shared" si="307"/>
        <v>41770.493657407409</v>
      </c>
      <c r="T3844" s="20">
        <f t="shared" si="308"/>
        <v>30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8273</v>
      </c>
      <c r="O3845" t="s">
        <v>8274</v>
      </c>
      <c r="P3845">
        <f t="shared" si="304"/>
        <v>21</v>
      </c>
      <c r="Q3845">
        <f t="shared" si="305"/>
        <v>56.05</v>
      </c>
      <c r="R3845" s="10">
        <f t="shared" si="306"/>
        <v>41766.072500000002</v>
      </c>
      <c r="S3845" s="10">
        <f t="shared" si="307"/>
        <v>41791.072500000002</v>
      </c>
      <c r="T3845" s="20">
        <f t="shared" si="308"/>
        <v>25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8273</v>
      </c>
      <c r="O3846" t="s">
        <v>8274</v>
      </c>
      <c r="P3846">
        <f t="shared" si="304"/>
        <v>41</v>
      </c>
      <c r="Q3846">
        <f t="shared" si="305"/>
        <v>81.319999999999993</v>
      </c>
      <c r="R3846" s="10">
        <f t="shared" si="306"/>
        <v>41766.617291666669</v>
      </c>
      <c r="S3846" s="10">
        <f t="shared" si="307"/>
        <v>41793.290972222225</v>
      </c>
      <c r="T3846" s="20">
        <f t="shared" si="308"/>
        <v>26.67368055555562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8273</v>
      </c>
      <c r="O3847" t="s">
        <v>8274</v>
      </c>
      <c r="P3847">
        <f t="shared" si="304"/>
        <v>2</v>
      </c>
      <c r="Q3847">
        <f t="shared" si="305"/>
        <v>70.17</v>
      </c>
      <c r="R3847" s="10">
        <f t="shared" si="306"/>
        <v>42248.627013888887</v>
      </c>
      <c r="S3847" s="10">
        <f t="shared" si="307"/>
        <v>42278.627013888887</v>
      </c>
      <c r="T3847" s="20">
        <f t="shared" si="308"/>
        <v>30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8273</v>
      </c>
      <c r="O3848" t="s">
        <v>8274</v>
      </c>
      <c r="P3848">
        <f t="shared" si="304"/>
        <v>3</v>
      </c>
      <c r="Q3848">
        <f t="shared" si="305"/>
        <v>23.63</v>
      </c>
      <c r="R3848" s="10">
        <f t="shared" si="306"/>
        <v>41885.221550925926</v>
      </c>
      <c r="S3848" s="10">
        <f t="shared" si="307"/>
        <v>41916.290972222225</v>
      </c>
      <c r="T3848" s="20">
        <f t="shared" si="308"/>
        <v>31.06942129629897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8273</v>
      </c>
      <c r="O3849" t="s">
        <v>8274</v>
      </c>
      <c r="P3849">
        <f t="shared" si="304"/>
        <v>16</v>
      </c>
      <c r="Q3849">
        <f t="shared" si="305"/>
        <v>188.56</v>
      </c>
      <c r="R3849" s="10">
        <f t="shared" si="306"/>
        <v>42159.224432870367</v>
      </c>
      <c r="S3849" s="10">
        <f t="shared" si="307"/>
        <v>42204.224432870367</v>
      </c>
      <c r="T3849" s="20">
        <f t="shared" si="308"/>
        <v>45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8273</v>
      </c>
      <c r="O3850" t="s">
        <v>8274</v>
      </c>
      <c r="P3850">
        <f t="shared" si="304"/>
        <v>16</v>
      </c>
      <c r="Q3850">
        <f t="shared" si="305"/>
        <v>49.51</v>
      </c>
      <c r="R3850" s="10">
        <f t="shared" si="306"/>
        <v>42265.817002314812</v>
      </c>
      <c r="S3850" s="10">
        <f t="shared" si="307"/>
        <v>42295.817002314812</v>
      </c>
      <c r="T3850" s="20">
        <f t="shared" si="308"/>
        <v>30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8273</v>
      </c>
      <c r="O3851" t="s">
        <v>8274</v>
      </c>
      <c r="P3851">
        <f t="shared" si="304"/>
        <v>7</v>
      </c>
      <c r="Q3851">
        <f t="shared" si="305"/>
        <v>75.459999999999994</v>
      </c>
      <c r="R3851" s="10">
        <f t="shared" si="306"/>
        <v>42136.767175925925</v>
      </c>
      <c r="S3851" s="10">
        <f t="shared" si="307"/>
        <v>42166.767175925925</v>
      </c>
      <c r="T3851" s="20">
        <f t="shared" si="308"/>
        <v>30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8273</v>
      </c>
      <c r="O3852" t="s">
        <v>8274</v>
      </c>
      <c r="P3852">
        <f t="shared" si="304"/>
        <v>4</v>
      </c>
      <c r="Q3852">
        <f t="shared" si="305"/>
        <v>9.5</v>
      </c>
      <c r="R3852" s="10">
        <f t="shared" si="306"/>
        <v>41975.124340277776</v>
      </c>
      <c r="S3852" s="10">
        <f t="shared" si="307"/>
        <v>42005.124340277776</v>
      </c>
      <c r="T3852" s="20">
        <f t="shared" si="308"/>
        <v>30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8273</v>
      </c>
      <c r="O3853" t="s">
        <v>8274</v>
      </c>
      <c r="P3853">
        <f t="shared" si="304"/>
        <v>34</v>
      </c>
      <c r="Q3853">
        <f t="shared" si="305"/>
        <v>35.5</v>
      </c>
      <c r="R3853" s="10">
        <f t="shared" si="306"/>
        <v>42172.439571759256</v>
      </c>
      <c r="S3853" s="10">
        <f t="shared" si="307"/>
        <v>42202.439571759256</v>
      </c>
      <c r="T3853" s="20">
        <f t="shared" si="308"/>
        <v>30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8273</v>
      </c>
      <c r="O3854" t="s">
        <v>8274</v>
      </c>
      <c r="P3854">
        <f t="shared" si="304"/>
        <v>0</v>
      </c>
      <c r="Q3854">
        <f t="shared" si="305"/>
        <v>10</v>
      </c>
      <c r="R3854" s="10">
        <f t="shared" si="306"/>
        <v>42065.190694444449</v>
      </c>
      <c r="S3854" s="10">
        <f t="shared" si="307"/>
        <v>42090.149027777778</v>
      </c>
      <c r="T3854" s="20">
        <f t="shared" si="308"/>
        <v>24.958333333328483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8273</v>
      </c>
      <c r="O3855" t="s">
        <v>8274</v>
      </c>
      <c r="P3855">
        <f t="shared" si="304"/>
        <v>0</v>
      </c>
      <c r="Q3855">
        <f t="shared" si="305"/>
        <v>13</v>
      </c>
      <c r="R3855" s="10">
        <f t="shared" si="306"/>
        <v>41848.84002314815</v>
      </c>
      <c r="S3855" s="10">
        <f t="shared" si="307"/>
        <v>41883.84002314815</v>
      </c>
      <c r="T3855" s="20">
        <f t="shared" si="308"/>
        <v>35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8273</v>
      </c>
      <c r="O3856" t="s">
        <v>8274</v>
      </c>
      <c r="P3856">
        <f t="shared" si="304"/>
        <v>16</v>
      </c>
      <c r="Q3856">
        <f t="shared" si="305"/>
        <v>89.4</v>
      </c>
      <c r="R3856" s="10">
        <f t="shared" si="306"/>
        <v>42103.884930555556</v>
      </c>
      <c r="S3856" s="10">
        <f t="shared" si="307"/>
        <v>42133.884930555556</v>
      </c>
      <c r="T3856" s="20">
        <f t="shared" si="308"/>
        <v>30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8273</v>
      </c>
      <c r="O3857" t="s">
        <v>8274</v>
      </c>
      <c r="P3857">
        <f t="shared" si="304"/>
        <v>3</v>
      </c>
      <c r="Q3857">
        <f t="shared" si="305"/>
        <v>25</v>
      </c>
      <c r="R3857" s="10">
        <f t="shared" si="306"/>
        <v>42059.970729166671</v>
      </c>
      <c r="S3857" s="10">
        <f t="shared" si="307"/>
        <v>42089.929062499999</v>
      </c>
      <c r="T3857" s="20">
        <f t="shared" si="308"/>
        <v>29.958333333328483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8273</v>
      </c>
      <c r="O3858" t="s">
        <v>8274</v>
      </c>
      <c r="P3858">
        <f t="shared" si="304"/>
        <v>0</v>
      </c>
      <c r="Q3858">
        <f t="shared" si="305"/>
        <v>1</v>
      </c>
      <c r="R3858" s="10">
        <f t="shared" si="306"/>
        <v>42041.743090277778</v>
      </c>
      <c r="S3858" s="10">
        <f t="shared" si="307"/>
        <v>42071.701423611114</v>
      </c>
      <c r="T3858" s="20">
        <f t="shared" si="308"/>
        <v>29.958333333335759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8273</v>
      </c>
      <c r="O3859" t="s">
        <v>8274</v>
      </c>
      <c r="P3859">
        <f t="shared" si="304"/>
        <v>5</v>
      </c>
      <c r="Q3859">
        <f t="shared" si="305"/>
        <v>65</v>
      </c>
      <c r="R3859" s="10">
        <f t="shared" si="306"/>
        <v>41829.73715277778</v>
      </c>
      <c r="S3859" s="10">
        <f t="shared" si="307"/>
        <v>41852.716666666667</v>
      </c>
      <c r="T3859" s="20">
        <f t="shared" si="308"/>
        <v>22.979513888887595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8273</v>
      </c>
      <c r="O3860" t="s">
        <v>8274</v>
      </c>
      <c r="P3860">
        <f t="shared" si="304"/>
        <v>2</v>
      </c>
      <c r="Q3860">
        <f t="shared" si="305"/>
        <v>10</v>
      </c>
      <c r="R3860" s="10">
        <f t="shared" si="306"/>
        <v>42128.431064814817</v>
      </c>
      <c r="S3860" s="10">
        <f t="shared" si="307"/>
        <v>42146.875</v>
      </c>
      <c r="T3860" s="20">
        <f t="shared" si="308"/>
        <v>18.443935185183364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8273</v>
      </c>
      <c r="O3861" t="s">
        <v>8274</v>
      </c>
      <c r="P3861">
        <f t="shared" si="304"/>
        <v>0</v>
      </c>
      <c r="Q3861">
        <f t="shared" si="305"/>
        <v>1</v>
      </c>
      <c r="R3861" s="10">
        <f t="shared" si="306"/>
        <v>41789.893599537041</v>
      </c>
      <c r="S3861" s="10">
        <f t="shared" si="307"/>
        <v>41815.875</v>
      </c>
      <c r="T3861" s="20">
        <f t="shared" si="308"/>
        <v>25.981400462958845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8273</v>
      </c>
      <c r="O3862" t="s">
        <v>8274</v>
      </c>
      <c r="P3862">
        <f t="shared" si="304"/>
        <v>18</v>
      </c>
      <c r="Q3862">
        <f t="shared" si="305"/>
        <v>81.540000000000006</v>
      </c>
      <c r="R3862" s="10">
        <f t="shared" si="306"/>
        <v>41833.660995370366</v>
      </c>
      <c r="S3862" s="10">
        <f t="shared" si="307"/>
        <v>41863.660995370366</v>
      </c>
      <c r="T3862" s="20">
        <f t="shared" si="308"/>
        <v>30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8273</v>
      </c>
      <c r="O3863" t="s">
        <v>8274</v>
      </c>
      <c r="P3863">
        <f t="shared" si="304"/>
        <v>5</v>
      </c>
      <c r="Q3863">
        <f t="shared" si="305"/>
        <v>100</v>
      </c>
      <c r="R3863" s="10">
        <f t="shared" si="306"/>
        <v>41914.590011574073</v>
      </c>
      <c r="S3863" s="10">
        <f t="shared" si="307"/>
        <v>41955.907638888893</v>
      </c>
      <c r="T3863" s="20">
        <f t="shared" si="308"/>
        <v>41.317627314820129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8273</v>
      </c>
      <c r="O3864" t="s">
        <v>8274</v>
      </c>
      <c r="P3864">
        <f t="shared" si="304"/>
        <v>0</v>
      </c>
      <c r="Q3864">
        <f t="shared" si="305"/>
        <v>1</v>
      </c>
      <c r="R3864" s="10">
        <f t="shared" si="306"/>
        <v>42611.261064814811</v>
      </c>
      <c r="S3864" s="10">
        <f t="shared" si="307"/>
        <v>42625.707638888889</v>
      </c>
      <c r="T3864" s="20">
        <f t="shared" si="308"/>
        <v>14.446574074077944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8273</v>
      </c>
      <c r="O3865" t="s">
        <v>8274</v>
      </c>
      <c r="P3865">
        <f t="shared" si="304"/>
        <v>0</v>
      </c>
      <c r="Q3865">
        <f t="shared" si="305"/>
        <v>0</v>
      </c>
      <c r="R3865" s="10">
        <f t="shared" si="306"/>
        <v>42253.633159722223</v>
      </c>
      <c r="S3865" s="10">
        <f t="shared" si="307"/>
        <v>42313.674826388888</v>
      </c>
      <c r="T3865" s="20">
        <f t="shared" si="308"/>
        <v>60.041666666664241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8273</v>
      </c>
      <c r="O3866" t="s">
        <v>8274</v>
      </c>
      <c r="P3866">
        <f t="shared" si="304"/>
        <v>1</v>
      </c>
      <c r="Q3866">
        <f t="shared" si="305"/>
        <v>20</v>
      </c>
      <c r="R3866" s="10">
        <f t="shared" si="306"/>
        <v>42295.891828703709</v>
      </c>
      <c r="S3866" s="10">
        <f t="shared" si="307"/>
        <v>42325.933495370366</v>
      </c>
      <c r="T3866" s="20">
        <f t="shared" si="308"/>
        <v>30.041666666656965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8273</v>
      </c>
      <c r="O3867" t="s">
        <v>8274</v>
      </c>
      <c r="P3867">
        <f t="shared" si="304"/>
        <v>27</v>
      </c>
      <c r="Q3867">
        <f t="shared" si="305"/>
        <v>46.43</v>
      </c>
      <c r="R3867" s="10">
        <f t="shared" si="306"/>
        <v>41841.651597222226</v>
      </c>
      <c r="S3867" s="10">
        <f t="shared" si="307"/>
        <v>41881.229166666664</v>
      </c>
      <c r="T3867" s="20">
        <f t="shared" si="308"/>
        <v>39.577569444438268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8273</v>
      </c>
      <c r="O3868" t="s">
        <v>8274</v>
      </c>
      <c r="P3868">
        <f t="shared" si="304"/>
        <v>1</v>
      </c>
      <c r="Q3868">
        <f t="shared" si="305"/>
        <v>5.5</v>
      </c>
      <c r="R3868" s="10">
        <f t="shared" si="306"/>
        <v>42402.947002314817</v>
      </c>
      <c r="S3868" s="10">
        <f t="shared" si="307"/>
        <v>42452.145138888889</v>
      </c>
      <c r="T3868" s="20">
        <f t="shared" si="308"/>
        <v>49.198136574072123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8273</v>
      </c>
      <c r="O3869" t="s">
        <v>8274</v>
      </c>
      <c r="P3869">
        <f t="shared" si="304"/>
        <v>13</v>
      </c>
      <c r="Q3869">
        <f t="shared" si="305"/>
        <v>50.2</v>
      </c>
      <c r="R3869" s="10">
        <f t="shared" si="306"/>
        <v>42509.814108796301</v>
      </c>
      <c r="S3869" s="10">
        <f t="shared" si="307"/>
        <v>42539.814108796301</v>
      </c>
      <c r="T3869" s="20">
        <f t="shared" si="308"/>
        <v>30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8273</v>
      </c>
      <c r="O3870" t="s">
        <v>8315</v>
      </c>
      <c r="P3870">
        <f t="shared" si="304"/>
        <v>0</v>
      </c>
      <c r="Q3870">
        <f t="shared" si="305"/>
        <v>10</v>
      </c>
      <c r="R3870" s="10">
        <f t="shared" si="306"/>
        <v>41865.659780092588</v>
      </c>
      <c r="S3870" s="10">
        <f t="shared" si="307"/>
        <v>41890.659780092588</v>
      </c>
      <c r="T3870" s="20">
        <f t="shared" si="308"/>
        <v>25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8273</v>
      </c>
      <c r="O3871" t="s">
        <v>8315</v>
      </c>
      <c r="P3871">
        <f t="shared" si="304"/>
        <v>3</v>
      </c>
      <c r="Q3871">
        <f t="shared" si="305"/>
        <v>30.13</v>
      </c>
      <c r="R3871" s="10">
        <f t="shared" si="306"/>
        <v>42047.724444444444</v>
      </c>
      <c r="S3871" s="10">
        <f t="shared" si="307"/>
        <v>42077.132638888885</v>
      </c>
      <c r="T3871" s="20">
        <f t="shared" si="308"/>
        <v>29.408194444440596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8273</v>
      </c>
      <c r="O3872" t="s">
        <v>8315</v>
      </c>
      <c r="P3872">
        <f t="shared" si="304"/>
        <v>15</v>
      </c>
      <c r="Q3872">
        <f t="shared" si="305"/>
        <v>150</v>
      </c>
      <c r="R3872" s="10">
        <f t="shared" si="306"/>
        <v>41793.17219907407</v>
      </c>
      <c r="S3872" s="10">
        <f t="shared" si="307"/>
        <v>41823.17219907407</v>
      </c>
      <c r="T3872" s="20">
        <f t="shared" si="308"/>
        <v>30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8273</v>
      </c>
      <c r="O3873" t="s">
        <v>8315</v>
      </c>
      <c r="P3873">
        <f t="shared" si="304"/>
        <v>3</v>
      </c>
      <c r="Q3873">
        <f t="shared" si="305"/>
        <v>13.33</v>
      </c>
      <c r="R3873" s="10">
        <f t="shared" si="306"/>
        <v>42763.780671296292</v>
      </c>
      <c r="S3873" s="10">
        <f t="shared" si="307"/>
        <v>42823.739004629635</v>
      </c>
      <c r="T3873" s="20">
        <f t="shared" si="308"/>
        <v>59.958333333343035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8273</v>
      </c>
      <c r="O3874" t="s">
        <v>8315</v>
      </c>
      <c r="P3874">
        <f t="shared" si="304"/>
        <v>0</v>
      </c>
      <c r="Q3874">
        <f t="shared" si="305"/>
        <v>0</v>
      </c>
      <c r="R3874" s="10">
        <f t="shared" si="306"/>
        <v>42180.145787037036</v>
      </c>
      <c r="S3874" s="10">
        <f t="shared" si="307"/>
        <v>42230.145787037036</v>
      </c>
      <c r="T3874" s="20">
        <f t="shared" si="308"/>
        <v>50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8273</v>
      </c>
      <c r="O3875" t="s">
        <v>8315</v>
      </c>
      <c r="P3875">
        <f t="shared" si="304"/>
        <v>0</v>
      </c>
      <c r="Q3875">
        <f t="shared" si="305"/>
        <v>0</v>
      </c>
      <c r="R3875" s="10">
        <f t="shared" si="306"/>
        <v>42255.696006944447</v>
      </c>
      <c r="S3875" s="10">
        <f t="shared" si="307"/>
        <v>42285.696006944447</v>
      </c>
      <c r="T3875" s="20">
        <f t="shared" si="308"/>
        <v>30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8273</v>
      </c>
      <c r="O3876" t="s">
        <v>8315</v>
      </c>
      <c r="P3876">
        <f t="shared" si="304"/>
        <v>0</v>
      </c>
      <c r="Q3876">
        <f t="shared" si="305"/>
        <v>0</v>
      </c>
      <c r="R3876" s="10">
        <f t="shared" si="306"/>
        <v>42007.016458333332</v>
      </c>
      <c r="S3876" s="10">
        <f t="shared" si="307"/>
        <v>42028.041666666672</v>
      </c>
      <c r="T3876" s="20">
        <f t="shared" si="308"/>
        <v>21.025208333339833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8273</v>
      </c>
      <c r="O3877" t="s">
        <v>8315</v>
      </c>
      <c r="P3877">
        <f t="shared" si="304"/>
        <v>0</v>
      </c>
      <c r="Q3877">
        <f t="shared" si="305"/>
        <v>0</v>
      </c>
      <c r="R3877" s="10">
        <f t="shared" si="306"/>
        <v>42615.346817129626</v>
      </c>
      <c r="S3877" s="10">
        <f t="shared" si="307"/>
        <v>42616.416666666672</v>
      </c>
      <c r="T3877" s="20">
        <f t="shared" si="308"/>
        <v>1.0698495370452292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8273</v>
      </c>
      <c r="O3878" t="s">
        <v>8315</v>
      </c>
      <c r="P3878">
        <f t="shared" si="304"/>
        <v>53</v>
      </c>
      <c r="Q3878">
        <f t="shared" si="305"/>
        <v>44.76</v>
      </c>
      <c r="R3878" s="10">
        <f t="shared" si="306"/>
        <v>42372.624166666668</v>
      </c>
      <c r="S3878" s="10">
        <f t="shared" si="307"/>
        <v>42402.624166666668</v>
      </c>
      <c r="T3878" s="20">
        <f t="shared" si="308"/>
        <v>30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8273</v>
      </c>
      <c r="O3879" t="s">
        <v>8315</v>
      </c>
      <c r="P3879">
        <f t="shared" si="304"/>
        <v>5</v>
      </c>
      <c r="Q3879">
        <f t="shared" si="305"/>
        <v>88.64</v>
      </c>
      <c r="R3879" s="10">
        <f t="shared" si="306"/>
        <v>42682.67768518519</v>
      </c>
      <c r="S3879" s="10">
        <f t="shared" si="307"/>
        <v>42712.67768518519</v>
      </c>
      <c r="T3879" s="20">
        <f t="shared" si="308"/>
        <v>30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8273</v>
      </c>
      <c r="O3880" t="s">
        <v>8315</v>
      </c>
      <c r="P3880">
        <f t="shared" si="304"/>
        <v>0</v>
      </c>
      <c r="Q3880">
        <f t="shared" si="305"/>
        <v>10</v>
      </c>
      <c r="R3880" s="10">
        <f t="shared" si="306"/>
        <v>42154.818819444445</v>
      </c>
      <c r="S3880" s="10">
        <f t="shared" si="307"/>
        <v>42185.165972222225</v>
      </c>
      <c r="T3880" s="20">
        <f t="shared" si="308"/>
        <v>30.347152777780138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8273</v>
      </c>
      <c r="O3881" t="s">
        <v>8315</v>
      </c>
      <c r="P3881">
        <f t="shared" si="304"/>
        <v>0</v>
      </c>
      <c r="Q3881">
        <f t="shared" si="305"/>
        <v>0</v>
      </c>
      <c r="R3881" s="10">
        <f t="shared" si="306"/>
        <v>41999.861064814817</v>
      </c>
      <c r="S3881" s="10">
        <f t="shared" si="307"/>
        <v>42029.861064814817</v>
      </c>
      <c r="T3881" s="20">
        <f t="shared" si="308"/>
        <v>30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8273</v>
      </c>
      <c r="O3882" t="s">
        <v>8315</v>
      </c>
      <c r="P3882">
        <f t="shared" si="304"/>
        <v>13</v>
      </c>
      <c r="Q3882">
        <f t="shared" si="305"/>
        <v>57.65</v>
      </c>
      <c r="R3882" s="10">
        <f t="shared" si="306"/>
        <v>41815.815046296295</v>
      </c>
      <c r="S3882" s="10">
        <f t="shared" si="307"/>
        <v>41850.958333333336</v>
      </c>
      <c r="T3882" s="20">
        <f t="shared" si="308"/>
        <v>35.143287037040864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8273</v>
      </c>
      <c r="O3883" t="s">
        <v>8315</v>
      </c>
      <c r="P3883">
        <f t="shared" si="304"/>
        <v>5</v>
      </c>
      <c r="Q3883">
        <f t="shared" si="305"/>
        <v>25</v>
      </c>
      <c r="R3883" s="10">
        <f t="shared" si="306"/>
        <v>42756.018506944441</v>
      </c>
      <c r="S3883" s="10">
        <f t="shared" si="307"/>
        <v>42786.018506944441</v>
      </c>
      <c r="T3883" s="20">
        <f t="shared" si="308"/>
        <v>30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8273</v>
      </c>
      <c r="O3884" t="s">
        <v>8315</v>
      </c>
      <c r="P3884">
        <f t="shared" si="304"/>
        <v>0</v>
      </c>
      <c r="Q3884">
        <f t="shared" si="305"/>
        <v>0</v>
      </c>
      <c r="R3884" s="10">
        <f t="shared" si="306"/>
        <v>42373.983449074076</v>
      </c>
      <c r="S3884" s="10">
        <f t="shared" si="307"/>
        <v>42400.960416666669</v>
      </c>
      <c r="T3884" s="20">
        <f t="shared" si="308"/>
        <v>26.9769675925927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8273</v>
      </c>
      <c r="O3885" t="s">
        <v>8315</v>
      </c>
      <c r="P3885">
        <f t="shared" si="304"/>
        <v>0</v>
      </c>
      <c r="Q3885">
        <f t="shared" si="305"/>
        <v>0</v>
      </c>
      <c r="R3885" s="10">
        <f t="shared" si="306"/>
        <v>41854.602650462963</v>
      </c>
      <c r="S3885" s="10">
        <f t="shared" si="307"/>
        <v>41884.602650462963</v>
      </c>
      <c r="T3885" s="20">
        <f t="shared" si="308"/>
        <v>30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8273</v>
      </c>
      <c r="O3886" t="s">
        <v>8315</v>
      </c>
      <c r="P3886">
        <f t="shared" si="304"/>
        <v>0</v>
      </c>
      <c r="Q3886">
        <f t="shared" si="305"/>
        <v>0</v>
      </c>
      <c r="R3886" s="10">
        <f t="shared" si="306"/>
        <v>42065.791574074072</v>
      </c>
      <c r="S3886" s="10">
        <f t="shared" si="307"/>
        <v>42090.749907407408</v>
      </c>
      <c r="T3886" s="20">
        <f t="shared" si="308"/>
        <v>24.958333333335759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8273</v>
      </c>
      <c r="O3887" t="s">
        <v>8315</v>
      </c>
      <c r="P3887">
        <f t="shared" si="304"/>
        <v>0</v>
      </c>
      <c r="Q3887">
        <f t="shared" si="305"/>
        <v>0</v>
      </c>
      <c r="R3887" s="10">
        <f t="shared" si="306"/>
        <v>42469.951284722221</v>
      </c>
      <c r="S3887" s="10">
        <f t="shared" si="307"/>
        <v>42499.951284722221</v>
      </c>
      <c r="T3887" s="20">
        <f t="shared" si="308"/>
        <v>30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8273</v>
      </c>
      <c r="O3888" t="s">
        <v>8315</v>
      </c>
      <c r="P3888">
        <f t="shared" si="304"/>
        <v>0</v>
      </c>
      <c r="Q3888">
        <f t="shared" si="305"/>
        <v>0</v>
      </c>
      <c r="R3888" s="10">
        <f t="shared" si="306"/>
        <v>41954.228032407409</v>
      </c>
      <c r="S3888" s="10">
        <f t="shared" si="307"/>
        <v>41984.228032407409</v>
      </c>
      <c r="T3888" s="20">
        <f t="shared" si="308"/>
        <v>30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8273</v>
      </c>
      <c r="O3889" t="s">
        <v>8315</v>
      </c>
      <c r="P3889">
        <f t="shared" si="304"/>
        <v>2</v>
      </c>
      <c r="Q3889">
        <f t="shared" si="305"/>
        <v>17.5</v>
      </c>
      <c r="R3889" s="10">
        <f t="shared" si="306"/>
        <v>42079.857974537037</v>
      </c>
      <c r="S3889" s="10">
        <f t="shared" si="307"/>
        <v>42125.916666666672</v>
      </c>
      <c r="T3889" s="20">
        <f t="shared" si="308"/>
        <v>46.058692129634437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8273</v>
      </c>
      <c r="O3890" t="s">
        <v>8274</v>
      </c>
      <c r="P3890">
        <f t="shared" si="304"/>
        <v>27</v>
      </c>
      <c r="Q3890">
        <f t="shared" si="305"/>
        <v>38.71</v>
      </c>
      <c r="R3890" s="10">
        <f t="shared" si="306"/>
        <v>42762.545810185184</v>
      </c>
      <c r="S3890" s="10">
        <f t="shared" si="307"/>
        <v>42792.545810185184</v>
      </c>
      <c r="T3890" s="20">
        <f t="shared" si="308"/>
        <v>30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8273</v>
      </c>
      <c r="O3891" t="s">
        <v>8274</v>
      </c>
      <c r="P3891">
        <f t="shared" si="304"/>
        <v>1</v>
      </c>
      <c r="Q3891">
        <f t="shared" si="305"/>
        <v>13.11</v>
      </c>
      <c r="R3891" s="10">
        <f t="shared" si="306"/>
        <v>41977.004976851851</v>
      </c>
      <c r="S3891" s="10">
        <f t="shared" si="307"/>
        <v>42008.976388888885</v>
      </c>
      <c r="T3891" s="20">
        <f t="shared" si="308"/>
        <v>31.971412037033588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8273</v>
      </c>
      <c r="O3892" t="s">
        <v>8274</v>
      </c>
      <c r="P3892">
        <f t="shared" si="304"/>
        <v>17</v>
      </c>
      <c r="Q3892">
        <f t="shared" si="305"/>
        <v>315.5</v>
      </c>
      <c r="R3892" s="10">
        <f t="shared" si="306"/>
        <v>42171.758611111116</v>
      </c>
      <c r="S3892" s="10">
        <f t="shared" si="307"/>
        <v>42231.758611111116</v>
      </c>
      <c r="T3892" s="20">
        <f t="shared" si="308"/>
        <v>60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8273</v>
      </c>
      <c r="O3893" t="s">
        <v>8274</v>
      </c>
      <c r="P3893">
        <f t="shared" si="304"/>
        <v>33</v>
      </c>
      <c r="Q3893">
        <f t="shared" si="305"/>
        <v>37.14</v>
      </c>
      <c r="R3893" s="10">
        <f t="shared" si="306"/>
        <v>42056.1324537037</v>
      </c>
      <c r="S3893" s="10">
        <f t="shared" si="307"/>
        <v>42086.207638888889</v>
      </c>
      <c r="T3893" s="20">
        <f t="shared" si="308"/>
        <v>30.075185185189184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8273</v>
      </c>
      <c r="O3894" t="s">
        <v>8274</v>
      </c>
      <c r="P3894">
        <f t="shared" si="304"/>
        <v>0</v>
      </c>
      <c r="Q3894">
        <f t="shared" si="305"/>
        <v>0</v>
      </c>
      <c r="R3894" s="10">
        <f t="shared" si="306"/>
        <v>41867.652280092596</v>
      </c>
      <c r="S3894" s="10">
        <f t="shared" si="307"/>
        <v>41875.291666666664</v>
      </c>
      <c r="T3894" s="20">
        <f t="shared" si="308"/>
        <v>7.6393865740683395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8273</v>
      </c>
      <c r="O3895" t="s">
        <v>8274</v>
      </c>
      <c r="P3895">
        <f t="shared" si="304"/>
        <v>22</v>
      </c>
      <c r="Q3895">
        <f t="shared" si="305"/>
        <v>128.27000000000001</v>
      </c>
      <c r="R3895" s="10">
        <f t="shared" si="306"/>
        <v>41779.657870370371</v>
      </c>
      <c r="S3895" s="10">
        <f t="shared" si="307"/>
        <v>41821.25</v>
      </c>
      <c r="T3895" s="20">
        <f t="shared" si="308"/>
        <v>41.592129629629198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8273</v>
      </c>
      <c r="O3896" t="s">
        <v>8274</v>
      </c>
      <c r="P3896">
        <f t="shared" si="304"/>
        <v>3</v>
      </c>
      <c r="Q3896">
        <f t="shared" si="305"/>
        <v>47.27</v>
      </c>
      <c r="R3896" s="10">
        <f t="shared" si="306"/>
        <v>42679.958472222221</v>
      </c>
      <c r="S3896" s="10">
        <f t="shared" si="307"/>
        <v>42710.207638888889</v>
      </c>
      <c r="T3896" s="20">
        <f t="shared" si="308"/>
        <v>30.249166666668316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8273</v>
      </c>
      <c r="O3897" t="s">
        <v>8274</v>
      </c>
      <c r="P3897">
        <f t="shared" si="304"/>
        <v>5</v>
      </c>
      <c r="Q3897">
        <f t="shared" si="305"/>
        <v>50</v>
      </c>
      <c r="R3897" s="10">
        <f t="shared" si="306"/>
        <v>42032.250208333338</v>
      </c>
      <c r="S3897" s="10">
        <f t="shared" si="307"/>
        <v>42063.250208333338</v>
      </c>
      <c r="T3897" s="20">
        <f t="shared" si="308"/>
        <v>31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8273</v>
      </c>
      <c r="O3898" t="s">
        <v>8274</v>
      </c>
      <c r="P3898">
        <f t="shared" si="304"/>
        <v>11</v>
      </c>
      <c r="Q3898">
        <f t="shared" si="305"/>
        <v>42.5</v>
      </c>
      <c r="R3898" s="10">
        <f t="shared" si="306"/>
        <v>41793.191875000004</v>
      </c>
      <c r="S3898" s="10">
        <f t="shared" si="307"/>
        <v>41807.191875000004</v>
      </c>
      <c r="T3898" s="20">
        <f t="shared" si="308"/>
        <v>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8273</v>
      </c>
      <c r="O3899" t="s">
        <v>8274</v>
      </c>
      <c r="P3899">
        <f t="shared" si="304"/>
        <v>18</v>
      </c>
      <c r="Q3899">
        <f t="shared" si="305"/>
        <v>44</v>
      </c>
      <c r="R3899" s="10">
        <f t="shared" si="306"/>
        <v>41982.87364583333</v>
      </c>
      <c r="S3899" s="10">
        <f t="shared" si="307"/>
        <v>42012.87364583333</v>
      </c>
      <c r="T3899" s="20">
        <f t="shared" si="308"/>
        <v>30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8273</v>
      </c>
      <c r="O3900" t="s">
        <v>8274</v>
      </c>
      <c r="P3900">
        <f t="shared" si="304"/>
        <v>33</v>
      </c>
      <c r="Q3900">
        <f t="shared" si="305"/>
        <v>50.88</v>
      </c>
      <c r="R3900" s="10">
        <f t="shared" si="306"/>
        <v>42193.482291666667</v>
      </c>
      <c r="S3900" s="10">
        <f t="shared" si="307"/>
        <v>42233.666666666672</v>
      </c>
      <c r="T3900" s="20">
        <f t="shared" si="308"/>
        <v>40.184375000004366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8273</v>
      </c>
      <c r="O3901" t="s">
        <v>8274</v>
      </c>
      <c r="P3901">
        <f t="shared" si="304"/>
        <v>1</v>
      </c>
      <c r="Q3901">
        <f t="shared" si="305"/>
        <v>62.5</v>
      </c>
      <c r="R3901" s="10">
        <f t="shared" si="306"/>
        <v>41843.775011574071</v>
      </c>
      <c r="S3901" s="10">
        <f t="shared" si="307"/>
        <v>41863.775011574071</v>
      </c>
      <c r="T3901" s="20">
        <f t="shared" si="308"/>
        <v>20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8273</v>
      </c>
      <c r="O3902" t="s">
        <v>8274</v>
      </c>
      <c r="P3902">
        <f t="shared" si="304"/>
        <v>5</v>
      </c>
      <c r="Q3902">
        <f t="shared" si="305"/>
        <v>27</v>
      </c>
      <c r="R3902" s="10">
        <f t="shared" si="306"/>
        <v>42136.092488425929</v>
      </c>
      <c r="S3902" s="10">
        <f t="shared" si="307"/>
        <v>42166.092488425929</v>
      </c>
      <c r="T3902" s="20">
        <f t="shared" si="308"/>
        <v>30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8273</v>
      </c>
      <c r="O3903" t="s">
        <v>8274</v>
      </c>
      <c r="P3903">
        <f t="shared" si="304"/>
        <v>1</v>
      </c>
      <c r="Q3903">
        <f t="shared" si="305"/>
        <v>25</v>
      </c>
      <c r="R3903" s="10">
        <f t="shared" si="306"/>
        <v>42317.826377314821</v>
      </c>
      <c r="S3903" s="10">
        <f t="shared" si="307"/>
        <v>42357.826377314821</v>
      </c>
      <c r="T3903" s="20">
        <f t="shared" si="308"/>
        <v>40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8273</v>
      </c>
      <c r="O3904" t="s">
        <v>8274</v>
      </c>
      <c r="P3904">
        <f t="shared" si="304"/>
        <v>49</v>
      </c>
      <c r="Q3904">
        <f t="shared" si="305"/>
        <v>47.26</v>
      </c>
      <c r="R3904" s="10">
        <f t="shared" si="306"/>
        <v>42663.468078703707</v>
      </c>
      <c r="S3904" s="10">
        <f t="shared" si="307"/>
        <v>42688.509745370371</v>
      </c>
      <c r="T3904" s="20">
        <f t="shared" si="308"/>
        <v>25.041666666664241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8273</v>
      </c>
      <c r="O3905" t="s">
        <v>8274</v>
      </c>
      <c r="P3905">
        <f t="shared" si="304"/>
        <v>0</v>
      </c>
      <c r="Q3905">
        <f t="shared" si="305"/>
        <v>0</v>
      </c>
      <c r="R3905" s="10">
        <f t="shared" si="306"/>
        <v>42186.01116898148</v>
      </c>
      <c r="S3905" s="10">
        <f t="shared" si="307"/>
        <v>42230.818055555559</v>
      </c>
      <c r="T3905" s="20">
        <f t="shared" si="308"/>
        <v>44.806886574078817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8273</v>
      </c>
      <c r="O3906" t="s">
        <v>8274</v>
      </c>
      <c r="P3906">
        <f t="shared" si="304"/>
        <v>0</v>
      </c>
      <c r="Q3906">
        <f t="shared" si="305"/>
        <v>1.5</v>
      </c>
      <c r="R3906" s="10">
        <f t="shared" si="306"/>
        <v>42095.229166666672</v>
      </c>
      <c r="S3906" s="10">
        <f t="shared" si="307"/>
        <v>42109.211111111115</v>
      </c>
      <c r="T3906" s="20">
        <f t="shared" si="308"/>
        <v>13.981944444443798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8273</v>
      </c>
      <c r="O3907" t="s">
        <v>8274</v>
      </c>
      <c r="P3907">
        <f t="shared" ref="P3907:P3970" si="309">ROUND(E3907/D3907*100,0)</f>
        <v>12</v>
      </c>
      <c r="Q3907">
        <f t="shared" ref="Q3907:Q3970" si="310">IFERROR(ROUND(E3907/L3907,2),0)</f>
        <v>24.71</v>
      </c>
      <c r="R3907" s="10">
        <f t="shared" ref="R3907:R3970" si="311">(((J3907/60)/60)/24)+DATE(1970,1,1)</f>
        <v>42124.623877314814</v>
      </c>
      <c r="S3907" s="10">
        <f t="shared" ref="S3907:S3970" si="312">(((I3907/60)/60)/24)+DATE(1970,1,1)</f>
        <v>42166.958333333328</v>
      </c>
      <c r="T3907" s="20">
        <f t="shared" ref="T3907:T3970" si="313">S3907-R3907</f>
        <v>42.334456018514175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8273</v>
      </c>
      <c r="O3908" t="s">
        <v>8274</v>
      </c>
      <c r="P3908">
        <f t="shared" si="309"/>
        <v>67</v>
      </c>
      <c r="Q3908">
        <f t="shared" si="310"/>
        <v>63.13</v>
      </c>
      <c r="R3908" s="10">
        <f t="shared" si="311"/>
        <v>42143.917743055557</v>
      </c>
      <c r="S3908" s="10">
        <f t="shared" si="312"/>
        <v>42181.559027777781</v>
      </c>
      <c r="T3908" s="20">
        <f t="shared" si="313"/>
        <v>37.641284722223645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8273</v>
      </c>
      <c r="O3909" t="s">
        <v>8274</v>
      </c>
      <c r="P3909">
        <f t="shared" si="309"/>
        <v>15</v>
      </c>
      <c r="Q3909">
        <f t="shared" si="310"/>
        <v>38.25</v>
      </c>
      <c r="R3909" s="10">
        <f t="shared" si="311"/>
        <v>41906.819513888891</v>
      </c>
      <c r="S3909" s="10">
        <f t="shared" si="312"/>
        <v>41938.838888888888</v>
      </c>
      <c r="T3909" s="20">
        <f t="shared" si="313"/>
        <v>32.019374999996217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8273</v>
      </c>
      <c r="O3910" t="s">
        <v>8274</v>
      </c>
      <c r="P3910">
        <f t="shared" si="309"/>
        <v>9</v>
      </c>
      <c r="Q3910">
        <f t="shared" si="310"/>
        <v>16.25</v>
      </c>
      <c r="R3910" s="10">
        <f t="shared" si="311"/>
        <v>41834.135370370372</v>
      </c>
      <c r="S3910" s="10">
        <f t="shared" si="312"/>
        <v>41849.135370370372</v>
      </c>
      <c r="T3910" s="20">
        <f t="shared" si="313"/>
        <v>15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8273</v>
      </c>
      <c r="O3911" t="s">
        <v>8274</v>
      </c>
      <c r="P3911">
        <f t="shared" si="309"/>
        <v>0</v>
      </c>
      <c r="Q3911">
        <f t="shared" si="310"/>
        <v>33.75</v>
      </c>
      <c r="R3911" s="10">
        <f t="shared" si="311"/>
        <v>41863.359282407408</v>
      </c>
      <c r="S3911" s="10">
        <f t="shared" si="312"/>
        <v>41893.359282407408</v>
      </c>
      <c r="T3911" s="20">
        <f t="shared" si="313"/>
        <v>30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8273</v>
      </c>
      <c r="O3912" t="s">
        <v>8274</v>
      </c>
      <c r="P3912">
        <f t="shared" si="309"/>
        <v>3</v>
      </c>
      <c r="Q3912">
        <f t="shared" si="310"/>
        <v>61.67</v>
      </c>
      <c r="R3912" s="10">
        <f t="shared" si="311"/>
        <v>42224.756909722222</v>
      </c>
      <c r="S3912" s="10">
        <f t="shared" si="312"/>
        <v>42254.756909722222</v>
      </c>
      <c r="T3912" s="20">
        <f t="shared" si="313"/>
        <v>30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8273</v>
      </c>
      <c r="O3913" t="s">
        <v>8274</v>
      </c>
      <c r="P3913">
        <f t="shared" si="309"/>
        <v>37</v>
      </c>
      <c r="Q3913">
        <f t="shared" si="310"/>
        <v>83.14</v>
      </c>
      <c r="R3913" s="10">
        <f t="shared" si="311"/>
        <v>41939.8122337963</v>
      </c>
      <c r="S3913" s="10">
        <f t="shared" si="312"/>
        <v>41969.853900462964</v>
      </c>
      <c r="T3913" s="20">
        <f t="shared" si="313"/>
        <v>30.041666666664241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8273</v>
      </c>
      <c r="O3914" t="s">
        <v>8274</v>
      </c>
      <c r="P3914">
        <f t="shared" si="309"/>
        <v>0</v>
      </c>
      <c r="Q3914">
        <f t="shared" si="310"/>
        <v>1</v>
      </c>
      <c r="R3914" s="10">
        <f t="shared" si="311"/>
        <v>42059.270023148143</v>
      </c>
      <c r="S3914" s="10">
        <f t="shared" si="312"/>
        <v>42119.190972222219</v>
      </c>
      <c r="T3914" s="20">
        <f t="shared" si="313"/>
        <v>59.920949074075907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8273</v>
      </c>
      <c r="O3915" t="s">
        <v>8274</v>
      </c>
      <c r="P3915">
        <f t="shared" si="309"/>
        <v>10</v>
      </c>
      <c r="Q3915">
        <f t="shared" si="310"/>
        <v>142.86000000000001</v>
      </c>
      <c r="R3915" s="10">
        <f t="shared" si="311"/>
        <v>42308.211215277777</v>
      </c>
      <c r="S3915" s="10">
        <f t="shared" si="312"/>
        <v>42338.252881944441</v>
      </c>
      <c r="T3915" s="20">
        <f t="shared" si="313"/>
        <v>30.041666666664241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8273</v>
      </c>
      <c r="O3916" t="s">
        <v>8274</v>
      </c>
      <c r="P3916">
        <f t="shared" si="309"/>
        <v>36</v>
      </c>
      <c r="Q3916">
        <f t="shared" si="310"/>
        <v>33.67</v>
      </c>
      <c r="R3916" s="10">
        <f t="shared" si="311"/>
        <v>42114.818935185183</v>
      </c>
      <c r="S3916" s="10">
        <f t="shared" si="312"/>
        <v>42134.957638888889</v>
      </c>
      <c r="T3916" s="20">
        <f t="shared" si="313"/>
        <v>20.138703703705687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8273</v>
      </c>
      <c r="O3917" t="s">
        <v>8274</v>
      </c>
      <c r="P3917">
        <f t="shared" si="309"/>
        <v>0</v>
      </c>
      <c r="Q3917">
        <f t="shared" si="310"/>
        <v>5</v>
      </c>
      <c r="R3917" s="10">
        <f t="shared" si="311"/>
        <v>42492.98505787037</v>
      </c>
      <c r="S3917" s="10">
        <f t="shared" si="312"/>
        <v>42522.98505787037</v>
      </c>
      <c r="T3917" s="20">
        <f t="shared" si="313"/>
        <v>30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8273</v>
      </c>
      <c r="O3918" t="s">
        <v>8274</v>
      </c>
      <c r="P3918">
        <f t="shared" si="309"/>
        <v>0</v>
      </c>
      <c r="Q3918">
        <f t="shared" si="310"/>
        <v>0</v>
      </c>
      <c r="R3918" s="10">
        <f t="shared" si="311"/>
        <v>42494.471666666665</v>
      </c>
      <c r="S3918" s="10">
        <f t="shared" si="312"/>
        <v>42524.471666666665</v>
      </c>
      <c r="T3918" s="20">
        <f t="shared" si="313"/>
        <v>30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8273</v>
      </c>
      <c r="O3919" t="s">
        <v>8274</v>
      </c>
      <c r="P3919">
        <f t="shared" si="309"/>
        <v>0</v>
      </c>
      <c r="Q3919">
        <f t="shared" si="310"/>
        <v>10</v>
      </c>
      <c r="R3919" s="10">
        <f t="shared" si="311"/>
        <v>41863.527326388888</v>
      </c>
      <c r="S3919" s="10">
        <f t="shared" si="312"/>
        <v>41893.527326388888</v>
      </c>
      <c r="T3919" s="20">
        <f t="shared" si="313"/>
        <v>30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8273</v>
      </c>
      <c r="O3920" t="s">
        <v>8274</v>
      </c>
      <c r="P3920">
        <f t="shared" si="309"/>
        <v>0</v>
      </c>
      <c r="Q3920">
        <f t="shared" si="310"/>
        <v>40</v>
      </c>
      <c r="R3920" s="10">
        <f t="shared" si="311"/>
        <v>41843.664618055554</v>
      </c>
      <c r="S3920" s="10">
        <f t="shared" si="312"/>
        <v>41855.666666666664</v>
      </c>
      <c r="T3920" s="20">
        <f t="shared" si="313"/>
        <v>12.002048611109785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8273</v>
      </c>
      <c r="O3921" t="s">
        <v>8274</v>
      </c>
      <c r="P3921">
        <f t="shared" si="309"/>
        <v>2</v>
      </c>
      <c r="Q3921">
        <f t="shared" si="310"/>
        <v>30</v>
      </c>
      <c r="R3921" s="10">
        <f t="shared" si="311"/>
        <v>42358.684872685189</v>
      </c>
      <c r="S3921" s="10">
        <f t="shared" si="312"/>
        <v>42387</v>
      </c>
      <c r="T3921" s="20">
        <f t="shared" si="313"/>
        <v>28.315127314810525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8273</v>
      </c>
      <c r="O3922" t="s">
        <v>8274</v>
      </c>
      <c r="P3922">
        <f t="shared" si="309"/>
        <v>5</v>
      </c>
      <c r="Q3922">
        <f t="shared" si="310"/>
        <v>45</v>
      </c>
      <c r="R3922" s="10">
        <f t="shared" si="311"/>
        <v>42657.38726851852</v>
      </c>
      <c r="S3922" s="10">
        <f t="shared" si="312"/>
        <v>42687.428935185191</v>
      </c>
      <c r="T3922" s="20">
        <f t="shared" si="313"/>
        <v>30.041666666671517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8273</v>
      </c>
      <c r="O3923" t="s">
        <v>8274</v>
      </c>
      <c r="P3923">
        <f t="shared" si="309"/>
        <v>0</v>
      </c>
      <c r="Q3923">
        <f t="shared" si="310"/>
        <v>0</v>
      </c>
      <c r="R3923" s="10">
        <f t="shared" si="311"/>
        <v>41926.542303240742</v>
      </c>
      <c r="S3923" s="10">
        <f t="shared" si="312"/>
        <v>41938.75</v>
      </c>
      <c r="T3923" s="20">
        <f t="shared" si="313"/>
        <v>12.207696759258397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8273</v>
      </c>
      <c r="O3924" t="s">
        <v>8274</v>
      </c>
      <c r="P3924">
        <f t="shared" si="309"/>
        <v>8</v>
      </c>
      <c r="Q3924">
        <f t="shared" si="310"/>
        <v>10.17</v>
      </c>
      <c r="R3924" s="10">
        <f t="shared" si="311"/>
        <v>42020.768634259264</v>
      </c>
      <c r="S3924" s="10">
        <f t="shared" si="312"/>
        <v>42065.958333333328</v>
      </c>
      <c r="T3924" s="20">
        <f t="shared" si="313"/>
        <v>45.189699074064265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8273</v>
      </c>
      <c r="O3925" t="s">
        <v>8274</v>
      </c>
      <c r="P3925">
        <f t="shared" si="309"/>
        <v>12</v>
      </c>
      <c r="Q3925">
        <f t="shared" si="310"/>
        <v>81.41</v>
      </c>
      <c r="R3925" s="10">
        <f t="shared" si="311"/>
        <v>42075.979988425926</v>
      </c>
      <c r="S3925" s="10">
        <f t="shared" si="312"/>
        <v>42103.979988425926</v>
      </c>
      <c r="T3925" s="20">
        <f t="shared" si="313"/>
        <v>28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8273</v>
      </c>
      <c r="O3926" t="s">
        <v>8274</v>
      </c>
      <c r="P3926">
        <f t="shared" si="309"/>
        <v>15</v>
      </c>
      <c r="Q3926">
        <f t="shared" si="310"/>
        <v>57.25</v>
      </c>
      <c r="R3926" s="10">
        <f t="shared" si="311"/>
        <v>41786.959745370368</v>
      </c>
      <c r="S3926" s="10">
        <f t="shared" si="312"/>
        <v>41816.959745370368</v>
      </c>
      <c r="T3926" s="20">
        <f t="shared" si="313"/>
        <v>30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8273</v>
      </c>
      <c r="O3927" t="s">
        <v>8274</v>
      </c>
      <c r="P3927">
        <f t="shared" si="309"/>
        <v>10</v>
      </c>
      <c r="Q3927">
        <f t="shared" si="310"/>
        <v>5</v>
      </c>
      <c r="R3927" s="10">
        <f t="shared" si="311"/>
        <v>41820.870821759258</v>
      </c>
      <c r="S3927" s="10">
        <f t="shared" si="312"/>
        <v>41850.870821759258</v>
      </c>
      <c r="T3927" s="20">
        <f t="shared" si="313"/>
        <v>30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8273</v>
      </c>
      <c r="O3928" t="s">
        <v>8274</v>
      </c>
      <c r="P3928">
        <f t="shared" si="309"/>
        <v>0</v>
      </c>
      <c r="Q3928">
        <f t="shared" si="310"/>
        <v>15</v>
      </c>
      <c r="R3928" s="10">
        <f t="shared" si="311"/>
        <v>41970.085046296299</v>
      </c>
      <c r="S3928" s="10">
        <f t="shared" si="312"/>
        <v>42000.085046296299</v>
      </c>
      <c r="T3928" s="20">
        <f t="shared" si="313"/>
        <v>30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8273</v>
      </c>
      <c r="O3929" t="s">
        <v>8274</v>
      </c>
      <c r="P3929">
        <f t="shared" si="309"/>
        <v>1</v>
      </c>
      <c r="Q3929">
        <f t="shared" si="310"/>
        <v>12.5</v>
      </c>
      <c r="R3929" s="10">
        <f t="shared" si="311"/>
        <v>41830.267407407409</v>
      </c>
      <c r="S3929" s="10">
        <f t="shared" si="312"/>
        <v>41860.267407407409</v>
      </c>
      <c r="T3929" s="20">
        <f t="shared" si="313"/>
        <v>30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8273</v>
      </c>
      <c r="O3930" t="s">
        <v>8274</v>
      </c>
      <c r="P3930">
        <f t="shared" si="309"/>
        <v>13</v>
      </c>
      <c r="Q3930">
        <f t="shared" si="310"/>
        <v>93</v>
      </c>
      <c r="R3930" s="10">
        <f t="shared" si="311"/>
        <v>42265.683182870373</v>
      </c>
      <c r="S3930" s="10">
        <f t="shared" si="312"/>
        <v>42293.207638888889</v>
      </c>
      <c r="T3930" s="20">
        <f t="shared" si="313"/>
        <v>27.524456018516503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8273</v>
      </c>
      <c r="O3931" t="s">
        <v>8274</v>
      </c>
      <c r="P3931">
        <f t="shared" si="309"/>
        <v>2</v>
      </c>
      <c r="Q3931">
        <f t="shared" si="310"/>
        <v>32.36</v>
      </c>
      <c r="R3931" s="10">
        <f t="shared" si="311"/>
        <v>42601.827141203699</v>
      </c>
      <c r="S3931" s="10">
        <f t="shared" si="312"/>
        <v>42631.827141203699</v>
      </c>
      <c r="T3931" s="20">
        <f t="shared" si="313"/>
        <v>30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8273</v>
      </c>
      <c r="O3932" t="s">
        <v>8274</v>
      </c>
      <c r="P3932">
        <f t="shared" si="309"/>
        <v>0</v>
      </c>
      <c r="Q3932">
        <f t="shared" si="310"/>
        <v>0</v>
      </c>
      <c r="R3932" s="10">
        <f t="shared" si="311"/>
        <v>42433.338749999995</v>
      </c>
      <c r="S3932" s="10">
        <f t="shared" si="312"/>
        <v>42461.25</v>
      </c>
      <c r="T3932" s="20">
        <f t="shared" si="313"/>
        <v>27.911250000004657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8273</v>
      </c>
      <c r="O3933" t="s">
        <v>8274</v>
      </c>
      <c r="P3933">
        <f t="shared" si="309"/>
        <v>0</v>
      </c>
      <c r="Q3933">
        <f t="shared" si="310"/>
        <v>0</v>
      </c>
      <c r="R3933" s="10">
        <f t="shared" si="311"/>
        <v>42228.151701388888</v>
      </c>
      <c r="S3933" s="10">
        <f t="shared" si="312"/>
        <v>42253.151701388888</v>
      </c>
      <c r="T3933" s="20">
        <f t="shared" si="313"/>
        <v>25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8273</v>
      </c>
      <c r="O3934" t="s">
        <v>8274</v>
      </c>
      <c r="P3934">
        <f t="shared" si="309"/>
        <v>0</v>
      </c>
      <c r="Q3934">
        <f t="shared" si="310"/>
        <v>1</v>
      </c>
      <c r="R3934" s="10">
        <f t="shared" si="311"/>
        <v>42415.168564814812</v>
      </c>
      <c r="S3934" s="10">
        <f t="shared" si="312"/>
        <v>42445.126898148148</v>
      </c>
      <c r="T3934" s="20">
        <f t="shared" si="313"/>
        <v>29.958333333335759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8273</v>
      </c>
      <c r="O3935" t="s">
        <v>8274</v>
      </c>
      <c r="P3935">
        <f t="shared" si="309"/>
        <v>16</v>
      </c>
      <c r="Q3935">
        <f t="shared" si="310"/>
        <v>91.83</v>
      </c>
      <c r="R3935" s="10">
        <f t="shared" si="311"/>
        <v>42538.968310185184</v>
      </c>
      <c r="S3935" s="10">
        <f t="shared" si="312"/>
        <v>42568.029861111107</v>
      </c>
      <c r="T3935" s="20">
        <f t="shared" si="313"/>
        <v>29.061550925922347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8273</v>
      </c>
      <c r="O3936" t="s">
        <v>8274</v>
      </c>
      <c r="P3936">
        <f t="shared" si="309"/>
        <v>11</v>
      </c>
      <c r="Q3936">
        <f t="shared" si="310"/>
        <v>45.83</v>
      </c>
      <c r="R3936" s="10">
        <f t="shared" si="311"/>
        <v>42233.671747685185</v>
      </c>
      <c r="S3936" s="10">
        <f t="shared" si="312"/>
        <v>42278.541666666672</v>
      </c>
      <c r="T3936" s="20">
        <f t="shared" si="313"/>
        <v>44.86991898148699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8273</v>
      </c>
      <c r="O3937" t="s">
        <v>8274</v>
      </c>
      <c r="P3937">
        <f t="shared" si="309"/>
        <v>44</v>
      </c>
      <c r="Q3937">
        <f t="shared" si="310"/>
        <v>57.17</v>
      </c>
      <c r="R3937" s="10">
        <f t="shared" si="311"/>
        <v>42221.656782407401</v>
      </c>
      <c r="S3937" s="10">
        <f t="shared" si="312"/>
        <v>42281.656782407401</v>
      </c>
      <c r="T3937" s="20">
        <f t="shared" si="313"/>
        <v>60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8273</v>
      </c>
      <c r="O3938" t="s">
        <v>8274</v>
      </c>
      <c r="P3938">
        <f t="shared" si="309"/>
        <v>0</v>
      </c>
      <c r="Q3938">
        <f t="shared" si="310"/>
        <v>0</v>
      </c>
      <c r="R3938" s="10">
        <f t="shared" si="311"/>
        <v>42675.262962962966</v>
      </c>
      <c r="S3938" s="10">
        <f t="shared" si="312"/>
        <v>42705.304629629631</v>
      </c>
      <c r="T3938" s="20">
        <f t="shared" si="313"/>
        <v>30.041666666664241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8273</v>
      </c>
      <c r="O3939" t="s">
        <v>8274</v>
      </c>
      <c r="P3939">
        <f t="shared" si="309"/>
        <v>86</v>
      </c>
      <c r="Q3939">
        <f t="shared" si="310"/>
        <v>248.5</v>
      </c>
      <c r="R3939" s="10">
        <f t="shared" si="311"/>
        <v>42534.631481481483</v>
      </c>
      <c r="S3939" s="10">
        <f t="shared" si="312"/>
        <v>42562.631481481483</v>
      </c>
      <c r="T3939" s="20">
        <f t="shared" si="313"/>
        <v>28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8273</v>
      </c>
      <c r="O3940" t="s">
        <v>8274</v>
      </c>
      <c r="P3940">
        <f t="shared" si="309"/>
        <v>12</v>
      </c>
      <c r="Q3940">
        <f t="shared" si="310"/>
        <v>79.400000000000006</v>
      </c>
      <c r="R3940" s="10">
        <f t="shared" si="311"/>
        <v>42151.905717592599</v>
      </c>
      <c r="S3940" s="10">
        <f t="shared" si="312"/>
        <v>42182.905717592599</v>
      </c>
      <c r="T3940" s="20">
        <f t="shared" si="313"/>
        <v>31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8273</v>
      </c>
      <c r="O3941" t="s">
        <v>8274</v>
      </c>
      <c r="P3941">
        <f t="shared" si="309"/>
        <v>0</v>
      </c>
      <c r="Q3941">
        <f t="shared" si="310"/>
        <v>5</v>
      </c>
      <c r="R3941" s="10">
        <f t="shared" si="311"/>
        <v>41915.400219907409</v>
      </c>
      <c r="S3941" s="10">
        <f t="shared" si="312"/>
        <v>41919.1875</v>
      </c>
      <c r="T3941" s="20">
        <f t="shared" si="313"/>
        <v>3.7872800925906631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8273</v>
      </c>
      <c r="O3942" t="s">
        <v>8274</v>
      </c>
      <c r="P3942">
        <f t="shared" si="309"/>
        <v>0</v>
      </c>
      <c r="Q3942">
        <f t="shared" si="310"/>
        <v>5.5</v>
      </c>
      <c r="R3942" s="10">
        <f t="shared" si="311"/>
        <v>41961.492488425924</v>
      </c>
      <c r="S3942" s="10">
        <f t="shared" si="312"/>
        <v>42006.492488425924</v>
      </c>
      <c r="T3942" s="20">
        <f t="shared" si="313"/>
        <v>45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8273</v>
      </c>
      <c r="O3943" t="s">
        <v>8274</v>
      </c>
      <c r="P3943">
        <f t="shared" si="309"/>
        <v>1</v>
      </c>
      <c r="Q3943">
        <f t="shared" si="310"/>
        <v>25</v>
      </c>
      <c r="R3943" s="10">
        <f t="shared" si="311"/>
        <v>41940.587233796294</v>
      </c>
      <c r="S3943" s="10">
        <f t="shared" si="312"/>
        <v>41968.041666666672</v>
      </c>
      <c r="T3943" s="20">
        <f t="shared" si="313"/>
        <v>27.454432870377786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8273</v>
      </c>
      <c r="O3944" t="s">
        <v>8274</v>
      </c>
      <c r="P3944">
        <f t="shared" si="309"/>
        <v>0</v>
      </c>
      <c r="Q3944">
        <f t="shared" si="310"/>
        <v>0</v>
      </c>
      <c r="R3944" s="10">
        <f t="shared" si="311"/>
        <v>42111.904097222221</v>
      </c>
      <c r="S3944" s="10">
        <f t="shared" si="312"/>
        <v>42171.904097222221</v>
      </c>
      <c r="T3944" s="20">
        <f t="shared" si="313"/>
        <v>60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8273</v>
      </c>
      <c r="O3945" t="s">
        <v>8274</v>
      </c>
      <c r="P3945">
        <f t="shared" si="309"/>
        <v>36</v>
      </c>
      <c r="Q3945">
        <f t="shared" si="310"/>
        <v>137.08000000000001</v>
      </c>
      <c r="R3945" s="10">
        <f t="shared" si="311"/>
        <v>42279.778564814813</v>
      </c>
      <c r="S3945" s="10">
        <f t="shared" si="312"/>
        <v>42310.701388888891</v>
      </c>
      <c r="T3945" s="20">
        <f t="shared" si="313"/>
        <v>30.922824074077653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8273</v>
      </c>
      <c r="O3946" t="s">
        <v>8274</v>
      </c>
      <c r="P3946">
        <f t="shared" si="309"/>
        <v>0</v>
      </c>
      <c r="Q3946">
        <f t="shared" si="310"/>
        <v>0</v>
      </c>
      <c r="R3946" s="10">
        <f t="shared" si="311"/>
        <v>42213.662905092591</v>
      </c>
      <c r="S3946" s="10">
        <f t="shared" si="312"/>
        <v>42243.662905092591</v>
      </c>
      <c r="T3946" s="20">
        <f t="shared" si="313"/>
        <v>30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8273</v>
      </c>
      <c r="O3947" t="s">
        <v>8274</v>
      </c>
      <c r="P3947">
        <f t="shared" si="309"/>
        <v>0</v>
      </c>
      <c r="Q3947">
        <f t="shared" si="310"/>
        <v>5</v>
      </c>
      <c r="R3947" s="10">
        <f t="shared" si="311"/>
        <v>42109.801712962959</v>
      </c>
      <c r="S3947" s="10">
        <f t="shared" si="312"/>
        <v>42139.801712962959</v>
      </c>
      <c r="T3947" s="20">
        <f t="shared" si="313"/>
        <v>30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8273</v>
      </c>
      <c r="O3948" t="s">
        <v>8274</v>
      </c>
      <c r="P3948">
        <f t="shared" si="309"/>
        <v>3</v>
      </c>
      <c r="Q3948">
        <f t="shared" si="310"/>
        <v>39</v>
      </c>
      <c r="R3948" s="10">
        <f t="shared" si="311"/>
        <v>42031.833587962959</v>
      </c>
      <c r="S3948" s="10">
        <f t="shared" si="312"/>
        <v>42063.333333333328</v>
      </c>
      <c r="T3948" s="20">
        <f t="shared" si="313"/>
        <v>31.499745370369055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8273</v>
      </c>
      <c r="O3949" t="s">
        <v>8274</v>
      </c>
      <c r="P3949">
        <f t="shared" si="309"/>
        <v>3</v>
      </c>
      <c r="Q3949">
        <f t="shared" si="310"/>
        <v>50.5</v>
      </c>
      <c r="R3949" s="10">
        <f t="shared" si="311"/>
        <v>42615.142870370371</v>
      </c>
      <c r="S3949" s="10">
        <f t="shared" si="312"/>
        <v>42645.142870370371</v>
      </c>
      <c r="T3949" s="20">
        <f t="shared" si="313"/>
        <v>30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8273</v>
      </c>
      <c r="O3950" t="s">
        <v>8274</v>
      </c>
      <c r="P3950">
        <f t="shared" si="309"/>
        <v>0</v>
      </c>
      <c r="Q3950">
        <f t="shared" si="310"/>
        <v>0</v>
      </c>
      <c r="R3950" s="10">
        <f t="shared" si="311"/>
        <v>41829.325497685182</v>
      </c>
      <c r="S3950" s="10">
        <f t="shared" si="312"/>
        <v>41889.325497685182</v>
      </c>
      <c r="T3950" s="20">
        <f t="shared" si="313"/>
        <v>60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8273</v>
      </c>
      <c r="O3951" t="s">
        <v>8274</v>
      </c>
      <c r="P3951">
        <f t="shared" si="309"/>
        <v>16</v>
      </c>
      <c r="Q3951">
        <f t="shared" si="310"/>
        <v>49.28</v>
      </c>
      <c r="R3951" s="10">
        <f t="shared" si="311"/>
        <v>42016.120613425926</v>
      </c>
      <c r="S3951" s="10">
        <f t="shared" si="312"/>
        <v>42046.120613425926</v>
      </c>
      <c r="T3951" s="20">
        <f t="shared" si="313"/>
        <v>30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8273</v>
      </c>
      <c r="O3952" t="s">
        <v>8274</v>
      </c>
      <c r="P3952">
        <f t="shared" si="309"/>
        <v>1</v>
      </c>
      <c r="Q3952">
        <f t="shared" si="310"/>
        <v>25</v>
      </c>
      <c r="R3952" s="10">
        <f t="shared" si="311"/>
        <v>42439.702314814815</v>
      </c>
      <c r="S3952" s="10">
        <f t="shared" si="312"/>
        <v>42468.774305555555</v>
      </c>
      <c r="T3952" s="20">
        <f t="shared" si="313"/>
        <v>29.071990740740148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8273</v>
      </c>
      <c r="O3953" t="s">
        <v>8274</v>
      </c>
      <c r="P3953">
        <f t="shared" si="309"/>
        <v>0</v>
      </c>
      <c r="Q3953">
        <f t="shared" si="310"/>
        <v>1</v>
      </c>
      <c r="R3953" s="10">
        <f t="shared" si="311"/>
        <v>42433.825717592597</v>
      </c>
      <c r="S3953" s="10">
        <f t="shared" si="312"/>
        <v>42493.784050925926</v>
      </c>
      <c r="T3953" s="20">
        <f t="shared" si="313"/>
        <v>59.958333333328483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8273</v>
      </c>
      <c r="O3954" t="s">
        <v>8274</v>
      </c>
      <c r="P3954">
        <f t="shared" si="309"/>
        <v>0</v>
      </c>
      <c r="Q3954">
        <f t="shared" si="310"/>
        <v>25</v>
      </c>
      <c r="R3954" s="10">
        <f t="shared" si="311"/>
        <v>42243.790393518517</v>
      </c>
      <c r="S3954" s="10">
        <f t="shared" si="312"/>
        <v>42303.790393518517</v>
      </c>
      <c r="T3954" s="20">
        <f t="shared" si="313"/>
        <v>60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8273</v>
      </c>
      <c r="O3955" t="s">
        <v>8274</v>
      </c>
      <c r="P3955">
        <f t="shared" si="309"/>
        <v>0</v>
      </c>
      <c r="Q3955">
        <f t="shared" si="310"/>
        <v>0</v>
      </c>
      <c r="R3955" s="10">
        <f t="shared" si="311"/>
        <v>42550.048449074078</v>
      </c>
      <c r="S3955" s="10">
        <f t="shared" si="312"/>
        <v>42580.978472222225</v>
      </c>
      <c r="T3955" s="20">
        <f t="shared" si="313"/>
        <v>30.930023148146574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8273</v>
      </c>
      <c r="O3956" t="s">
        <v>8274</v>
      </c>
      <c r="P3956">
        <f t="shared" si="309"/>
        <v>0</v>
      </c>
      <c r="Q3956">
        <f t="shared" si="310"/>
        <v>0</v>
      </c>
      <c r="R3956" s="10">
        <f t="shared" si="311"/>
        <v>41774.651203703703</v>
      </c>
      <c r="S3956" s="10">
        <f t="shared" si="312"/>
        <v>41834.651203703703</v>
      </c>
      <c r="T3956" s="20">
        <f t="shared" si="313"/>
        <v>60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8273</v>
      </c>
      <c r="O3957" t="s">
        <v>8274</v>
      </c>
      <c r="P3957">
        <f t="shared" si="309"/>
        <v>24</v>
      </c>
      <c r="Q3957">
        <f t="shared" si="310"/>
        <v>53.13</v>
      </c>
      <c r="R3957" s="10">
        <f t="shared" si="311"/>
        <v>42306.848854166667</v>
      </c>
      <c r="S3957" s="10">
        <f t="shared" si="312"/>
        <v>42336.890520833331</v>
      </c>
      <c r="T3957" s="20">
        <f t="shared" si="313"/>
        <v>30.041666666664241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8273</v>
      </c>
      <c r="O3958" t="s">
        <v>8274</v>
      </c>
      <c r="P3958">
        <f t="shared" si="309"/>
        <v>0</v>
      </c>
      <c r="Q3958">
        <f t="shared" si="310"/>
        <v>0</v>
      </c>
      <c r="R3958" s="10">
        <f t="shared" si="311"/>
        <v>42457.932025462964</v>
      </c>
      <c r="S3958" s="10">
        <f t="shared" si="312"/>
        <v>42485.013888888891</v>
      </c>
      <c r="T3958" s="20">
        <f t="shared" si="313"/>
        <v>27.081863425926713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8273</v>
      </c>
      <c r="O3959" t="s">
        <v>8274</v>
      </c>
      <c r="P3959">
        <f t="shared" si="309"/>
        <v>0</v>
      </c>
      <c r="Q3959">
        <f t="shared" si="310"/>
        <v>7</v>
      </c>
      <c r="R3959" s="10">
        <f t="shared" si="311"/>
        <v>42513.976319444439</v>
      </c>
      <c r="S3959" s="10">
        <f t="shared" si="312"/>
        <v>42559.976319444439</v>
      </c>
      <c r="T3959" s="20">
        <f t="shared" si="313"/>
        <v>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8273</v>
      </c>
      <c r="O3960" t="s">
        <v>8274</v>
      </c>
      <c r="P3960">
        <f t="shared" si="309"/>
        <v>32</v>
      </c>
      <c r="Q3960">
        <f t="shared" si="310"/>
        <v>40.06</v>
      </c>
      <c r="R3960" s="10">
        <f t="shared" si="311"/>
        <v>41816.950370370374</v>
      </c>
      <c r="S3960" s="10">
        <f t="shared" si="312"/>
        <v>41853.583333333336</v>
      </c>
      <c r="T3960" s="20">
        <f t="shared" si="313"/>
        <v>36.632962962961756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8273</v>
      </c>
      <c r="O3961" t="s">
        <v>8274</v>
      </c>
      <c r="P3961">
        <f t="shared" si="309"/>
        <v>24</v>
      </c>
      <c r="Q3961">
        <f t="shared" si="310"/>
        <v>24.33</v>
      </c>
      <c r="R3961" s="10">
        <f t="shared" si="311"/>
        <v>41880.788842592592</v>
      </c>
      <c r="S3961" s="10">
        <f t="shared" si="312"/>
        <v>41910.788842592592</v>
      </c>
      <c r="T3961" s="20">
        <f t="shared" si="313"/>
        <v>30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8273</v>
      </c>
      <c r="O3962" t="s">
        <v>8274</v>
      </c>
      <c r="P3962">
        <f t="shared" si="309"/>
        <v>2</v>
      </c>
      <c r="Q3962">
        <f t="shared" si="310"/>
        <v>11.25</v>
      </c>
      <c r="R3962" s="10">
        <f t="shared" si="311"/>
        <v>42342.845555555556</v>
      </c>
      <c r="S3962" s="10">
        <f t="shared" si="312"/>
        <v>42372.845555555556</v>
      </c>
      <c r="T3962" s="20">
        <f t="shared" si="313"/>
        <v>30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8273</v>
      </c>
      <c r="O3963" t="s">
        <v>8274</v>
      </c>
      <c r="P3963">
        <f t="shared" si="309"/>
        <v>0</v>
      </c>
      <c r="Q3963">
        <f t="shared" si="310"/>
        <v>10.5</v>
      </c>
      <c r="R3963" s="10">
        <f t="shared" si="311"/>
        <v>41745.891319444447</v>
      </c>
      <c r="S3963" s="10">
        <f t="shared" si="312"/>
        <v>41767.891319444447</v>
      </c>
      <c r="T3963" s="20">
        <f t="shared" si="313"/>
        <v>22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8273</v>
      </c>
      <c r="O3964" t="s">
        <v>8274</v>
      </c>
      <c r="P3964">
        <f t="shared" si="309"/>
        <v>3</v>
      </c>
      <c r="Q3964">
        <f t="shared" si="310"/>
        <v>15</v>
      </c>
      <c r="R3964" s="10">
        <f t="shared" si="311"/>
        <v>42311.621458333335</v>
      </c>
      <c r="S3964" s="10">
        <f t="shared" si="312"/>
        <v>42336.621458333335</v>
      </c>
      <c r="T3964" s="20">
        <f t="shared" si="313"/>
        <v>25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8273</v>
      </c>
      <c r="O3965" t="s">
        <v>8274</v>
      </c>
      <c r="P3965">
        <f t="shared" si="309"/>
        <v>0</v>
      </c>
      <c r="Q3965">
        <f t="shared" si="310"/>
        <v>0</v>
      </c>
      <c r="R3965" s="10">
        <f t="shared" si="311"/>
        <v>42296.154131944444</v>
      </c>
      <c r="S3965" s="10">
        <f t="shared" si="312"/>
        <v>42326.195798611108</v>
      </c>
      <c r="T3965" s="20">
        <f t="shared" si="313"/>
        <v>30.041666666664241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8273</v>
      </c>
      <c r="O3966" t="s">
        <v>8274</v>
      </c>
      <c r="P3966">
        <f t="shared" si="309"/>
        <v>6</v>
      </c>
      <c r="Q3966">
        <f t="shared" si="310"/>
        <v>42</v>
      </c>
      <c r="R3966" s="10">
        <f t="shared" si="311"/>
        <v>42053.722060185188</v>
      </c>
      <c r="S3966" s="10">
        <f t="shared" si="312"/>
        <v>42113.680393518516</v>
      </c>
      <c r="T3966" s="20">
        <f t="shared" si="313"/>
        <v>59.958333333328483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8273</v>
      </c>
      <c r="O3967" t="s">
        <v>8274</v>
      </c>
      <c r="P3967">
        <f t="shared" si="309"/>
        <v>14</v>
      </c>
      <c r="Q3967">
        <f t="shared" si="310"/>
        <v>71.25</v>
      </c>
      <c r="R3967" s="10">
        <f t="shared" si="311"/>
        <v>42414.235879629632</v>
      </c>
      <c r="S3967" s="10">
        <f t="shared" si="312"/>
        <v>42474.194212962961</v>
      </c>
      <c r="T3967" s="20">
        <f t="shared" si="313"/>
        <v>59.958333333328483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8273</v>
      </c>
      <c r="O3968" t="s">
        <v>8274</v>
      </c>
      <c r="P3968">
        <f t="shared" si="309"/>
        <v>1</v>
      </c>
      <c r="Q3968">
        <f t="shared" si="310"/>
        <v>22.5</v>
      </c>
      <c r="R3968" s="10">
        <f t="shared" si="311"/>
        <v>41801.711550925924</v>
      </c>
      <c r="S3968" s="10">
        <f t="shared" si="312"/>
        <v>41844.124305555553</v>
      </c>
      <c r="T3968" s="20">
        <f t="shared" si="313"/>
        <v>42.41275462962949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8273</v>
      </c>
      <c r="O3969" t="s">
        <v>8274</v>
      </c>
      <c r="P3969">
        <f t="shared" si="309"/>
        <v>24</v>
      </c>
      <c r="Q3969">
        <f t="shared" si="310"/>
        <v>41</v>
      </c>
      <c r="R3969" s="10">
        <f t="shared" si="311"/>
        <v>42770.290590277778</v>
      </c>
      <c r="S3969" s="10">
        <f t="shared" si="312"/>
        <v>42800.290590277778</v>
      </c>
      <c r="T3969" s="20">
        <f t="shared" si="313"/>
        <v>30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8273</v>
      </c>
      <c r="O3970" t="s">
        <v>8274</v>
      </c>
      <c r="P3970">
        <f t="shared" si="309"/>
        <v>11</v>
      </c>
      <c r="Q3970">
        <f t="shared" si="310"/>
        <v>47.91</v>
      </c>
      <c r="R3970" s="10">
        <f t="shared" si="311"/>
        <v>42452.815659722226</v>
      </c>
      <c r="S3970" s="10">
        <f t="shared" si="312"/>
        <v>42512.815659722226</v>
      </c>
      <c r="T3970" s="20">
        <f t="shared" si="313"/>
        <v>60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8273</v>
      </c>
      <c r="O3971" t="s">
        <v>8274</v>
      </c>
      <c r="P3971">
        <f t="shared" ref="P3971:P4034" si="314">ROUND(E3971/D3971*100,0)</f>
        <v>7</v>
      </c>
      <c r="Q3971">
        <f t="shared" ref="Q3971:Q4034" si="315">IFERROR(ROUND(E3971/L3971,2),0)</f>
        <v>35.17</v>
      </c>
      <c r="R3971" s="10">
        <f t="shared" ref="R3971:R4034" si="316">(((J3971/60)/60)/24)+DATE(1970,1,1)</f>
        <v>42601.854699074072</v>
      </c>
      <c r="S3971" s="10">
        <f t="shared" ref="S3971:S4034" si="317">(((I3971/60)/60)/24)+DATE(1970,1,1)</f>
        <v>42611.163194444445</v>
      </c>
      <c r="T3971" s="20">
        <f t="shared" ref="T3971:T4034" si="318">S3971-R3971</f>
        <v>9.3084953703728388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8273</v>
      </c>
      <c r="O3972" t="s">
        <v>8274</v>
      </c>
      <c r="P3972">
        <f t="shared" si="314"/>
        <v>0</v>
      </c>
      <c r="Q3972">
        <f t="shared" si="315"/>
        <v>5.5</v>
      </c>
      <c r="R3972" s="10">
        <f t="shared" si="316"/>
        <v>42447.863553240735</v>
      </c>
      <c r="S3972" s="10">
        <f t="shared" si="317"/>
        <v>42477.863553240735</v>
      </c>
      <c r="T3972" s="20">
        <f t="shared" si="318"/>
        <v>30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8273</v>
      </c>
      <c r="O3973" t="s">
        <v>8274</v>
      </c>
      <c r="P3973">
        <f t="shared" si="314"/>
        <v>1</v>
      </c>
      <c r="Q3973">
        <f t="shared" si="315"/>
        <v>22.67</v>
      </c>
      <c r="R3973" s="10">
        <f t="shared" si="316"/>
        <v>41811.536180555559</v>
      </c>
      <c r="S3973" s="10">
        <f t="shared" si="317"/>
        <v>41841.536180555559</v>
      </c>
      <c r="T3973" s="20">
        <f t="shared" si="318"/>
        <v>30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8273</v>
      </c>
      <c r="O3974" t="s">
        <v>8274</v>
      </c>
      <c r="P3974">
        <f t="shared" si="314"/>
        <v>21</v>
      </c>
      <c r="Q3974">
        <f t="shared" si="315"/>
        <v>26.38</v>
      </c>
      <c r="R3974" s="10">
        <f t="shared" si="316"/>
        <v>41981.067523148144</v>
      </c>
      <c r="S3974" s="10">
        <f t="shared" si="317"/>
        <v>42041.067523148144</v>
      </c>
      <c r="T3974" s="20">
        <f t="shared" si="318"/>
        <v>60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8273</v>
      </c>
      <c r="O3975" t="s">
        <v>8274</v>
      </c>
      <c r="P3975">
        <f t="shared" si="314"/>
        <v>78</v>
      </c>
      <c r="Q3975">
        <f t="shared" si="315"/>
        <v>105.54</v>
      </c>
      <c r="R3975" s="10">
        <f t="shared" si="316"/>
        <v>42469.68414351852</v>
      </c>
      <c r="S3975" s="10">
        <f t="shared" si="317"/>
        <v>42499.166666666672</v>
      </c>
      <c r="T3975" s="20">
        <f t="shared" si="318"/>
        <v>29.482523148151813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8273</v>
      </c>
      <c r="O3976" t="s">
        <v>8274</v>
      </c>
      <c r="P3976">
        <f t="shared" si="314"/>
        <v>32</v>
      </c>
      <c r="Q3976">
        <f t="shared" si="315"/>
        <v>29.09</v>
      </c>
      <c r="R3976" s="10">
        <f t="shared" si="316"/>
        <v>42493.546851851846</v>
      </c>
      <c r="S3976" s="10">
        <f t="shared" si="317"/>
        <v>42523.546851851846</v>
      </c>
      <c r="T3976" s="20">
        <f t="shared" si="318"/>
        <v>30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8273</v>
      </c>
      <c r="O3977" t="s">
        <v>8274</v>
      </c>
      <c r="P3977">
        <f t="shared" si="314"/>
        <v>0</v>
      </c>
      <c r="Q3977">
        <f t="shared" si="315"/>
        <v>0</v>
      </c>
      <c r="R3977" s="10">
        <f t="shared" si="316"/>
        <v>42534.866875</v>
      </c>
      <c r="S3977" s="10">
        <f t="shared" si="317"/>
        <v>42564.866875</v>
      </c>
      <c r="T3977" s="20">
        <f t="shared" si="318"/>
        <v>30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8273</v>
      </c>
      <c r="O3978" t="s">
        <v>8274</v>
      </c>
      <c r="P3978">
        <f t="shared" si="314"/>
        <v>48</v>
      </c>
      <c r="Q3978">
        <f t="shared" si="315"/>
        <v>62</v>
      </c>
      <c r="R3978" s="10">
        <f t="shared" si="316"/>
        <v>41830.858344907407</v>
      </c>
      <c r="S3978" s="10">
        <f t="shared" si="317"/>
        <v>41852.291666666664</v>
      </c>
      <c r="T3978" s="20">
        <f t="shared" si="318"/>
        <v>21.433321759257524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8273</v>
      </c>
      <c r="O3979" t="s">
        <v>8274</v>
      </c>
      <c r="P3979">
        <f t="shared" si="314"/>
        <v>1</v>
      </c>
      <c r="Q3979">
        <f t="shared" si="315"/>
        <v>217.5</v>
      </c>
      <c r="R3979" s="10">
        <f t="shared" si="316"/>
        <v>42543.788564814815</v>
      </c>
      <c r="S3979" s="10">
        <f t="shared" si="317"/>
        <v>42573.788564814815</v>
      </c>
      <c r="T3979" s="20">
        <f t="shared" si="318"/>
        <v>30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8273</v>
      </c>
      <c r="O3980" t="s">
        <v>8274</v>
      </c>
      <c r="P3980">
        <f t="shared" si="314"/>
        <v>11</v>
      </c>
      <c r="Q3980">
        <f t="shared" si="315"/>
        <v>26.75</v>
      </c>
      <c r="R3980" s="10">
        <f t="shared" si="316"/>
        <v>41975.642974537041</v>
      </c>
      <c r="S3980" s="10">
        <f t="shared" si="317"/>
        <v>42035.642974537041</v>
      </c>
      <c r="T3980" s="20">
        <f t="shared" si="318"/>
        <v>60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8273</v>
      </c>
      <c r="O3981" t="s">
        <v>8274</v>
      </c>
      <c r="P3981">
        <f t="shared" si="314"/>
        <v>2</v>
      </c>
      <c r="Q3981">
        <f t="shared" si="315"/>
        <v>18.329999999999998</v>
      </c>
      <c r="R3981" s="10">
        <f t="shared" si="316"/>
        <v>42069.903437500005</v>
      </c>
      <c r="S3981" s="10">
        <f t="shared" si="317"/>
        <v>42092.833333333328</v>
      </c>
      <c r="T3981" s="20">
        <f t="shared" si="318"/>
        <v>22.929895833323826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8273</v>
      </c>
      <c r="O3982" t="s">
        <v>8274</v>
      </c>
      <c r="P3982">
        <f t="shared" si="314"/>
        <v>18</v>
      </c>
      <c r="Q3982">
        <f t="shared" si="315"/>
        <v>64.290000000000006</v>
      </c>
      <c r="R3982" s="10">
        <f t="shared" si="316"/>
        <v>41795.598923611113</v>
      </c>
      <c r="S3982" s="10">
        <f t="shared" si="317"/>
        <v>41825.598923611113</v>
      </c>
      <c r="T3982" s="20">
        <f t="shared" si="318"/>
        <v>30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8273</v>
      </c>
      <c r="O3983" t="s">
        <v>8274</v>
      </c>
      <c r="P3983">
        <f t="shared" si="314"/>
        <v>4</v>
      </c>
      <c r="Q3983">
        <f t="shared" si="315"/>
        <v>175</v>
      </c>
      <c r="R3983" s="10">
        <f t="shared" si="316"/>
        <v>42508.179965277777</v>
      </c>
      <c r="S3983" s="10">
        <f t="shared" si="317"/>
        <v>42568.179965277777</v>
      </c>
      <c r="T3983" s="20">
        <f t="shared" si="318"/>
        <v>60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8273</v>
      </c>
      <c r="O3984" t="s">
        <v>8274</v>
      </c>
      <c r="P3984">
        <f t="shared" si="314"/>
        <v>20</v>
      </c>
      <c r="Q3984">
        <f t="shared" si="315"/>
        <v>34</v>
      </c>
      <c r="R3984" s="10">
        <f t="shared" si="316"/>
        <v>42132.809953703705</v>
      </c>
      <c r="S3984" s="10">
        <f t="shared" si="317"/>
        <v>42192.809953703705</v>
      </c>
      <c r="T3984" s="20">
        <f t="shared" si="318"/>
        <v>60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8273</v>
      </c>
      <c r="O3985" t="s">
        <v>8274</v>
      </c>
      <c r="P3985">
        <f t="shared" si="314"/>
        <v>35</v>
      </c>
      <c r="Q3985">
        <f t="shared" si="315"/>
        <v>84.28</v>
      </c>
      <c r="R3985" s="10">
        <f t="shared" si="316"/>
        <v>41747.86986111111</v>
      </c>
      <c r="S3985" s="10">
        <f t="shared" si="317"/>
        <v>41779.290972222225</v>
      </c>
      <c r="T3985" s="20">
        <f t="shared" si="318"/>
        <v>31.421111111114442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8273</v>
      </c>
      <c r="O3986" t="s">
        <v>8274</v>
      </c>
      <c r="P3986">
        <f t="shared" si="314"/>
        <v>6</v>
      </c>
      <c r="Q3986">
        <f t="shared" si="315"/>
        <v>9.5</v>
      </c>
      <c r="R3986" s="10">
        <f t="shared" si="316"/>
        <v>41920.963472222218</v>
      </c>
      <c r="S3986" s="10">
        <f t="shared" si="317"/>
        <v>41951</v>
      </c>
      <c r="T3986" s="20">
        <f t="shared" si="318"/>
        <v>30.036527777781885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8273</v>
      </c>
      <c r="O3987" t="s">
        <v>8274</v>
      </c>
      <c r="P3987">
        <f t="shared" si="314"/>
        <v>32</v>
      </c>
      <c r="Q3987">
        <f t="shared" si="315"/>
        <v>33.74</v>
      </c>
      <c r="R3987" s="10">
        <f t="shared" si="316"/>
        <v>42399.707407407404</v>
      </c>
      <c r="S3987" s="10">
        <f t="shared" si="317"/>
        <v>42420.878472222219</v>
      </c>
      <c r="T3987" s="20">
        <f t="shared" si="318"/>
        <v>21.171064814814599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8273</v>
      </c>
      <c r="O3988" t="s">
        <v>8274</v>
      </c>
      <c r="P3988">
        <f t="shared" si="314"/>
        <v>10</v>
      </c>
      <c r="Q3988">
        <f t="shared" si="315"/>
        <v>37.54</v>
      </c>
      <c r="R3988" s="10">
        <f t="shared" si="316"/>
        <v>42467.548541666663</v>
      </c>
      <c r="S3988" s="10">
        <f t="shared" si="317"/>
        <v>42496.544444444444</v>
      </c>
      <c r="T3988" s="20">
        <f t="shared" si="318"/>
        <v>28.995902777780429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8273</v>
      </c>
      <c r="O3989" t="s">
        <v>8274</v>
      </c>
      <c r="P3989">
        <f t="shared" si="314"/>
        <v>38</v>
      </c>
      <c r="Q3989">
        <f t="shared" si="315"/>
        <v>11.62</v>
      </c>
      <c r="R3989" s="10">
        <f t="shared" si="316"/>
        <v>41765.92465277778</v>
      </c>
      <c r="S3989" s="10">
        <f t="shared" si="317"/>
        <v>41775.92465277778</v>
      </c>
      <c r="T3989" s="20">
        <f t="shared" si="318"/>
        <v>10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8273</v>
      </c>
      <c r="O3990" t="s">
        <v>8274</v>
      </c>
      <c r="P3990">
        <f t="shared" si="314"/>
        <v>2</v>
      </c>
      <c r="Q3990">
        <f t="shared" si="315"/>
        <v>8</v>
      </c>
      <c r="R3990" s="10">
        <f t="shared" si="316"/>
        <v>42230.08116898148</v>
      </c>
      <c r="S3990" s="10">
        <f t="shared" si="317"/>
        <v>42245.08116898148</v>
      </c>
      <c r="T3990" s="20">
        <f t="shared" si="318"/>
        <v>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8273</v>
      </c>
      <c r="O3991" t="s">
        <v>8274</v>
      </c>
      <c r="P3991">
        <f t="shared" si="314"/>
        <v>0</v>
      </c>
      <c r="Q3991">
        <f t="shared" si="315"/>
        <v>0</v>
      </c>
      <c r="R3991" s="10">
        <f t="shared" si="316"/>
        <v>42286.749780092592</v>
      </c>
      <c r="S3991" s="10">
        <f t="shared" si="317"/>
        <v>42316.791446759264</v>
      </c>
      <c r="T3991" s="20">
        <f t="shared" si="318"/>
        <v>30.041666666671517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8273</v>
      </c>
      <c r="O3992" t="s">
        <v>8274</v>
      </c>
      <c r="P3992">
        <f t="shared" si="314"/>
        <v>4</v>
      </c>
      <c r="Q3992">
        <f t="shared" si="315"/>
        <v>23</v>
      </c>
      <c r="R3992" s="10">
        <f t="shared" si="316"/>
        <v>42401.672372685185</v>
      </c>
      <c r="S3992" s="10">
        <f t="shared" si="317"/>
        <v>42431.672372685185</v>
      </c>
      <c r="T3992" s="20">
        <f t="shared" si="318"/>
        <v>30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8273</v>
      </c>
      <c r="O3993" t="s">
        <v>8274</v>
      </c>
      <c r="P3993">
        <f t="shared" si="314"/>
        <v>20</v>
      </c>
      <c r="Q3993">
        <f t="shared" si="315"/>
        <v>100</v>
      </c>
      <c r="R3993" s="10">
        <f t="shared" si="316"/>
        <v>42125.644467592589</v>
      </c>
      <c r="S3993" s="10">
        <f t="shared" si="317"/>
        <v>42155.644467592589</v>
      </c>
      <c r="T3993" s="20">
        <f t="shared" si="318"/>
        <v>30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8273</v>
      </c>
      <c r="O3994" t="s">
        <v>8274</v>
      </c>
      <c r="P3994">
        <f t="shared" si="314"/>
        <v>5</v>
      </c>
      <c r="Q3994">
        <f t="shared" si="315"/>
        <v>60.11</v>
      </c>
      <c r="R3994" s="10">
        <f t="shared" si="316"/>
        <v>42289.94049768518</v>
      </c>
      <c r="S3994" s="10">
        <f t="shared" si="317"/>
        <v>42349.982164351852</v>
      </c>
      <c r="T3994" s="20">
        <f t="shared" si="318"/>
        <v>60.041666666671517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8273</v>
      </c>
      <c r="O3995" t="s">
        <v>8274</v>
      </c>
      <c r="P3995">
        <f t="shared" si="314"/>
        <v>0</v>
      </c>
      <c r="Q3995">
        <f t="shared" si="315"/>
        <v>3</v>
      </c>
      <c r="R3995" s="10">
        <f t="shared" si="316"/>
        <v>42107.864722222221</v>
      </c>
      <c r="S3995" s="10">
        <f t="shared" si="317"/>
        <v>42137.864722222221</v>
      </c>
      <c r="T3995" s="20">
        <f t="shared" si="318"/>
        <v>30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8273</v>
      </c>
      <c r="O3996" t="s">
        <v>8274</v>
      </c>
      <c r="P3996">
        <f t="shared" si="314"/>
        <v>0</v>
      </c>
      <c r="Q3996">
        <f t="shared" si="315"/>
        <v>5</v>
      </c>
      <c r="R3996" s="10">
        <f t="shared" si="316"/>
        <v>41809.389930555553</v>
      </c>
      <c r="S3996" s="10">
        <f t="shared" si="317"/>
        <v>41839.389930555553</v>
      </c>
      <c r="T3996" s="20">
        <f t="shared" si="318"/>
        <v>30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8273</v>
      </c>
      <c r="O3997" t="s">
        <v>8274</v>
      </c>
      <c r="P3997">
        <f t="shared" si="314"/>
        <v>35</v>
      </c>
      <c r="Q3997">
        <f t="shared" si="315"/>
        <v>17.5</v>
      </c>
      <c r="R3997" s="10">
        <f t="shared" si="316"/>
        <v>42019.683761574073</v>
      </c>
      <c r="S3997" s="10">
        <f t="shared" si="317"/>
        <v>42049.477083333331</v>
      </c>
      <c r="T3997" s="20">
        <f t="shared" si="318"/>
        <v>29.793321759258106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8273</v>
      </c>
      <c r="O3998" t="s">
        <v>8274</v>
      </c>
      <c r="P3998">
        <f t="shared" si="314"/>
        <v>17</v>
      </c>
      <c r="Q3998">
        <f t="shared" si="315"/>
        <v>29.24</v>
      </c>
      <c r="R3998" s="10">
        <f t="shared" si="316"/>
        <v>41950.26694444444</v>
      </c>
      <c r="S3998" s="10">
        <f t="shared" si="317"/>
        <v>41963.669444444444</v>
      </c>
      <c r="T3998" s="20">
        <f t="shared" si="318"/>
        <v>13.402500000003783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8273</v>
      </c>
      <c r="O3999" t="s">
        <v>8274</v>
      </c>
      <c r="P3999">
        <f t="shared" si="314"/>
        <v>0</v>
      </c>
      <c r="Q3999">
        <f t="shared" si="315"/>
        <v>0</v>
      </c>
      <c r="R3999" s="10">
        <f t="shared" si="316"/>
        <v>42069.391446759255</v>
      </c>
      <c r="S3999" s="10">
        <f t="shared" si="317"/>
        <v>42099.349780092598</v>
      </c>
      <c r="T3999" s="20">
        <f t="shared" si="318"/>
        <v>29.958333333343035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8273</v>
      </c>
      <c r="O4000" t="s">
        <v>8274</v>
      </c>
      <c r="P4000">
        <f t="shared" si="314"/>
        <v>57</v>
      </c>
      <c r="Q4000">
        <f t="shared" si="315"/>
        <v>59.58</v>
      </c>
      <c r="R4000" s="10">
        <f t="shared" si="316"/>
        <v>42061.963263888887</v>
      </c>
      <c r="S4000" s="10">
        <f t="shared" si="317"/>
        <v>42091.921597222223</v>
      </c>
      <c r="T4000" s="20">
        <f t="shared" si="318"/>
        <v>29.958333333335759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8273</v>
      </c>
      <c r="O4001" t="s">
        <v>8274</v>
      </c>
      <c r="P4001">
        <f t="shared" si="314"/>
        <v>17</v>
      </c>
      <c r="Q4001">
        <f t="shared" si="315"/>
        <v>82.57</v>
      </c>
      <c r="R4001" s="10">
        <f t="shared" si="316"/>
        <v>41842.828680555554</v>
      </c>
      <c r="S4001" s="10">
        <f t="shared" si="317"/>
        <v>41882.827650462961</v>
      </c>
      <c r="T4001" s="20">
        <f t="shared" si="318"/>
        <v>39.998969907406718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8273</v>
      </c>
      <c r="O4002" t="s">
        <v>8274</v>
      </c>
      <c r="P4002">
        <f t="shared" si="314"/>
        <v>0</v>
      </c>
      <c r="Q4002">
        <f t="shared" si="315"/>
        <v>10</v>
      </c>
      <c r="R4002" s="10">
        <f t="shared" si="316"/>
        <v>42437.64534722222</v>
      </c>
      <c r="S4002" s="10">
        <f t="shared" si="317"/>
        <v>42497.603680555556</v>
      </c>
      <c r="T4002" s="20">
        <f t="shared" si="318"/>
        <v>59.958333333335759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8273</v>
      </c>
      <c r="O4003" t="s">
        <v>8274</v>
      </c>
      <c r="P4003">
        <f t="shared" si="314"/>
        <v>38</v>
      </c>
      <c r="Q4003">
        <f t="shared" si="315"/>
        <v>32.36</v>
      </c>
      <c r="R4003" s="10">
        <f t="shared" si="316"/>
        <v>42775.964212962965</v>
      </c>
      <c r="S4003" s="10">
        <f t="shared" si="317"/>
        <v>42795.791666666672</v>
      </c>
      <c r="T4003" s="20">
        <f t="shared" si="318"/>
        <v>19.827453703706851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8273</v>
      </c>
      <c r="O4004" t="s">
        <v>8274</v>
      </c>
      <c r="P4004">
        <f t="shared" si="314"/>
        <v>2</v>
      </c>
      <c r="Q4004">
        <f t="shared" si="315"/>
        <v>5.75</v>
      </c>
      <c r="R4004" s="10">
        <f t="shared" si="316"/>
        <v>41879.043530092589</v>
      </c>
      <c r="S4004" s="10">
        <f t="shared" si="317"/>
        <v>41909.043530092589</v>
      </c>
      <c r="T4004" s="20">
        <f t="shared" si="318"/>
        <v>30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8273</v>
      </c>
      <c r="O4005" t="s">
        <v>8274</v>
      </c>
      <c r="P4005">
        <f t="shared" si="314"/>
        <v>10</v>
      </c>
      <c r="Q4005">
        <f t="shared" si="315"/>
        <v>100.5</v>
      </c>
      <c r="R4005" s="10">
        <f t="shared" si="316"/>
        <v>42020.587349537032</v>
      </c>
      <c r="S4005" s="10">
        <f t="shared" si="317"/>
        <v>42050.587349537032</v>
      </c>
      <c r="T4005" s="20">
        <f t="shared" si="318"/>
        <v>30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8273</v>
      </c>
      <c r="O4006" t="s">
        <v>8274</v>
      </c>
      <c r="P4006">
        <f t="shared" si="314"/>
        <v>0</v>
      </c>
      <c r="Q4006">
        <f t="shared" si="315"/>
        <v>1</v>
      </c>
      <c r="R4006" s="10">
        <f t="shared" si="316"/>
        <v>41890.16269675926</v>
      </c>
      <c r="S4006" s="10">
        <f t="shared" si="317"/>
        <v>41920.16269675926</v>
      </c>
      <c r="T4006" s="20">
        <f t="shared" si="318"/>
        <v>30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8273</v>
      </c>
      <c r="O4007" t="s">
        <v>8274</v>
      </c>
      <c r="P4007">
        <f t="shared" si="314"/>
        <v>1</v>
      </c>
      <c r="Q4007">
        <f t="shared" si="315"/>
        <v>20</v>
      </c>
      <c r="R4007" s="10">
        <f t="shared" si="316"/>
        <v>41872.807696759257</v>
      </c>
      <c r="S4007" s="10">
        <f t="shared" si="317"/>
        <v>41932.807696759257</v>
      </c>
      <c r="T4007" s="20">
        <f t="shared" si="318"/>
        <v>60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8273</v>
      </c>
      <c r="O4008" t="s">
        <v>8274</v>
      </c>
      <c r="P4008">
        <f t="shared" si="314"/>
        <v>0</v>
      </c>
      <c r="Q4008">
        <f t="shared" si="315"/>
        <v>2</v>
      </c>
      <c r="R4008" s="10">
        <f t="shared" si="316"/>
        <v>42391.772997685184</v>
      </c>
      <c r="S4008" s="10">
        <f t="shared" si="317"/>
        <v>42416.772997685184</v>
      </c>
      <c r="T4008" s="20">
        <f t="shared" si="318"/>
        <v>25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8273</v>
      </c>
      <c r="O4009" t="s">
        <v>8274</v>
      </c>
      <c r="P4009">
        <f t="shared" si="314"/>
        <v>0</v>
      </c>
      <c r="Q4009">
        <f t="shared" si="315"/>
        <v>5</v>
      </c>
      <c r="R4009" s="10">
        <f t="shared" si="316"/>
        <v>41848.772928240738</v>
      </c>
      <c r="S4009" s="10">
        <f t="shared" si="317"/>
        <v>41877.686111111114</v>
      </c>
      <c r="T4009" s="20">
        <f t="shared" si="318"/>
        <v>28.913182870375749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8273</v>
      </c>
      <c r="O4010" t="s">
        <v>8274</v>
      </c>
      <c r="P4010">
        <f t="shared" si="314"/>
        <v>6</v>
      </c>
      <c r="Q4010">
        <f t="shared" si="315"/>
        <v>15</v>
      </c>
      <c r="R4010" s="10">
        <f t="shared" si="316"/>
        <v>42177.964201388888</v>
      </c>
      <c r="S4010" s="10">
        <f t="shared" si="317"/>
        <v>42207.964201388888</v>
      </c>
      <c r="T4010" s="20">
        <f t="shared" si="318"/>
        <v>30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8273</v>
      </c>
      <c r="O4011" t="s">
        <v>8274</v>
      </c>
      <c r="P4011">
        <f t="shared" si="314"/>
        <v>4</v>
      </c>
      <c r="Q4011">
        <f t="shared" si="315"/>
        <v>25</v>
      </c>
      <c r="R4011" s="10">
        <f t="shared" si="316"/>
        <v>41851.700925925928</v>
      </c>
      <c r="S4011" s="10">
        <f t="shared" si="317"/>
        <v>41891.700925925928</v>
      </c>
      <c r="T4011" s="20">
        <f t="shared" si="318"/>
        <v>40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8273</v>
      </c>
      <c r="O4012" t="s">
        <v>8274</v>
      </c>
      <c r="P4012">
        <f t="shared" si="314"/>
        <v>24</v>
      </c>
      <c r="Q4012">
        <f t="shared" si="315"/>
        <v>45.84</v>
      </c>
      <c r="R4012" s="10">
        <f t="shared" si="316"/>
        <v>41921.770439814813</v>
      </c>
      <c r="S4012" s="10">
        <f t="shared" si="317"/>
        <v>41938.770439814813</v>
      </c>
      <c r="T4012" s="20">
        <f t="shared" si="318"/>
        <v>17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8273</v>
      </c>
      <c r="O4013" t="s">
        <v>8274</v>
      </c>
      <c r="P4013">
        <f t="shared" si="314"/>
        <v>8</v>
      </c>
      <c r="Q4013">
        <f t="shared" si="315"/>
        <v>4.75</v>
      </c>
      <c r="R4013" s="10">
        <f t="shared" si="316"/>
        <v>42002.54488425926</v>
      </c>
      <c r="S4013" s="10">
        <f t="shared" si="317"/>
        <v>42032.54488425926</v>
      </c>
      <c r="T4013" s="20">
        <f t="shared" si="318"/>
        <v>30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8273</v>
      </c>
      <c r="O4014" t="s">
        <v>8274</v>
      </c>
      <c r="P4014">
        <f t="shared" si="314"/>
        <v>0</v>
      </c>
      <c r="Q4014">
        <f t="shared" si="315"/>
        <v>0</v>
      </c>
      <c r="R4014" s="10">
        <f t="shared" si="316"/>
        <v>42096.544548611113</v>
      </c>
      <c r="S4014" s="10">
        <f t="shared" si="317"/>
        <v>42126.544548611113</v>
      </c>
      <c r="T4014" s="20">
        <f t="shared" si="318"/>
        <v>30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8273</v>
      </c>
      <c r="O4015" t="s">
        <v>8274</v>
      </c>
      <c r="P4015">
        <f t="shared" si="314"/>
        <v>1</v>
      </c>
      <c r="Q4015">
        <f t="shared" si="315"/>
        <v>13</v>
      </c>
      <c r="R4015" s="10">
        <f t="shared" si="316"/>
        <v>42021.301192129627</v>
      </c>
      <c r="S4015" s="10">
        <f t="shared" si="317"/>
        <v>42051.301192129627</v>
      </c>
      <c r="T4015" s="20">
        <f t="shared" si="318"/>
        <v>30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8273</v>
      </c>
      <c r="O4016" t="s">
        <v>8274</v>
      </c>
      <c r="P4016">
        <f t="shared" si="314"/>
        <v>0</v>
      </c>
      <c r="Q4016">
        <f t="shared" si="315"/>
        <v>0</v>
      </c>
      <c r="R4016" s="10">
        <f t="shared" si="316"/>
        <v>42419.246168981481</v>
      </c>
      <c r="S4016" s="10">
        <f t="shared" si="317"/>
        <v>42434.246168981481</v>
      </c>
      <c r="T4016" s="20">
        <f t="shared" si="318"/>
        <v>15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8273</v>
      </c>
      <c r="O4017" t="s">
        <v>8274</v>
      </c>
      <c r="P4017">
        <f t="shared" si="314"/>
        <v>0</v>
      </c>
      <c r="Q4017">
        <f t="shared" si="315"/>
        <v>1</v>
      </c>
      <c r="R4017" s="10">
        <f t="shared" si="316"/>
        <v>42174.780821759254</v>
      </c>
      <c r="S4017" s="10">
        <f t="shared" si="317"/>
        <v>42204.780821759254</v>
      </c>
      <c r="T4017" s="20">
        <f t="shared" si="318"/>
        <v>30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8273</v>
      </c>
      <c r="O4018" t="s">
        <v>8274</v>
      </c>
      <c r="P4018">
        <f t="shared" si="314"/>
        <v>14</v>
      </c>
      <c r="Q4018">
        <f t="shared" si="315"/>
        <v>10</v>
      </c>
      <c r="R4018" s="10">
        <f t="shared" si="316"/>
        <v>41869.872685185182</v>
      </c>
      <c r="S4018" s="10">
        <f t="shared" si="317"/>
        <v>41899.872685185182</v>
      </c>
      <c r="T4018" s="20">
        <f t="shared" si="318"/>
        <v>30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8273</v>
      </c>
      <c r="O4019" t="s">
        <v>8274</v>
      </c>
      <c r="P4019">
        <f t="shared" si="314"/>
        <v>1</v>
      </c>
      <c r="Q4019">
        <f t="shared" si="315"/>
        <v>52.5</v>
      </c>
      <c r="R4019" s="10">
        <f t="shared" si="316"/>
        <v>41856.672152777777</v>
      </c>
      <c r="S4019" s="10">
        <f t="shared" si="317"/>
        <v>41886.672152777777</v>
      </c>
      <c r="T4019" s="20">
        <f t="shared" si="318"/>
        <v>30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8273</v>
      </c>
      <c r="O4020" t="s">
        <v>8274</v>
      </c>
      <c r="P4020">
        <f t="shared" si="314"/>
        <v>9</v>
      </c>
      <c r="Q4020">
        <f t="shared" si="315"/>
        <v>32.5</v>
      </c>
      <c r="R4020" s="10">
        <f t="shared" si="316"/>
        <v>42620.91097222222</v>
      </c>
      <c r="S4020" s="10">
        <f t="shared" si="317"/>
        <v>42650.91097222222</v>
      </c>
      <c r="T4020" s="20">
        <f t="shared" si="318"/>
        <v>30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8273</v>
      </c>
      <c r="O4021" t="s">
        <v>8274</v>
      </c>
      <c r="P4021">
        <f t="shared" si="314"/>
        <v>1</v>
      </c>
      <c r="Q4021">
        <f t="shared" si="315"/>
        <v>7.25</v>
      </c>
      <c r="R4021" s="10">
        <f t="shared" si="316"/>
        <v>42417.675879629634</v>
      </c>
      <c r="S4021" s="10">
        <f t="shared" si="317"/>
        <v>42475.686111111107</v>
      </c>
      <c r="T4021" s="20">
        <f t="shared" si="318"/>
        <v>58.010231481472147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8273</v>
      </c>
      <c r="O4022" t="s">
        <v>8274</v>
      </c>
      <c r="P4022">
        <f t="shared" si="314"/>
        <v>17</v>
      </c>
      <c r="Q4022">
        <f t="shared" si="315"/>
        <v>33.33</v>
      </c>
      <c r="R4022" s="10">
        <f t="shared" si="316"/>
        <v>42057.190960648149</v>
      </c>
      <c r="S4022" s="10">
        <f t="shared" si="317"/>
        <v>42087.149293981478</v>
      </c>
      <c r="T4022" s="20">
        <f t="shared" si="318"/>
        <v>29.958333333328483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8273</v>
      </c>
      <c r="O4023" t="s">
        <v>8274</v>
      </c>
      <c r="P4023">
        <f t="shared" si="314"/>
        <v>1</v>
      </c>
      <c r="Q4023">
        <f t="shared" si="315"/>
        <v>62.5</v>
      </c>
      <c r="R4023" s="10">
        <f t="shared" si="316"/>
        <v>41878.911550925928</v>
      </c>
      <c r="S4023" s="10">
        <f t="shared" si="317"/>
        <v>41938.911550925928</v>
      </c>
      <c r="T4023" s="20">
        <f t="shared" si="318"/>
        <v>60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8273</v>
      </c>
      <c r="O4024" t="s">
        <v>8274</v>
      </c>
      <c r="P4024">
        <f t="shared" si="314"/>
        <v>70</v>
      </c>
      <c r="Q4024">
        <f t="shared" si="315"/>
        <v>63.56</v>
      </c>
      <c r="R4024" s="10">
        <f t="shared" si="316"/>
        <v>41990.584108796291</v>
      </c>
      <c r="S4024" s="10">
        <f t="shared" si="317"/>
        <v>42036.120833333334</v>
      </c>
      <c r="T4024" s="20">
        <f t="shared" si="318"/>
        <v>45.536724537043483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8273</v>
      </c>
      <c r="O4025" t="s">
        <v>8274</v>
      </c>
      <c r="P4025">
        <f t="shared" si="314"/>
        <v>0</v>
      </c>
      <c r="Q4025">
        <f t="shared" si="315"/>
        <v>0</v>
      </c>
      <c r="R4025" s="10">
        <f t="shared" si="316"/>
        <v>42408.999571759254</v>
      </c>
      <c r="S4025" s="10">
        <f t="shared" si="317"/>
        <v>42453.957905092597</v>
      </c>
      <c r="T4025" s="20">
        <f t="shared" si="318"/>
        <v>44.958333333343035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8273</v>
      </c>
      <c r="O4026" t="s">
        <v>8274</v>
      </c>
      <c r="P4026">
        <f t="shared" si="314"/>
        <v>1</v>
      </c>
      <c r="Q4026">
        <f t="shared" si="315"/>
        <v>10</v>
      </c>
      <c r="R4026" s="10">
        <f t="shared" si="316"/>
        <v>42217.670104166667</v>
      </c>
      <c r="S4026" s="10">
        <f t="shared" si="317"/>
        <v>42247.670104166667</v>
      </c>
      <c r="T4026" s="20">
        <f t="shared" si="318"/>
        <v>30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8273</v>
      </c>
      <c r="O4027" t="s">
        <v>8274</v>
      </c>
      <c r="P4027">
        <f t="shared" si="314"/>
        <v>5</v>
      </c>
      <c r="Q4027">
        <f t="shared" si="315"/>
        <v>62.5</v>
      </c>
      <c r="R4027" s="10">
        <f t="shared" si="316"/>
        <v>42151.237685185188</v>
      </c>
      <c r="S4027" s="10">
        <f t="shared" si="317"/>
        <v>42211.237685185188</v>
      </c>
      <c r="T4027" s="20">
        <f t="shared" si="318"/>
        <v>60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8273</v>
      </c>
      <c r="O4028" t="s">
        <v>8274</v>
      </c>
      <c r="P4028">
        <f t="shared" si="314"/>
        <v>0</v>
      </c>
      <c r="Q4028">
        <f t="shared" si="315"/>
        <v>0</v>
      </c>
      <c r="R4028" s="10">
        <f t="shared" si="316"/>
        <v>42282.655543981484</v>
      </c>
      <c r="S4028" s="10">
        <f t="shared" si="317"/>
        <v>42342.697210648148</v>
      </c>
      <c r="T4028" s="20">
        <f t="shared" si="318"/>
        <v>60.041666666664241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8273</v>
      </c>
      <c r="O4029" t="s">
        <v>8274</v>
      </c>
      <c r="P4029">
        <f t="shared" si="314"/>
        <v>7</v>
      </c>
      <c r="Q4029">
        <f t="shared" si="315"/>
        <v>30.71</v>
      </c>
      <c r="R4029" s="10">
        <f t="shared" si="316"/>
        <v>42768.97084490741</v>
      </c>
      <c r="S4029" s="10">
        <f t="shared" si="317"/>
        <v>42789.041666666672</v>
      </c>
      <c r="T4029" s="20">
        <f t="shared" si="318"/>
        <v>20.070821759261889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8273</v>
      </c>
      <c r="O4030" t="s">
        <v>8274</v>
      </c>
      <c r="P4030">
        <f t="shared" si="314"/>
        <v>28</v>
      </c>
      <c r="Q4030">
        <f t="shared" si="315"/>
        <v>51</v>
      </c>
      <c r="R4030" s="10">
        <f t="shared" si="316"/>
        <v>41765.938657407409</v>
      </c>
      <c r="S4030" s="10">
        <f t="shared" si="317"/>
        <v>41795.938657407409</v>
      </c>
      <c r="T4030" s="20">
        <f t="shared" si="318"/>
        <v>30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8273</v>
      </c>
      <c r="O4031" t="s">
        <v>8274</v>
      </c>
      <c r="P4031">
        <f t="shared" si="314"/>
        <v>0</v>
      </c>
      <c r="Q4031">
        <f t="shared" si="315"/>
        <v>0</v>
      </c>
      <c r="R4031" s="10">
        <f t="shared" si="316"/>
        <v>42322.025115740747</v>
      </c>
      <c r="S4031" s="10">
        <f t="shared" si="317"/>
        <v>42352.025115740747</v>
      </c>
      <c r="T4031" s="20">
        <f t="shared" si="318"/>
        <v>30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8273</v>
      </c>
      <c r="O4032" t="s">
        <v>8274</v>
      </c>
      <c r="P4032">
        <f t="shared" si="314"/>
        <v>16</v>
      </c>
      <c r="Q4032">
        <f t="shared" si="315"/>
        <v>66.67</v>
      </c>
      <c r="R4032" s="10">
        <f t="shared" si="316"/>
        <v>42374.655081018514</v>
      </c>
      <c r="S4032" s="10">
        <f t="shared" si="317"/>
        <v>42403.784027777772</v>
      </c>
      <c r="T4032" s="20">
        <f t="shared" si="318"/>
        <v>29.128946759257815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8273</v>
      </c>
      <c r="O4033" t="s">
        <v>8274</v>
      </c>
      <c r="P4033">
        <f t="shared" si="314"/>
        <v>0</v>
      </c>
      <c r="Q4033">
        <f t="shared" si="315"/>
        <v>0</v>
      </c>
      <c r="R4033" s="10">
        <f t="shared" si="316"/>
        <v>41941.585231481484</v>
      </c>
      <c r="S4033" s="10">
        <f t="shared" si="317"/>
        <v>41991.626898148148</v>
      </c>
      <c r="T4033" s="20">
        <f t="shared" si="318"/>
        <v>50.041666666664241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8273</v>
      </c>
      <c r="O4034" t="s">
        <v>8274</v>
      </c>
      <c r="P4034">
        <f t="shared" si="314"/>
        <v>7</v>
      </c>
      <c r="Q4034">
        <f t="shared" si="315"/>
        <v>59</v>
      </c>
      <c r="R4034" s="10">
        <f t="shared" si="316"/>
        <v>42293.809212962966</v>
      </c>
      <c r="S4034" s="10">
        <f t="shared" si="317"/>
        <v>42353.85087962963</v>
      </c>
      <c r="T4034" s="20">
        <f t="shared" si="318"/>
        <v>60.041666666664241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8273</v>
      </c>
      <c r="O4035" t="s">
        <v>8274</v>
      </c>
      <c r="P4035">
        <f t="shared" ref="P4035:P4098" si="319">ROUND(E4035/D4035*100,0)</f>
        <v>26</v>
      </c>
      <c r="Q4035">
        <f t="shared" ref="Q4035:Q4098" si="320">IFERROR(ROUND(E4035/L4035,2),0)</f>
        <v>65.34</v>
      </c>
      <c r="R4035" s="10">
        <f t="shared" ref="R4035:R4098" si="321">(((J4035/60)/60)/24)+DATE(1970,1,1)</f>
        <v>42614.268796296295</v>
      </c>
      <c r="S4035" s="10">
        <f t="shared" ref="S4035:S4098" si="322">(((I4035/60)/60)/24)+DATE(1970,1,1)</f>
        <v>42645.375</v>
      </c>
      <c r="T4035" s="20">
        <f t="shared" ref="T4035:T4098" si="323">S4035-R4035</f>
        <v>31.106203703704523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8273</v>
      </c>
      <c r="O4036" t="s">
        <v>8274</v>
      </c>
      <c r="P4036">
        <f t="shared" si="319"/>
        <v>1</v>
      </c>
      <c r="Q4036">
        <f t="shared" si="320"/>
        <v>100</v>
      </c>
      <c r="R4036" s="10">
        <f t="shared" si="321"/>
        <v>42067.947337962964</v>
      </c>
      <c r="S4036" s="10">
        <f t="shared" si="322"/>
        <v>42097.905671296292</v>
      </c>
      <c r="T4036" s="20">
        <f t="shared" si="323"/>
        <v>29.958333333328483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8273</v>
      </c>
      <c r="O4037" t="s">
        <v>8274</v>
      </c>
      <c r="P4037">
        <f t="shared" si="319"/>
        <v>37</v>
      </c>
      <c r="Q4037">
        <f t="shared" si="320"/>
        <v>147.4</v>
      </c>
      <c r="R4037" s="10">
        <f t="shared" si="321"/>
        <v>41903.882951388885</v>
      </c>
      <c r="S4037" s="10">
        <f t="shared" si="322"/>
        <v>41933.882951388885</v>
      </c>
      <c r="T4037" s="20">
        <f t="shared" si="323"/>
        <v>30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8273</v>
      </c>
      <c r="O4038" t="s">
        <v>8274</v>
      </c>
      <c r="P4038">
        <f t="shared" si="319"/>
        <v>47</v>
      </c>
      <c r="Q4038">
        <f t="shared" si="320"/>
        <v>166.06</v>
      </c>
      <c r="R4038" s="10">
        <f t="shared" si="321"/>
        <v>41804.937083333331</v>
      </c>
      <c r="S4038" s="10">
        <f t="shared" si="322"/>
        <v>41821.9375</v>
      </c>
      <c r="T4038" s="20">
        <f t="shared" si="323"/>
        <v>17.00041666666948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8273</v>
      </c>
      <c r="O4039" t="s">
        <v>8274</v>
      </c>
      <c r="P4039">
        <f t="shared" si="319"/>
        <v>11</v>
      </c>
      <c r="Q4039">
        <f t="shared" si="320"/>
        <v>40</v>
      </c>
      <c r="R4039" s="10">
        <f t="shared" si="321"/>
        <v>42497.070775462969</v>
      </c>
      <c r="S4039" s="10">
        <f t="shared" si="322"/>
        <v>42514.600694444445</v>
      </c>
      <c r="T4039" s="20">
        <f t="shared" si="323"/>
        <v>17.52991898147593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8273</v>
      </c>
      <c r="O4040" t="s">
        <v>8274</v>
      </c>
      <c r="P4040">
        <f t="shared" si="319"/>
        <v>12</v>
      </c>
      <c r="Q4040">
        <f t="shared" si="320"/>
        <v>75.25</v>
      </c>
      <c r="R4040" s="10">
        <f t="shared" si="321"/>
        <v>41869.798726851855</v>
      </c>
      <c r="S4040" s="10">
        <f t="shared" si="322"/>
        <v>41929.798726851855</v>
      </c>
      <c r="T4040" s="20">
        <f t="shared" si="323"/>
        <v>60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8273</v>
      </c>
      <c r="O4041" t="s">
        <v>8274</v>
      </c>
      <c r="P4041">
        <f t="shared" si="319"/>
        <v>60</v>
      </c>
      <c r="Q4041">
        <f t="shared" si="320"/>
        <v>60</v>
      </c>
      <c r="R4041" s="10">
        <f t="shared" si="321"/>
        <v>42305.670914351853</v>
      </c>
      <c r="S4041" s="10">
        <f t="shared" si="322"/>
        <v>42339.249305555553</v>
      </c>
      <c r="T4041" s="20">
        <f t="shared" si="323"/>
        <v>33.578391203700448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8273</v>
      </c>
      <c r="O4042" t="s">
        <v>8274</v>
      </c>
      <c r="P4042">
        <f t="shared" si="319"/>
        <v>31</v>
      </c>
      <c r="Q4042">
        <f t="shared" si="320"/>
        <v>1250</v>
      </c>
      <c r="R4042" s="10">
        <f t="shared" si="321"/>
        <v>42144.231527777782</v>
      </c>
      <c r="S4042" s="10">
        <f t="shared" si="322"/>
        <v>42203.125</v>
      </c>
      <c r="T4042" s="20">
        <f t="shared" si="323"/>
        <v>58.893472222218406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8273</v>
      </c>
      <c r="O4043" t="s">
        <v>8274</v>
      </c>
      <c r="P4043">
        <f t="shared" si="319"/>
        <v>0</v>
      </c>
      <c r="Q4043">
        <f t="shared" si="320"/>
        <v>10.5</v>
      </c>
      <c r="R4043" s="10">
        <f t="shared" si="321"/>
        <v>42559.474004629628</v>
      </c>
      <c r="S4043" s="10">
        <f t="shared" si="322"/>
        <v>42619.474004629628</v>
      </c>
      <c r="T4043" s="20">
        <f t="shared" si="323"/>
        <v>60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8273</v>
      </c>
      <c r="O4044" t="s">
        <v>8274</v>
      </c>
      <c r="P4044">
        <f t="shared" si="319"/>
        <v>0</v>
      </c>
      <c r="Q4044">
        <f t="shared" si="320"/>
        <v>7</v>
      </c>
      <c r="R4044" s="10">
        <f t="shared" si="321"/>
        <v>41995.084074074075</v>
      </c>
      <c r="S4044" s="10">
        <f t="shared" si="322"/>
        <v>42024.802777777775</v>
      </c>
      <c r="T4044" s="20">
        <f t="shared" si="323"/>
        <v>29.718703703700157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8273</v>
      </c>
      <c r="O4045" t="s">
        <v>8274</v>
      </c>
      <c r="P4045">
        <f t="shared" si="319"/>
        <v>0</v>
      </c>
      <c r="Q4045">
        <f t="shared" si="320"/>
        <v>0</v>
      </c>
      <c r="R4045" s="10">
        <f t="shared" si="321"/>
        <v>41948.957465277781</v>
      </c>
      <c r="S4045" s="10">
        <f t="shared" si="322"/>
        <v>41963.957465277781</v>
      </c>
      <c r="T4045" s="20">
        <f t="shared" si="323"/>
        <v>15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8273</v>
      </c>
      <c r="O4046" t="s">
        <v>8274</v>
      </c>
      <c r="P4046">
        <f t="shared" si="319"/>
        <v>38</v>
      </c>
      <c r="Q4046">
        <f t="shared" si="320"/>
        <v>56.25</v>
      </c>
      <c r="R4046" s="10">
        <f t="shared" si="321"/>
        <v>42074.219699074078</v>
      </c>
      <c r="S4046" s="10">
        <f t="shared" si="322"/>
        <v>42104.208333333328</v>
      </c>
      <c r="T4046" s="20">
        <f t="shared" si="323"/>
        <v>29.98863425925083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8273</v>
      </c>
      <c r="O4047" t="s">
        <v>8274</v>
      </c>
      <c r="P4047">
        <f t="shared" si="319"/>
        <v>0</v>
      </c>
      <c r="Q4047">
        <f t="shared" si="320"/>
        <v>1</v>
      </c>
      <c r="R4047" s="10">
        <f t="shared" si="321"/>
        <v>41842.201261574075</v>
      </c>
      <c r="S4047" s="10">
        <f t="shared" si="322"/>
        <v>41872.201261574075</v>
      </c>
      <c r="T4047" s="20">
        <f t="shared" si="323"/>
        <v>30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8273</v>
      </c>
      <c r="O4048" t="s">
        <v>8274</v>
      </c>
      <c r="P4048">
        <f t="shared" si="319"/>
        <v>8</v>
      </c>
      <c r="Q4048">
        <f t="shared" si="320"/>
        <v>38.33</v>
      </c>
      <c r="R4048" s="10">
        <f t="shared" si="321"/>
        <v>41904.650578703702</v>
      </c>
      <c r="S4048" s="10">
        <f t="shared" si="322"/>
        <v>41934.650578703702</v>
      </c>
      <c r="T4048" s="20">
        <f t="shared" si="323"/>
        <v>30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8273</v>
      </c>
      <c r="O4049" t="s">
        <v>8274</v>
      </c>
      <c r="P4049">
        <f t="shared" si="319"/>
        <v>2</v>
      </c>
      <c r="Q4049">
        <f t="shared" si="320"/>
        <v>27.5</v>
      </c>
      <c r="R4049" s="10">
        <f t="shared" si="321"/>
        <v>41991.022488425922</v>
      </c>
      <c r="S4049" s="10">
        <f t="shared" si="322"/>
        <v>42015.041666666672</v>
      </c>
      <c r="T4049" s="20">
        <f t="shared" si="323"/>
        <v>24.01917824074917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8273</v>
      </c>
      <c r="O4050" t="s">
        <v>8274</v>
      </c>
      <c r="P4050">
        <f t="shared" si="319"/>
        <v>18</v>
      </c>
      <c r="Q4050">
        <f t="shared" si="320"/>
        <v>32.979999999999997</v>
      </c>
      <c r="R4050" s="10">
        <f t="shared" si="321"/>
        <v>42436.509108796294</v>
      </c>
      <c r="S4050" s="10">
        <f t="shared" si="322"/>
        <v>42471.467442129629</v>
      </c>
      <c r="T4050" s="20">
        <f t="shared" si="323"/>
        <v>34.958333333335759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8273</v>
      </c>
      <c r="O4051" t="s">
        <v>8274</v>
      </c>
      <c r="P4051">
        <f t="shared" si="319"/>
        <v>0</v>
      </c>
      <c r="Q4051">
        <f t="shared" si="320"/>
        <v>16</v>
      </c>
      <c r="R4051" s="10">
        <f t="shared" si="321"/>
        <v>42169.958506944444</v>
      </c>
      <c r="S4051" s="10">
        <f t="shared" si="322"/>
        <v>42199.958506944444</v>
      </c>
      <c r="T4051" s="20">
        <f t="shared" si="323"/>
        <v>30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8273</v>
      </c>
      <c r="O4052" t="s">
        <v>8274</v>
      </c>
      <c r="P4052">
        <f t="shared" si="319"/>
        <v>0</v>
      </c>
      <c r="Q4052">
        <f t="shared" si="320"/>
        <v>1</v>
      </c>
      <c r="R4052" s="10">
        <f t="shared" si="321"/>
        <v>41905.636469907404</v>
      </c>
      <c r="S4052" s="10">
        <f t="shared" si="322"/>
        <v>41935.636469907404</v>
      </c>
      <c r="T4052" s="20">
        <f t="shared" si="323"/>
        <v>30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8273</v>
      </c>
      <c r="O4053" t="s">
        <v>8274</v>
      </c>
      <c r="P4053">
        <f t="shared" si="319"/>
        <v>0</v>
      </c>
      <c r="Q4053">
        <f t="shared" si="320"/>
        <v>0</v>
      </c>
      <c r="R4053" s="10">
        <f t="shared" si="321"/>
        <v>41761.810150462967</v>
      </c>
      <c r="S4053" s="10">
        <f t="shared" si="322"/>
        <v>41768.286805555559</v>
      </c>
      <c r="T4053" s="20">
        <f t="shared" si="323"/>
        <v>6.4766550925924093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8273</v>
      </c>
      <c r="O4054" t="s">
        <v>8274</v>
      </c>
      <c r="P4054">
        <f t="shared" si="319"/>
        <v>38</v>
      </c>
      <c r="Q4054">
        <f t="shared" si="320"/>
        <v>86.62</v>
      </c>
      <c r="R4054" s="10">
        <f t="shared" si="321"/>
        <v>41865.878657407404</v>
      </c>
      <c r="S4054" s="10">
        <f t="shared" si="322"/>
        <v>41925.878657407404</v>
      </c>
      <c r="T4054" s="20">
        <f t="shared" si="323"/>
        <v>60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8273</v>
      </c>
      <c r="O4055" t="s">
        <v>8274</v>
      </c>
      <c r="P4055">
        <f t="shared" si="319"/>
        <v>22</v>
      </c>
      <c r="Q4055">
        <f t="shared" si="320"/>
        <v>55</v>
      </c>
      <c r="R4055" s="10">
        <f t="shared" si="321"/>
        <v>41928.690138888887</v>
      </c>
      <c r="S4055" s="10">
        <f t="shared" si="322"/>
        <v>41958.833333333328</v>
      </c>
      <c r="T4055" s="20">
        <f t="shared" si="323"/>
        <v>30.143194444441178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8273</v>
      </c>
      <c r="O4056" t="s">
        <v>8274</v>
      </c>
      <c r="P4056">
        <f t="shared" si="319"/>
        <v>0</v>
      </c>
      <c r="Q4056">
        <f t="shared" si="320"/>
        <v>0</v>
      </c>
      <c r="R4056" s="10">
        <f t="shared" si="321"/>
        <v>42613.841261574074</v>
      </c>
      <c r="S4056" s="10">
        <f t="shared" si="322"/>
        <v>42644.166666666672</v>
      </c>
      <c r="T4056" s="20">
        <f t="shared" si="323"/>
        <v>30.325405092597066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8273</v>
      </c>
      <c r="O4057" t="s">
        <v>8274</v>
      </c>
      <c r="P4057">
        <f t="shared" si="319"/>
        <v>18</v>
      </c>
      <c r="Q4057">
        <f t="shared" si="320"/>
        <v>41.95</v>
      </c>
      <c r="R4057" s="10">
        <f t="shared" si="321"/>
        <v>41779.648506944446</v>
      </c>
      <c r="S4057" s="10">
        <f t="shared" si="322"/>
        <v>41809.648506944446</v>
      </c>
      <c r="T4057" s="20">
        <f t="shared" si="323"/>
        <v>30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8273</v>
      </c>
      <c r="O4058" t="s">
        <v>8274</v>
      </c>
      <c r="P4058">
        <f t="shared" si="319"/>
        <v>53</v>
      </c>
      <c r="Q4058">
        <f t="shared" si="320"/>
        <v>88.33</v>
      </c>
      <c r="R4058" s="10">
        <f t="shared" si="321"/>
        <v>42534.933321759265</v>
      </c>
      <c r="S4058" s="10">
        <f t="shared" si="322"/>
        <v>42554.832638888889</v>
      </c>
      <c r="T4058" s="20">
        <f t="shared" si="323"/>
        <v>19.899317129624251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8273</v>
      </c>
      <c r="O4059" t="s">
        <v>8274</v>
      </c>
      <c r="P4059">
        <f t="shared" si="319"/>
        <v>22</v>
      </c>
      <c r="Q4059">
        <f t="shared" si="320"/>
        <v>129.16999999999999</v>
      </c>
      <c r="R4059" s="10">
        <f t="shared" si="321"/>
        <v>42310.968518518523</v>
      </c>
      <c r="S4059" s="10">
        <f t="shared" si="322"/>
        <v>42333.958333333328</v>
      </c>
      <c r="T4059" s="20">
        <f t="shared" si="323"/>
        <v>22.989814814805868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8273</v>
      </c>
      <c r="O4060" t="s">
        <v>8274</v>
      </c>
      <c r="P4060">
        <f t="shared" si="319"/>
        <v>3</v>
      </c>
      <c r="Q4060">
        <f t="shared" si="320"/>
        <v>23.75</v>
      </c>
      <c r="R4060" s="10">
        <f t="shared" si="321"/>
        <v>42446.060694444444</v>
      </c>
      <c r="S4060" s="10">
        <f t="shared" si="322"/>
        <v>42461.165972222225</v>
      </c>
      <c r="T4060" s="20">
        <f t="shared" si="323"/>
        <v>15.105277777780429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8273</v>
      </c>
      <c r="O4061" t="s">
        <v>8274</v>
      </c>
      <c r="P4061">
        <f t="shared" si="319"/>
        <v>3</v>
      </c>
      <c r="Q4061">
        <f t="shared" si="320"/>
        <v>35.71</v>
      </c>
      <c r="R4061" s="10">
        <f t="shared" si="321"/>
        <v>41866.640648148146</v>
      </c>
      <c r="S4061" s="10">
        <f t="shared" si="322"/>
        <v>41898.125</v>
      </c>
      <c r="T4061" s="20">
        <f t="shared" si="323"/>
        <v>31.484351851853717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8273</v>
      </c>
      <c r="O4062" t="s">
        <v>8274</v>
      </c>
      <c r="P4062">
        <f t="shared" si="319"/>
        <v>3</v>
      </c>
      <c r="Q4062">
        <f t="shared" si="320"/>
        <v>57</v>
      </c>
      <c r="R4062" s="10">
        <f t="shared" si="321"/>
        <v>41779.695092592592</v>
      </c>
      <c r="S4062" s="10">
        <f t="shared" si="322"/>
        <v>41813.666666666664</v>
      </c>
      <c r="T4062" s="20">
        <f t="shared" si="323"/>
        <v>33.971574074072123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8273</v>
      </c>
      <c r="O4063" t="s">
        <v>8274</v>
      </c>
      <c r="P4063">
        <f t="shared" si="319"/>
        <v>0</v>
      </c>
      <c r="Q4063">
        <f t="shared" si="320"/>
        <v>0</v>
      </c>
      <c r="R4063" s="10">
        <f t="shared" si="321"/>
        <v>42421.141469907408</v>
      </c>
      <c r="S4063" s="10">
        <f t="shared" si="322"/>
        <v>42481.099803240737</v>
      </c>
      <c r="T4063" s="20">
        <f t="shared" si="323"/>
        <v>59.958333333328483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8273</v>
      </c>
      <c r="O4064" t="s">
        <v>8274</v>
      </c>
      <c r="P4064">
        <f t="shared" si="319"/>
        <v>2</v>
      </c>
      <c r="Q4064">
        <f t="shared" si="320"/>
        <v>163.33000000000001</v>
      </c>
      <c r="R4064" s="10">
        <f t="shared" si="321"/>
        <v>42523.739212962959</v>
      </c>
      <c r="S4064" s="10">
        <f t="shared" si="322"/>
        <v>42553.739212962959</v>
      </c>
      <c r="T4064" s="20">
        <f t="shared" si="323"/>
        <v>30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8273</v>
      </c>
      <c r="O4065" t="s">
        <v>8274</v>
      </c>
      <c r="P4065">
        <f t="shared" si="319"/>
        <v>1</v>
      </c>
      <c r="Q4065">
        <f t="shared" si="320"/>
        <v>15</v>
      </c>
      <c r="R4065" s="10">
        <f t="shared" si="321"/>
        <v>41787.681527777779</v>
      </c>
      <c r="S4065" s="10">
        <f t="shared" si="322"/>
        <v>41817.681527777779</v>
      </c>
      <c r="T4065" s="20">
        <f t="shared" si="323"/>
        <v>30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8273</v>
      </c>
      <c r="O4066" t="s">
        <v>8274</v>
      </c>
      <c r="P4066">
        <f t="shared" si="319"/>
        <v>19</v>
      </c>
      <c r="Q4066">
        <f t="shared" si="320"/>
        <v>64.17</v>
      </c>
      <c r="R4066" s="10">
        <f t="shared" si="321"/>
        <v>42093.588263888887</v>
      </c>
      <c r="S4066" s="10">
        <f t="shared" si="322"/>
        <v>42123.588263888887</v>
      </c>
      <c r="T4066" s="20">
        <f t="shared" si="323"/>
        <v>30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8273</v>
      </c>
      <c r="O4067" t="s">
        <v>8274</v>
      </c>
      <c r="P4067">
        <f t="shared" si="319"/>
        <v>1</v>
      </c>
      <c r="Q4067">
        <f t="shared" si="320"/>
        <v>6.75</v>
      </c>
      <c r="R4067" s="10">
        <f t="shared" si="321"/>
        <v>41833.951516203706</v>
      </c>
      <c r="S4067" s="10">
        <f t="shared" si="322"/>
        <v>41863.951516203706</v>
      </c>
      <c r="T4067" s="20">
        <f t="shared" si="323"/>
        <v>30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8273</v>
      </c>
      <c r="O4068" t="s">
        <v>8274</v>
      </c>
      <c r="P4068">
        <f t="shared" si="319"/>
        <v>0</v>
      </c>
      <c r="Q4068">
        <f t="shared" si="320"/>
        <v>25</v>
      </c>
      <c r="R4068" s="10">
        <f t="shared" si="321"/>
        <v>42479.039212962962</v>
      </c>
      <c r="S4068" s="10">
        <f t="shared" si="322"/>
        <v>42509.039212962962</v>
      </c>
      <c r="T4068" s="20">
        <f t="shared" si="323"/>
        <v>30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8273</v>
      </c>
      <c r="O4069" t="s">
        <v>8274</v>
      </c>
      <c r="P4069">
        <f t="shared" si="319"/>
        <v>61</v>
      </c>
      <c r="Q4069">
        <f t="shared" si="320"/>
        <v>179.12</v>
      </c>
      <c r="R4069" s="10">
        <f t="shared" si="321"/>
        <v>42235.117476851854</v>
      </c>
      <c r="S4069" s="10">
        <f t="shared" si="322"/>
        <v>42275.117476851854</v>
      </c>
      <c r="T4069" s="20">
        <f t="shared" si="323"/>
        <v>40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8273</v>
      </c>
      <c r="O4070" t="s">
        <v>8274</v>
      </c>
      <c r="P4070">
        <f t="shared" si="319"/>
        <v>1</v>
      </c>
      <c r="Q4070">
        <f t="shared" si="320"/>
        <v>34.950000000000003</v>
      </c>
      <c r="R4070" s="10">
        <f t="shared" si="321"/>
        <v>42718.963599537034</v>
      </c>
      <c r="S4070" s="10">
        <f t="shared" si="322"/>
        <v>42748.961805555555</v>
      </c>
      <c r="T4070" s="20">
        <f t="shared" si="323"/>
        <v>29.998206018521159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8273</v>
      </c>
      <c r="O4071" t="s">
        <v>8274</v>
      </c>
      <c r="P4071">
        <f t="shared" si="319"/>
        <v>34</v>
      </c>
      <c r="Q4071">
        <f t="shared" si="320"/>
        <v>33.08</v>
      </c>
      <c r="R4071" s="10">
        <f t="shared" si="321"/>
        <v>42022.661527777775</v>
      </c>
      <c r="S4071" s="10">
        <f t="shared" si="322"/>
        <v>42063.5</v>
      </c>
      <c r="T4071" s="20">
        <f t="shared" si="323"/>
        <v>40.838472222225391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8273</v>
      </c>
      <c r="O4072" t="s">
        <v>8274</v>
      </c>
      <c r="P4072">
        <f t="shared" si="319"/>
        <v>17</v>
      </c>
      <c r="Q4072">
        <f t="shared" si="320"/>
        <v>27.5</v>
      </c>
      <c r="R4072" s="10">
        <f t="shared" si="321"/>
        <v>42031.666898148149</v>
      </c>
      <c r="S4072" s="10">
        <f t="shared" si="322"/>
        <v>42064.125</v>
      </c>
      <c r="T4072" s="20">
        <f t="shared" si="323"/>
        <v>32.458101851851097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8273</v>
      </c>
      <c r="O4073" t="s">
        <v>8274</v>
      </c>
      <c r="P4073">
        <f t="shared" si="319"/>
        <v>0</v>
      </c>
      <c r="Q4073">
        <f t="shared" si="320"/>
        <v>0</v>
      </c>
      <c r="R4073" s="10">
        <f t="shared" si="321"/>
        <v>42700.804756944446</v>
      </c>
      <c r="S4073" s="10">
        <f t="shared" si="322"/>
        <v>42730.804756944446</v>
      </c>
      <c r="T4073" s="20">
        <f t="shared" si="323"/>
        <v>30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8273</v>
      </c>
      <c r="O4074" t="s">
        <v>8274</v>
      </c>
      <c r="P4074">
        <f t="shared" si="319"/>
        <v>0</v>
      </c>
      <c r="Q4074">
        <f t="shared" si="320"/>
        <v>2</v>
      </c>
      <c r="R4074" s="10">
        <f t="shared" si="321"/>
        <v>41812.77443287037</v>
      </c>
      <c r="S4074" s="10">
        <f t="shared" si="322"/>
        <v>41872.77443287037</v>
      </c>
      <c r="T4074" s="20">
        <f t="shared" si="323"/>
        <v>60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8273</v>
      </c>
      <c r="O4075" t="s">
        <v>8274</v>
      </c>
      <c r="P4075">
        <f t="shared" si="319"/>
        <v>1</v>
      </c>
      <c r="Q4075">
        <f t="shared" si="320"/>
        <v>18.5</v>
      </c>
      <c r="R4075" s="10">
        <f t="shared" si="321"/>
        <v>42078.34520833334</v>
      </c>
      <c r="S4075" s="10">
        <f t="shared" si="322"/>
        <v>42133.166666666672</v>
      </c>
      <c r="T4075" s="20">
        <f t="shared" si="323"/>
        <v>54.821458333331975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8273</v>
      </c>
      <c r="O4076" t="s">
        <v>8274</v>
      </c>
      <c r="P4076">
        <f t="shared" si="319"/>
        <v>27</v>
      </c>
      <c r="Q4076">
        <f t="shared" si="320"/>
        <v>35</v>
      </c>
      <c r="R4076" s="10">
        <f t="shared" si="321"/>
        <v>42283.552951388891</v>
      </c>
      <c r="S4076" s="10">
        <f t="shared" si="322"/>
        <v>42313.594618055555</v>
      </c>
      <c r="T4076" s="20">
        <f t="shared" si="323"/>
        <v>30.041666666664241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8273</v>
      </c>
      <c r="O4077" t="s">
        <v>8274</v>
      </c>
      <c r="P4077">
        <f t="shared" si="319"/>
        <v>29</v>
      </c>
      <c r="Q4077">
        <f t="shared" si="320"/>
        <v>44.31</v>
      </c>
      <c r="R4077" s="10">
        <f t="shared" si="321"/>
        <v>41779.045937499999</v>
      </c>
      <c r="S4077" s="10">
        <f t="shared" si="322"/>
        <v>41820.727777777778</v>
      </c>
      <c r="T4077" s="20">
        <f t="shared" si="323"/>
        <v>41.681840277778974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8273</v>
      </c>
      <c r="O4078" t="s">
        <v>8274</v>
      </c>
      <c r="P4078">
        <f t="shared" si="319"/>
        <v>0</v>
      </c>
      <c r="Q4078">
        <f t="shared" si="320"/>
        <v>0</v>
      </c>
      <c r="R4078" s="10">
        <f t="shared" si="321"/>
        <v>41905.795706018522</v>
      </c>
      <c r="S4078" s="10">
        <f t="shared" si="322"/>
        <v>41933.82708333333</v>
      </c>
      <c r="T4078" s="20">
        <f t="shared" si="323"/>
        <v>28.031377314808196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8273</v>
      </c>
      <c r="O4079" t="s">
        <v>8274</v>
      </c>
      <c r="P4079">
        <f t="shared" si="319"/>
        <v>9</v>
      </c>
      <c r="Q4079">
        <f t="shared" si="320"/>
        <v>222.5</v>
      </c>
      <c r="R4079" s="10">
        <f t="shared" si="321"/>
        <v>42695.7105787037</v>
      </c>
      <c r="S4079" s="10">
        <f t="shared" si="322"/>
        <v>42725.7105787037</v>
      </c>
      <c r="T4079" s="20">
        <f t="shared" si="323"/>
        <v>30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8273</v>
      </c>
      <c r="O4080" t="s">
        <v>8274</v>
      </c>
      <c r="P4080">
        <f t="shared" si="319"/>
        <v>0</v>
      </c>
      <c r="Q4080">
        <f t="shared" si="320"/>
        <v>0</v>
      </c>
      <c r="R4080" s="10">
        <f t="shared" si="321"/>
        <v>42732.787523148145</v>
      </c>
      <c r="S4080" s="10">
        <f t="shared" si="322"/>
        <v>42762.787523148145</v>
      </c>
      <c r="T4080" s="20">
        <f t="shared" si="323"/>
        <v>30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8273</v>
      </c>
      <c r="O4081" t="s">
        <v>8274</v>
      </c>
      <c r="P4081">
        <f t="shared" si="319"/>
        <v>0</v>
      </c>
      <c r="Q4081">
        <f t="shared" si="320"/>
        <v>5</v>
      </c>
      <c r="R4081" s="10">
        <f t="shared" si="321"/>
        <v>42510.938900462963</v>
      </c>
      <c r="S4081" s="10">
        <f t="shared" si="322"/>
        <v>42540.938900462963</v>
      </c>
      <c r="T4081" s="20">
        <f t="shared" si="323"/>
        <v>30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8273</v>
      </c>
      <c r="O4082" t="s">
        <v>8274</v>
      </c>
      <c r="P4082">
        <f t="shared" si="319"/>
        <v>0</v>
      </c>
      <c r="Q4082">
        <f t="shared" si="320"/>
        <v>0</v>
      </c>
      <c r="R4082" s="10">
        <f t="shared" si="321"/>
        <v>42511.698101851856</v>
      </c>
      <c r="S4082" s="10">
        <f t="shared" si="322"/>
        <v>42535.787500000006</v>
      </c>
      <c r="T4082" s="20">
        <f t="shared" si="323"/>
        <v>24.089398148149485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8273</v>
      </c>
      <c r="O4083" t="s">
        <v>8274</v>
      </c>
      <c r="P4083">
        <f t="shared" si="319"/>
        <v>16</v>
      </c>
      <c r="Q4083">
        <f t="shared" si="320"/>
        <v>29.17</v>
      </c>
      <c r="R4083" s="10">
        <f t="shared" si="321"/>
        <v>42041.581307870365</v>
      </c>
      <c r="S4083" s="10">
        <f t="shared" si="322"/>
        <v>42071.539641203708</v>
      </c>
      <c r="T4083" s="20">
        <f t="shared" si="323"/>
        <v>29.958333333343035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8273</v>
      </c>
      <c r="O4084" t="s">
        <v>8274</v>
      </c>
      <c r="P4084">
        <f t="shared" si="319"/>
        <v>2</v>
      </c>
      <c r="Q4084">
        <f t="shared" si="320"/>
        <v>1.5</v>
      </c>
      <c r="R4084" s="10">
        <f t="shared" si="321"/>
        <v>42307.189270833333</v>
      </c>
      <c r="S4084" s="10">
        <f t="shared" si="322"/>
        <v>42322.958333333328</v>
      </c>
      <c r="T4084" s="20">
        <f t="shared" si="323"/>
        <v>15.769062499995925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8273</v>
      </c>
      <c r="O4085" t="s">
        <v>8274</v>
      </c>
      <c r="P4085">
        <f t="shared" si="319"/>
        <v>22</v>
      </c>
      <c r="Q4085">
        <f t="shared" si="320"/>
        <v>126.5</v>
      </c>
      <c r="R4085" s="10">
        <f t="shared" si="321"/>
        <v>42353.761759259258</v>
      </c>
      <c r="S4085" s="10">
        <f t="shared" si="322"/>
        <v>42383.761759259258</v>
      </c>
      <c r="T4085" s="20">
        <f t="shared" si="323"/>
        <v>30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8273</v>
      </c>
      <c r="O4086" t="s">
        <v>8274</v>
      </c>
      <c r="P4086">
        <f t="shared" si="319"/>
        <v>0</v>
      </c>
      <c r="Q4086">
        <f t="shared" si="320"/>
        <v>10</v>
      </c>
      <c r="R4086" s="10">
        <f t="shared" si="321"/>
        <v>42622.436412037037</v>
      </c>
      <c r="S4086" s="10">
        <f t="shared" si="322"/>
        <v>42652.436412037037</v>
      </c>
      <c r="T4086" s="20">
        <f t="shared" si="323"/>
        <v>30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8273</v>
      </c>
      <c r="O4087" t="s">
        <v>8274</v>
      </c>
      <c r="P4087">
        <f t="shared" si="319"/>
        <v>0</v>
      </c>
      <c r="Q4087">
        <f t="shared" si="320"/>
        <v>10</v>
      </c>
      <c r="R4087" s="10">
        <f t="shared" si="321"/>
        <v>42058.603877314818</v>
      </c>
      <c r="S4087" s="10">
        <f t="shared" si="322"/>
        <v>42087.165972222225</v>
      </c>
      <c r="T4087" s="20">
        <f t="shared" si="323"/>
        <v>28.5620949074073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8273</v>
      </c>
      <c r="O4088" t="s">
        <v>8274</v>
      </c>
      <c r="P4088">
        <f t="shared" si="319"/>
        <v>5</v>
      </c>
      <c r="Q4088">
        <f t="shared" si="320"/>
        <v>9.4</v>
      </c>
      <c r="R4088" s="10">
        <f t="shared" si="321"/>
        <v>42304.940960648149</v>
      </c>
      <c r="S4088" s="10">
        <f t="shared" si="322"/>
        <v>42329.166666666672</v>
      </c>
      <c r="T4088" s="20">
        <f t="shared" si="323"/>
        <v>24.225706018522033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8273</v>
      </c>
      <c r="O4089" t="s">
        <v>8274</v>
      </c>
      <c r="P4089">
        <f t="shared" si="319"/>
        <v>0</v>
      </c>
      <c r="Q4089">
        <f t="shared" si="320"/>
        <v>0</v>
      </c>
      <c r="R4089" s="10">
        <f t="shared" si="321"/>
        <v>42538.742893518516</v>
      </c>
      <c r="S4089" s="10">
        <f t="shared" si="322"/>
        <v>42568.742893518516</v>
      </c>
      <c r="T4089" s="20">
        <f t="shared" si="323"/>
        <v>30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8273</v>
      </c>
      <c r="O4090" t="s">
        <v>8274</v>
      </c>
      <c r="P4090">
        <f t="shared" si="319"/>
        <v>11</v>
      </c>
      <c r="Q4090">
        <f t="shared" si="320"/>
        <v>72</v>
      </c>
      <c r="R4090" s="10">
        <f t="shared" si="321"/>
        <v>41990.612546296295</v>
      </c>
      <c r="S4090" s="10">
        <f t="shared" si="322"/>
        <v>42020.434722222228</v>
      </c>
      <c r="T4090" s="20">
        <f t="shared" si="323"/>
        <v>29.822175925932243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8273</v>
      </c>
      <c r="O4091" t="s">
        <v>8274</v>
      </c>
      <c r="P4091">
        <f t="shared" si="319"/>
        <v>5</v>
      </c>
      <c r="Q4091">
        <f t="shared" si="320"/>
        <v>30</v>
      </c>
      <c r="R4091" s="10">
        <f t="shared" si="321"/>
        <v>42122.732499999998</v>
      </c>
      <c r="S4091" s="10">
        <f t="shared" si="322"/>
        <v>42155.732638888891</v>
      </c>
      <c r="T4091" s="20">
        <f t="shared" si="323"/>
        <v>33.000138888892252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8273</v>
      </c>
      <c r="O4092" t="s">
        <v>8274</v>
      </c>
      <c r="P4092">
        <f t="shared" si="319"/>
        <v>3</v>
      </c>
      <c r="Q4092">
        <f t="shared" si="320"/>
        <v>10.67</v>
      </c>
      <c r="R4092" s="10">
        <f t="shared" si="321"/>
        <v>42209.67288194444</v>
      </c>
      <c r="S4092" s="10">
        <f t="shared" si="322"/>
        <v>42223.625</v>
      </c>
      <c r="T4092" s="20">
        <f t="shared" si="323"/>
        <v>13.952118055560277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8273</v>
      </c>
      <c r="O4093" t="s">
        <v>8274</v>
      </c>
      <c r="P4093">
        <f t="shared" si="319"/>
        <v>13</v>
      </c>
      <c r="Q4093">
        <f t="shared" si="320"/>
        <v>25.5</v>
      </c>
      <c r="R4093" s="10">
        <f t="shared" si="321"/>
        <v>41990.506377314814</v>
      </c>
      <c r="S4093" s="10">
        <f t="shared" si="322"/>
        <v>42020.506377314814</v>
      </c>
      <c r="T4093" s="20">
        <f t="shared" si="323"/>
        <v>30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8273</v>
      </c>
      <c r="O4094" t="s">
        <v>8274</v>
      </c>
      <c r="P4094">
        <f t="shared" si="319"/>
        <v>0</v>
      </c>
      <c r="Q4094">
        <f t="shared" si="320"/>
        <v>20</v>
      </c>
      <c r="R4094" s="10">
        <f t="shared" si="321"/>
        <v>42039.194988425923</v>
      </c>
      <c r="S4094" s="10">
        <f t="shared" si="322"/>
        <v>42099.153321759266</v>
      </c>
      <c r="T4094" s="20">
        <f t="shared" si="323"/>
        <v>59.958333333343035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8273</v>
      </c>
      <c r="O4095" t="s">
        <v>8274</v>
      </c>
      <c r="P4095">
        <f t="shared" si="319"/>
        <v>2</v>
      </c>
      <c r="Q4095">
        <f t="shared" si="320"/>
        <v>15</v>
      </c>
      <c r="R4095" s="10">
        <f t="shared" si="321"/>
        <v>42178.815891203703</v>
      </c>
      <c r="S4095" s="10">
        <f t="shared" si="322"/>
        <v>42238.815891203703</v>
      </c>
      <c r="T4095" s="20">
        <f t="shared" si="323"/>
        <v>60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8273</v>
      </c>
      <c r="O4096" t="s">
        <v>8274</v>
      </c>
      <c r="P4096">
        <f t="shared" si="319"/>
        <v>37</v>
      </c>
      <c r="Q4096">
        <f t="shared" si="320"/>
        <v>91.25</v>
      </c>
      <c r="R4096" s="10">
        <f t="shared" si="321"/>
        <v>41890.086805555555</v>
      </c>
      <c r="S4096" s="10">
        <f t="shared" si="322"/>
        <v>41934.207638888889</v>
      </c>
      <c r="T4096" s="20">
        <f t="shared" si="323"/>
        <v>44.120833333334303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8273</v>
      </c>
      <c r="O4097" t="s">
        <v>8274</v>
      </c>
      <c r="P4097">
        <f t="shared" si="319"/>
        <v>3</v>
      </c>
      <c r="Q4097">
        <f t="shared" si="320"/>
        <v>800</v>
      </c>
      <c r="R4097" s="10">
        <f t="shared" si="321"/>
        <v>42693.031828703708</v>
      </c>
      <c r="S4097" s="10">
        <f t="shared" si="322"/>
        <v>42723.031828703708</v>
      </c>
      <c r="T4097" s="20">
        <f t="shared" si="323"/>
        <v>30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8273</v>
      </c>
      <c r="O4098" t="s">
        <v>8274</v>
      </c>
      <c r="P4098">
        <f t="shared" si="319"/>
        <v>11</v>
      </c>
      <c r="Q4098">
        <f t="shared" si="320"/>
        <v>80</v>
      </c>
      <c r="R4098" s="10">
        <f t="shared" si="321"/>
        <v>42750.530312499999</v>
      </c>
      <c r="S4098" s="10">
        <f t="shared" si="322"/>
        <v>42794.368749999994</v>
      </c>
      <c r="T4098" s="20">
        <f t="shared" si="323"/>
        <v>43.838437499995052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8273</v>
      </c>
      <c r="O4099" t="s">
        <v>8274</v>
      </c>
      <c r="P4099">
        <f t="shared" ref="P4099:P4115" si="324">ROUND(E4099/D4099*100,0)</f>
        <v>0</v>
      </c>
      <c r="Q4099">
        <f t="shared" ref="Q4099:Q4115" si="325">IFERROR(ROUND(E4099/L4099,2),0)</f>
        <v>0</v>
      </c>
      <c r="R4099" s="10">
        <f t="shared" ref="R4099:R4115" si="326">(((J4099/60)/60)/24)+DATE(1970,1,1)</f>
        <v>42344.824502314819</v>
      </c>
      <c r="S4099" s="10">
        <f t="shared" ref="S4099:S4115" si="327">(((I4099/60)/60)/24)+DATE(1970,1,1)</f>
        <v>42400.996527777781</v>
      </c>
      <c r="T4099" s="20">
        <f t="shared" ref="T4099:T4115" si="328">S4099-R4099</f>
        <v>56.172025462961756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8273</v>
      </c>
      <c r="O4100" t="s">
        <v>8274</v>
      </c>
      <c r="P4100">
        <f t="shared" si="324"/>
        <v>0</v>
      </c>
      <c r="Q4100">
        <f t="shared" si="325"/>
        <v>0</v>
      </c>
      <c r="R4100" s="10">
        <f t="shared" si="326"/>
        <v>42495.722187499996</v>
      </c>
      <c r="S4100" s="10">
        <f t="shared" si="327"/>
        <v>42525.722187499996</v>
      </c>
      <c r="T4100" s="20">
        <f t="shared" si="328"/>
        <v>30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8273</v>
      </c>
      <c r="O4101" t="s">
        <v>8274</v>
      </c>
      <c r="P4101">
        <f t="shared" si="324"/>
        <v>1</v>
      </c>
      <c r="Q4101">
        <f t="shared" si="325"/>
        <v>50</v>
      </c>
      <c r="R4101" s="10">
        <f t="shared" si="326"/>
        <v>42570.850381944445</v>
      </c>
      <c r="S4101" s="10">
        <f t="shared" si="327"/>
        <v>42615.850381944445</v>
      </c>
      <c r="T4101" s="20">
        <f t="shared" si="328"/>
        <v>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8273</v>
      </c>
      <c r="O4102" t="s">
        <v>8274</v>
      </c>
      <c r="P4102">
        <f t="shared" si="324"/>
        <v>0</v>
      </c>
      <c r="Q4102">
        <f t="shared" si="325"/>
        <v>0</v>
      </c>
      <c r="R4102" s="10">
        <f t="shared" si="326"/>
        <v>41927.124884259261</v>
      </c>
      <c r="S4102" s="10">
        <f t="shared" si="327"/>
        <v>41937.124884259261</v>
      </c>
      <c r="T4102" s="20">
        <f t="shared" si="328"/>
        <v>10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8273</v>
      </c>
      <c r="O4103" t="s">
        <v>8274</v>
      </c>
      <c r="P4103">
        <f t="shared" si="324"/>
        <v>0</v>
      </c>
      <c r="Q4103">
        <f t="shared" si="325"/>
        <v>0</v>
      </c>
      <c r="R4103" s="10">
        <f t="shared" si="326"/>
        <v>42730.903726851851</v>
      </c>
      <c r="S4103" s="10">
        <f t="shared" si="327"/>
        <v>42760.903726851851</v>
      </c>
      <c r="T4103" s="20">
        <f t="shared" si="328"/>
        <v>30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8273</v>
      </c>
      <c r="O4104" t="s">
        <v>8274</v>
      </c>
      <c r="P4104">
        <f t="shared" si="324"/>
        <v>27</v>
      </c>
      <c r="Q4104">
        <f t="shared" si="325"/>
        <v>22.83</v>
      </c>
      <c r="R4104" s="10">
        <f t="shared" si="326"/>
        <v>42475.848067129627</v>
      </c>
      <c r="S4104" s="10">
        <f t="shared" si="327"/>
        <v>42505.848067129627</v>
      </c>
      <c r="T4104" s="20">
        <f t="shared" si="328"/>
        <v>30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8273</v>
      </c>
      <c r="O4105" t="s">
        <v>8274</v>
      </c>
      <c r="P4105">
        <f t="shared" si="324"/>
        <v>10</v>
      </c>
      <c r="Q4105">
        <f t="shared" si="325"/>
        <v>16.670000000000002</v>
      </c>
      <c r="R4105" s="10">
        <f t="shared" si="326"/>
        <v>42188.83293981482</v>
      </c>
      <c r="S4105" s="10">
        <f t="shared" si="327"/>
        <v>42242.772222222222</v>
      </c>
      <c r="T4105" s="20">
        <f t="shared" si="328"/>
        <v>53.939282407402061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8273</v>
      </c>
      <c r="O4106" t="s">
        <v>8274</v>
      </c>
      <c r="P4106">
        <f t="shared" si="324"/>
        <v>21</v>
      </c>
      <c r="Q4106">
        <f t="shared" si="325"/>
        <v>45.79</v>
      </c>
      <c r="R4106" s="10">
        <f t="shared" si="326"/>
        <v>42640.278171296297</v>
      </c>
      <c r="S4106" s="10">
        <f t="shared" si="327"/>
        <v>42670.278171296297</v>
      </c>
      <c r="T4106" s="20">
        <f t="shared" si="328"/>
        <v>30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8273</v>
      </c>
      <c r="O4107" t="s">
        <v>8274</v>
      </c>
      <c r="P4107">
        <f t="shared" si="324"/>
        <v>7</v>
      </c>
      <c r="Q4107">
        <f t="shared" si="325"/>
        <v>383.33</v>
      </c>
      <c r="R4107" s="10">
        <f t="shared" si="326"/>
        <v>42697.010520833333</v>
      </c>
      <c r="S4107" s="10">
        <f t="shared" si="327"/>
        <v>42730.010520833333</v>
      </c>
      <c r="T4107" s="20">
        <f t="shared" si="328"/>
        <v>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8273</v>
      </c>
      <c r="O4108" t="s">
        <v>8274</v>
      </c>
      <c r="P4108">
        <f t="shared" si="324"/>
        <v>71</v>
      </c>
      <c r="Q4108">
        <f t="shared" si="325"/>
        <v>106.97</v>
      </c>
      <c r="R4108" s="10">
        <f t="shared" si="326"/>
        <v>42053.049375000002</v>
      </c>
      <c r="S4108" s="10">
        <f t="shared" si="327"/>
        <v>42096.041666666672</v>
      </c>
      <c r="T4108" s="20">
        <f t="shared" si="328"/>
        <v>42.992291666669189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8273</v>
      </c>
      <c r="O4109" t="s">
        <v>8274</v>
      </c>
      <c r="P4109">
        <f t="shared" si="324"/>
        <v>2</v>
      </c>
      <c r="Q4109">
        <f t="shared" si="325"/>
        <v>10.25</v>
      </c>
      <c r="R4109" s="10">
        <f t="shared" si="326"/>
        <v>41883.916678240741</v>
      </c>
      <c r="S4109" s="10">
        <f t="shared" si="327"/>
        <v>41906.916678240741</v>
      </c>
      <c r="T4109" s="20">
        <f t="shared" si="328"/>
        <v>23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8273</v>
      </c>
      <c r="O4110" t="s">
        <v>8274</v>
      </c>
      <c r="P4110">
        <f t="shared" si="324"/>
        <v>2</v>
      </c>
      <c r="Q4110">
        <f t="shared" si="325"/>
        <v>59</v>
      </c>
      <c r="R4110" s="10">
        <f t="shared" si="326"/>
        <v>42767.031678240746</v>
      </c>
      <c r="S4110" s="10">
        <f t="shared" si="327"/>
        <v>42797.208333333328</v>
      </c>
      <c r="T4110" s="20">
        <f t="shared" si="328"/>
        <v>30.176655092582223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8273</v>
      </c>
      <c r="O4111" t="s">
        <v>8274</v>
      </c>
      <c r="P4111">
        <f t="shared" si="324"/>
        <v>0</v>
      </c>
      <c r="Q4111">
        <f t="shared" si="325"/>
        <v>0</v>
      </c>
      <c r="R4111" s="10">
        <f t="shared" si="326"/>
        <v>42307.539398148147</v>
      </c>
      <c r="S4111" s="10">
        <f t="shared" si="327"/>
        <v>42337.581064814818</v>
      </c>
      <c r="T4111" s="20">
        <f t="shared" si="328"/>
        <v>30.041666666671517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8273</v>
      </c>
      <c r="O4112" t="s">
        <v>8274</v>
      </c>
      <c r="P4112">
        <f t="shared" si="324"/>
        <v>29</v>
      </c>
      <c r="Q4112">
        <f t="shared" si="325"/>
        <v>14.33</v>
      </c>
      <c r="R4112" s="10">
        <f t="shared" si="326"/>
        <v>42512.626747685179</v>
      </c>
      <c r="S4112" s="10">
        <f t="shared" si="327"/>
        <v>42572.626747685179</v>
      </c>
      <c r="T4112" s="20">
        <f t="shared" si="328"/>
        <v>60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8273</v>
      </c>
      <c r="O4113" t="s">
        <v>8274</v>
      </c>
      <c r="P4113">
        <f t="shared" si="324"/>
        <v>3</v>
      </c>
      <c r="Q4113">
        <f t="shared" si="325"/>
        <v>15.67</v>
      </c>
      <c r="R4113" s="10">
        <f t="shared" si="326"/>
        <v>42029.135879629626</v>
      </c>
      <c r="S4113" s="10">
        <f t="shared" si="327"/>
        <v>42059.135879629626</v>
      </c>
      <c r="T4113" s="20">
        <f t="shared" si="328"/>
        <v>30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8273</v>
      </c>
      <c r="O4114" t="s">
        <v>8274</v>
      </c>
      <c r="P4114">
        <f t="shared" si="324"/>
        <v>0</v>
      </c>
      <c r="Q4114">
        <f t="shared" si="325"/>
        <v>1</v>
      </c>
      <c r="R4114" s="10">
        <f t="shared" si="326"/>
        <v>42400.946597222224</v>
      </c>
      <c r="S4114" s="10">
        <f t="shared" si="327"/>
        <v>42428</v>
      </c>
      <c r="T4114" s="20">
        <f t="shared" si="328"/>
        <v>27.053402777775773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8273</v>
      </c>
      <c r="O4115" t="s">
        <v>8274</v>
      </c>
      <c r="P4115">
        <f t="shared" si="324"/>
        <v>0</v>
      </c>
      <c r="Q4115">
        <f t="shared" si="325"/>
        <v>1</v>
      </c>
      <c r="R4115" s="10">
        <f t="shared" si="326"/>
        <v>42358.573182870372</v>
      </c>
      <c r="S4115" s="10">
        <f t="shared" si="327"/>
        <v>42377.273611111115</v>
      </c>
      <c r="T4115" s="20">
        <f t="shared" si="328"/>
        <v>18.700428240743349</v>
      </c>
    </row>
  </sheetData>
  <autoFilter ref="A1:S4115" xr:uid="{7124A378-7181-4302-91D7-85B4D12CDF8F}"/>
  <conditionalFormatting sqref="F1:F1048576">
    <cfRule type="cellIs" dxfId="8" priority="2" operator="equal">
      <formula>"failed"</formula>
    </cfRule>
    <cfRule type="cellIs" dxfId="7" priority="3" operator="equal">
      <formula>"canceled"</formula>
    </cfRule>
    <cfRule type="cellIs" dxfId="6" priority="4" operator="equal">
      <formula>"live"</formula>
    </cfRule>
    <cfRule type="cellIs" dxfId="5" priority="5" operator="equal">
      <formula>"live"</formula>
    </cfRule>
    <cfRule type="cellIs" dxfId="4" priority="6" operator="equal">
      <formula>"canceled"</formula>
    </cfRule>
    <cfRule type="cellIs" dxfId="3" priority="7" operator="equal">
      <formula>"successful"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Launch Date</vt:lpstr>
      <vt:lpstr>Outcomes Based on Goals</vt:lpstr>
      <vt:lpstr>Campaign Length by % Funded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Dianysus</cp:lastModifiedBy>
  <dcterms:created xsi:type="dcterms:W3CDTF">2017-04-20T15:17:24Z</dcterms:created>
  <dcterms:modified xsi:type="dcterms:W3CDTF">2020-04-24T22:55:09Z</dcterms:modified>
</cp:coreProperties>
</file>