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918" documentId="11_7F4755BF84DCCE43E268565A8931F45BFA75341E" xr6:coauthVersionLast="47" xr6:coauthVersionMax="47" xr10:uidLastSave="{10721B2B-AA8B-42C6-87B0-6D9E962241C6}"/>
  <bookViews>
    <workbookView xWindow="240" yWindow="105" windowWidth="14805" windowHeight="8010" xr2:uid="{00000000-000D-0000-FFFF-FFFF00000000}"/>
  </bookViews>
  <sheets>
    <sheet name="APP" sheetId="1" r:id="rId1"/>
    <sheet name="tbl_apoio" sheetId="2" state="hidden" r:id="rId2"/>
  </sheets>
  <definedNames>
    <definedName name="aporte">APP!$D$19:$D$19</definedName>
    <definedName name="patrimonio">APP!$D$22:$D$22</definedName>
    <definedName name="qtd_anos">APP!$D$20:$D$20</definedName>
    <definedName name="rendimento_carteira">APP!$D$14:$D$14</definedName>
    <definedName name="salario">APP!$D$13:$D$13</definedName>
    <definedName name="salário">APP!$D$13:$D$13</definedName>
    <definedName name="sugestao_investimento">APP!$D$15:$D$15</definedName>
    <definedName name="taxa_mensal">APP!$D$21:$D$21</definedName>
    <definedName name="vl_investido">APP!$C$34:$C$34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C39" i="1"/>
  <c r="C40" i="1"/>
  <c r="C41" i="1"/>
  <c r="C42" i="1"/>
  <c r="A20" i="2"/>
  <c r="A19" i="2"/>
  <c r="A18" i="2"/>
  <c r="A17" i="2"/>
  <c r="A16" i="2"/>
  <c r="A15" i="2"/>
  <c r="A14" i="2"/>
  <c r="A13" i="2"/>
  <c r="A10" i="2"/>
  <c r="A11" i="2"/>
  <c r="A12" i="2"/>
  <c r="A9" i="2"/>
  <c r="C37" i="1" s="1"/>
  <c r="A4" i="2"/>
  <c r="A5" i="2"/>
  <c r="A6" i="2"/>
  <c r="A7" i="2"/>
  <c r="A8" i="2"/>
  <c r="A3" i="2"/>
  <c r="D38" i="1" a="1"/>
  <c r="D38" i="1"/>
  <c r="D39" i="1" a="1"/>
  <c r="D39" i="1"/>
  <c r="D40" i="1" a="1"/>
  <c r="D40" i="1"/>
  <c r="D41" i="1" a="1"/>
  <c r="D41" i="1"/>
  <c r="D42" i="1" a="1"/>
  <c r="D42" i="1"/>
  <c r="D37" i="1" a="1"/>
  <c r="D37" i="1"/>
  <c r="D43" i="1"/>
  <c r="D15" i="1" a="1"/>
  <c r="D15" i="1"/>
  <c r="D22" i="1" a="1"/>
  <c r="D22" i="1"/>
  <c r="D23" i="1" s="1" a="1"/>
  <c r="D23" i="1" s="1"/>
  <c r="C28" i="1" a="1"/>
  <c r="C28" i="1"/>
  <c r="D28" i="1" s="1" a="1"/>
  <c r="D28" i="1" s="1"/>
  <c r="C29" i="1" a="1"/>
  <c r="C29" i="1"/>
  <c r="D29" i="1" s="1" a="1"/>
  <c r="D29" i="1" s="1"/>
  <c r="C30" i="1" a="1"/>
  <c r="C30" i="1"/>
  <c r="D30" i="1" s="1" a="1"/>
  <c r="D30" i="1" s="1"/>
  <c r="C31" i="1" a="1"/>
  <c r="C31" i="1"/>
  <c r="D31" i="1" s="1" a="1"/>
  <c r="D31" i="1" s="1"/>
  <c r="C27" i="1" a="1"/>
  <c r="C27" i="1"/>
  <c r="D27" i="1" s="1" a="1"/>
  <c r="D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<sst xmlns="http://schemas.openxmlformats.org/spreadsheetml/2006/main" count="69" uniqueCount="33">
  <si>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CONFIGURAÇÕES</t>
  </si>
  <si>
    <t>Salário</t>
  </si>
  <si>
    <t>Rendimento carteira</t>
  </si>
  <si>
    <t>Sugestão de investimento</t>
  </si>
  <si>
    <t>INVESTIMENTO MENSAL</t>
  </si>
  <si>
    <t>Quanto investir por mês?</t>
  </si>
  <si>
    <t>Por quantos anos?</t>
  </si>
  <si>
    <t>Taxa de rendimento mensal?</t>
  </si>
  <si>
    <t>Patrimônio acumulado</t>
  </si>
  <si>
    <t>Dividendos mensais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</si>
  <si>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</si>
  <si>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</si>
  <si>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</si>
  <si>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</si>
  <si>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</si>
  <si>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</si>
  <si>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</si>
  <si>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</si>
  <si>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Conservador</t>
  </si>
  <si>
    <t>VALOR INVESTIDO POR MÊS</t>
  </si>
  <si>
    <t>TIPO DE FII</t>
  </si>
  <si>
    <t>Percentual sugerido</t>
  </si>
  <si>
    <t>Valores</t>
  </si>
  <si>
    <t>PAPEL</t>
  </si>
  <si>
    <t>TIJOLOS</t>
  </si>
  <si>
    <t>HÍBRIDOS</t>
  </si>
  <si>
    <t>FOFs</t>
  </si>
  <si>
    <t>DESENVOLVIMENTO</t>
  </si>
  <si>
    <t>HOTELARIAS</t>
  </si>
  <si>
    <t>CHAVE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</si>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</sst>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7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8"/>
      <color theme="0"/>
      <name val="Aptos Narrow"/>
      <scheme val="minor"/>
    </font>
    <font>
      <sz val="12"/>
      <color theme="0"/>
      <name val="Aptos Narrow"/>
      <scheme val="minor"/>
    </font>
    <font>
      <b/>
      <sz val="14"/>
      <color theme="0"/>
      <name val="Aptos Narrow"/>
      <scheme val="minor"/>
    </font>
    <font>
      <b/>
      <sz val="12"/>
      <color theme="1"/>
      <name val="Aptos Narrow"/>
      <scheme val="minor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6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000000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rgb="FF000000"/>
      </right>
      <top/>
      <bottom style="thin">
        <color theme="2"/>
      </bottom>
      <diagonal/>
    </border>
    <border>
      <left style="medium">
        <color rgb="FF00000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rgb="FF000000"/>
      </right>
      <top style="thin">
        <color theme="2"/>
      </top>
      <bottom style="thin">
        <color theme="2"/>
      </bottom>
      <diagonal/>
    </border>
    <border>
      <left style="medium">
        <color rgb="FF000000"/>
      </left>
      <right style="thin">
        <color theme="2"/>
      </right>
      <top style="thin">
        <color theme="2"/>
      </top>
      <bottom style="medium">
        <color rgb="FF000000"/>
      </bottom>
      <diagonal/>
    </border>
    <border>
      <left style="thin">
        <color theme="2"/>
      </left>
      <right style="medium">
        <color rgb="FF000000"/>
      </right>
      <top style="thin">
        <color theme="2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rgb="FF000000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8" fontId="1" fillId="0" borderId="0" xfId="0" applyNumberFormat="1" applyFont="1" applyBorder="1" applyAlignment="1">
      <alignment horizontal="center" vertical="center"/>
    </xf>
    <xf numFmtId="8" fontId="1" fillId="0" borderId="15" xfId="0" applyNumberFormat="1" applyFont="1" applyBorder="1" applyAlignment="1">
      <alignment horizontal="center" vertical="center"/>
    </xf>
    <xf numFmtId="8" fontId="1" fillId="0" borderId="13" xfId="0" applyNumberFormat="1" applyFont="1" applyBorder="1" applyAlignment="1">
      <alignment horizontal="center" vertical="center"/>
    </xf>
    <xf numFmtId="8" fontId="1" fillId="0" borderId="1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0" xfId="0" applyFont="1" applyBorder="1" applyAlignment="1">
      <alignment horizontal="left" vertical="center" indent="3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6" borderId="0" xfId="0" applyFont="1" applyFill="1" applyAlignment="1">
      <alignment horizontal="left" indent="3"/>
    </xf>
    <xf numFmtId="164" fontId="5" fillId="6" borderId="0" xfId="0" applyNumberFormat="1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 applyBorder="1" applyAlignment="1">
      <alignment horizontal="left" vertical="center" indent="3"/>
    </xf>
    <xf numFmtId="164" fontId="1" fillId="7" borderId="0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10" fontId="1" fillId="0" borderId="0" xfId="0" applyNumberFormat="1" applyFont="1" applyAlignment="1">
      <alignment horizontal="center"/>
    </xf>
    <xf numFmtId="164" fontId="1" fillId="8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/>
    <xf numFmtId="10" fontId="0" fillId="0" borderId="18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 indent="3"/>
    </xf>
    <xf numFmtId="0" fontId="1" fillId="3" borderId="17" xfId="0" applyFont="1" applyFill="1" applyBorder="1" applyAlignment="1">
      <alignment horizontal="left" vertical="center" indent="3"/>
    </xf>
    <xf numFmtId="0" fontId="1" fillId="0" borderId="5" xfId="0" applyFont="1" applyBorder="1" applyAlignment="1">
      <alignment horizontal="left" vertical="center" indent="3"/>
    </xf>
    <xf numFmtId="0" fontId="1" fillId="0" borderId="3" xfId="0" applyFont="1" applyBorder="1" applyAlignment="1">
      <alignment horizontal="left" vertical="center" indent="3"/>
    </xf>
    <xf numFmtId="0" fontId="1" fillId="0" borderId="7" xfId="0" applyFont="1" applyBorder="1" applyAlignment="1">
      <alignment horizontal="left" vertical="center" indent="3"/>
    </xf>
    <xf numFmtId="0" fontId="1" fillId="0" borderId="4" xfId="0" applyFont="1" applyBorder="1" applyAlignment="1">
      <alignment horizontal="left" vertical="center" indent="3"/>
    </xf>
    <xf numFmtId="0" fontId="1" fillId="0" borderId="9" xfId="0" applyFont="1" applyBorder="1" applyAlignment="1">
      <alignment horizontal="left" vertical="center" indent="3"/>
    </xf>
    <xf numFmtId="0" fontId="1" fillId="0" borderId="17" xfId="0" applyFont="1" applyBorder="1" applyAlignment="1">
      <alignment horizontal="left" vertical="center" indent="3"/>
    </xf>
    <xf numFmtId="0" fontId="2" fillId="2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indent="3"/>
    </xf>
    <xf numFmtId="0" fontId="1" fillId="3" borderId="4" xfId="0" applyFont="1" applyFill="1" applyBorder="1" applyAlignment="1">
      <alignment horizontal="left" vertical="center" indent="3"/>
    </xf>
    <xf numFmtId="0" fontId="6" fillId="9" borderId="0" xfId="0" applyFont="1" applyFill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6A8"/>
      <color rgb="FFFFC000"/>
      <color rgb="FFE7E7E7"/>
      <color rgb="FF48A230"/>
      <color rgb="FFD9D9D9"/>
      <color rgb="FF4EA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APP!$C$36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APP!$B$37:$B$42</c:f>
              <c:strCache>
                <c:ptCount val="6"/>
                <c:pt idx="0">
                  <c:v>PAPEL</c:v>
                </c:pt>
                <c:pt idx="1">
                  <c:v>TIJOLOS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APP!$C$37:$C$42</c:f>
              <c:numCache>
                <c:formatCode>0.00%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E-45B0-B66A-FA75FC343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4</xdr:col>
      <xdr:colOff>266700</xdr:colOff>
      <xdr:row>8</xdr:row>
      <xdr:rowOff>161925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51D5EE0-BD32-2403-7111-7BCBEA19A3E7}"/>
            </a:ext>
            <a:ext uri="{147F2762-F138-4A5C-976F-8EAC2B608ADB}">
              <a16:predDERef xmlns:a16="http://schemas.microsoft.com/office/drawing/2014/main" pred="{74B120E5-D85E-2C20-7193-56625E61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6362700" cy="1762125"/>
        </a:xfrm>
        <a:prstGeom prst="rect">
          <a:avLst/>
        </a:prstGeom>
      </xdr:spPr>
    </xdr:pic>
    <xdr:clientData/>
  </xdr:twoCellAnchor>
  <xdr:twoCellAnchor>
    <xdr:from>
      <xdr:col>0</xdr:col>
      <xdr:colOff>542925</xdr:colOff>
      <xdr:row>43</xdr:row>
      <xdr:rowOff>190500</xdr:rowOff>
    </xdr:from>
    <xdr:to>
      <xdr:col>4</xdr:col>
      <xdr:colOff>57150</xdr:colOff>
      <xdr:row>61</xdr:row>
      <xdr:rowOff>28575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BEC71DE-C9F8-6BFB-9B29-EACB9DF8FB42}"/>
            </a:ext>
            <a:ext uri="{147F2762-F138-4A5C-976F-8EAC2B608ADB}">
              <a16:predDERef xmlns:a16="http://schemas.microsoft.com/office/drawing/2014/main" pred="{051D5EE0-BD32-2403-7111-7BCBEA19A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showGridLines="0" showRowColHeaders="0" tabSelected="1" workbookViewId="0">
      <selection activeCell="C11" sqref="C11"/>
    </sheetView>
  </sheetViews>
  <sheetFormatPr defaultColWidth="0" defaultRowHeight="15.75" zeroHeight="1"/>
  <cols>
    <col min="1" max="1" width="9.140625" style="1" customWidth="1"/>
    <col min="2" max="2" width="42.7109375" style="1" customWidth="1"/>
    <col min="3" max="3" width="26.28515625" style="1" customWidth="1"/>
    <col min="4" max="4" width="17.5703125" style="1" customWidth="1"/>
    <col min="5" max="5" width="8.85546875" style="1" customWidth="1"/>
    <col min="6" max="6" width="13.7109375" style="1" hidden="1" customWidth="1"/>
    <col min="7" max="7" width="8.7109375" style="1" hidden="1" customWidth="1"/>
    <col min="8" max="8" width="24.140625" style="1" hidden="1" customWidth="1"/>
    <col min="9" max="9" width="14" style="1" hidden="1" customWidth="1"/>
    <col min="10" max="12" width="9.140625" style="1" hidden="1" customWidth="1"/>
    <col min="13" max="16384" width="0" style="1" hidden="1"/>
  </cols>
  <sheetData>
    <row r="1" spans="2:4"/>
    <row r="2" spans="2:4"/>
    <row r="3" spans="2:4"/>
    <row r="4" spans="2:4"/>
    <row r="5" spans="2:4"/>
    <row r="6" spans="2:4"/>
    <row r="7" spans="2:4"/>
    <row r="8" spans="2:4"/>
    <row r="9" spans="2:4"/>
    <row r="10" spans="2:4"/>
    <row r="11" spans="2:4"/>
    <row r="12" spans="2:4" ht="24">
      <c r="B12" s="34" t="s">
        <v>0</v>
      </c>
      <c r="C12" s="35"/>
      <c r="D12" s="36"/>
    </row>
    <row r="13" spans="2:4">
      <c r="B13" s="42" t="s">
        <v>1</v>
      </c>
      <c r="C13" s="43"/>
      <c r="D13" s="8">
        <v>1000</v>
      </c>
    </row>
    <row r="14" spans="2:4">
      <c r="B14" s="44" t="s">
        <v>2</v>
      </c>
      <c r="C14" s="45"/>
      <c r="D14" s="10">
        <v>0.01</v>
      </c>
    </row>
    <row r="15" spans="2:4">
      <c r="B15" s="46" t="s">
        <v>3</v>
      </c>
      <c r="C15" s="47"/>
      <c r="D15" s="13" cm="1">
        <f t="array" ref="D15">salario*rendimento_carteira*30</f>
        <v>300</v>
      </c>
    </row>
    <row r="16" spans="2:4">
      <c r="B16" s="16"/>
      <c r="C16" s="16"/>
      <c r="D16" s="17"/>
    </row>
    <row r="17" spans="1:4"/>
    <row r="18" spans="1:4" ht="24">
      <c r="B18" s="38" t="s">
        <v>4</v>
      </c>
      <c r="C18" s="39"/>
      <c r="D18" s="48"/>
    </row>
    <row r="19" spans="1:4">
      <c r="B19" s="42" t="s">
        <v>5</v>
      </c>
      <c r="C19" s="43"/>
      <c r="D19" s="8">
        <v>150</v>
      </c>
    </row>
    <row r="20" spans="1:4">
      <c r="B20" s="44" t="s">
        <v>6</v>
      </c>
      <c r="C20" s="45"/>
      <c r="D20" s="9">
        <v>5</v>
      </c>
    </row>
    <row r="21" spans="1:4">
      <c r="B21" s="44" t="s">
        <v>7</v>
      </c>
      <c r="C21" s="45"/>
      <c r="D21" s="10">
        <v>0.01</v>
      </c>
    </row>
    <row r="22" spans="1:4">
      <c r="B22" s="49" t="s">
        <v>8</v>
      </c>
      <c r="C22" s="50"/>
      <c r="D22" s="11" cm="1">
        <f t="array" ref="D22">FV(taxa_mensal,qtd_anos*12,aporte*-1)</f>
        <v>12250.450478461369</v>
      </c>
    </row>
    <row r="23" spans="1:4">
      <c r="B23" s="40" t="s">
        <v>9</v>
      </c>
      <c r="C23" s="41"/>
      <c r="D23" s="12" cm="1">
        <f t="array" ref="D23">D22*rendimento_carteira</f>
        <v>122.50450478461369</v>
      </c>
    </row>
    <row r="24" spans="1:4">
      <c r="B24" s="24"/>
      <c r="C24" s="24"/>
      <c r="D24" s="25"/>
    </row>
    <row r="25" spans="1:4">
      <c r="B25" s="37"/>
      <c r="C25" s="37"/>
      <c r="D25" s="37"/>
    </row>
    <row r="26" spans="1:4" ht="24">
      <c r="B26" s="38" t="s">
        <v>10</v>
      </c>
      <c r="C26" s="39"/>
      <c r="D26" s="3" t="s">
        <v>11</v>
      </c>
    </row>
    <row r="27" spans="1:4">
      <c r="A27" s="2">
        <v>2</v>
      </c>
      <c r="B27" s="14" t="s">
        <v>12</v>
      </c>
      <c r="C27" s="4" cm="1">
        <f t="array" ref="C27">FV(rendimento_carteira,$A27*12,$D$19*-1)</f>
        <v>4046.0197279787249</v>
      </c>
      <c r="D27" s="6" cm="1">
        <f t="array" ref="D27">C27*rendimento_carteira</f>
        <v>40.460197279787252</v>
      </c>
    </row>
    <row r="28" spans="1:4">
      <c r="A28" s="2">
        <v>5</v>
      </c>
      <c r="B28" s="14" t="s">
        <v>13</v>
      </c>
      <c r="C28" s="4" cm="1">
        <f t="array" ref="C28">FV(rendimento_carteira,$A28*12,$D$19*-1)</f>
        <v>12250.450478461369</v>
      </c>
      <c r="D28" s="6" cm="1">
        <f t="array" ref="D28">C28*rendimento_carteira</f>
        <v>122.50450478461369</v>
      </c>
    </row>
    <row r="29" spans="1:4">
      <c r="A29" s="2">
        <v>10</v>
      </c>
      <c r="B29" s="14" t="s">
        <v>14</v>
      </c>
      <c r="C29" s="4" cm="1">
        <f t="array" ref="C29">FV(rendimento_carteira,$A29*12,$D$19*-1)</f>
        <v>34505.80341860505</v>
      </c>
      <c r="D29" s="6" cm="1">
        <f t="array" ref="D29">C29*rendimento_carteira</f>
        <v>345.05803418605052</v>
      </c>
    </row>
    <row r="30" spans="1:4">
      <c r="A30" s="2">
        <v>20</v>
      </c>
      <c r="B30" s="14" t="s">
        <v>15</v>
      </c>
      <c r="C30" s="4" cm="1">
        <f t="array" ref="C30">FV(rendimento_carteira,$A30*12,$D$19*-1)</f>
        <v>148388.30480810444</v>
      </c>
      <c r="D30" s="6" cm="1">
        <f t="array" ref="D30">C30*rendimento_carteira</f>
        <v>1483.8830480810445</v>
      </c>
    </row>
    <row r="31" spans="1:4">
      <c r="A31" s="2">
        <v>30</v>
      </c>
      <c r="B31" s="15" t="s">
        <v>16</v>
      </c>
      <c r="C31" s="5" cm="1">
        <f t="array" ref="C31">FV(rendimento_carteira,$A31*12,$D$19*-1)</f>
        <v>524244.61991527595</v>
      </c>
      <c r="D31" s="7" cm="1">
        <f t="array" ref="D31">C31*rendimento_carteira</f>
        <v>5242.4461991527596</v>
      </c>
    </row>
    <row r="32" spans="1:4"/>
    <row r="33" spans="2:4">
      <c r="B33" s="19" t="s">
        <v>17</v>
      </c>
      <c r="C33" s="19" t="s">
        <v>18</v>
      </c>
      <c r="D33" s="19"/>
    </row>
    <row r="34" spans="2:4">
      <c r="B34" s="21" t="s">
        <v>19</v>
      </c>
      <c r="C34" s="22">
        <v>900</v>
      </c>
      <c r="D34" s="23"/>
    </row>
    <row r="35" spans="2:4"/>
    <row r="36" spans="2:4">
      <c r="B36" s="29" t="s">
        <v>20</v>
      </c>
      <c r="C36" s="29" t="s">
        <v>21</v>
      </c>
      <c r="D36" s="29" t="s">
        <v>22</v>
      </c>
    </row>
    <row r="37" spans="2:4">
      <c r="B37" s="18" t="s">
        <v>23</v>
      </c>
      <c r="C37" s="27">
        <f>VLOOKUP($C$33&amp;"-"&amp;B37,tbl_apoio!$A:$D,4,FALSE)</f>
        <v>0.32</v>
      </c>
      <c r="D37" s="20" cm="1">
        <f t="array" ref="D37">vl_investido*C37</f>
        <v>288</v>
      </c>
    </row>
    <row r="38" spans="2:4">
      <c r="B38" s="18" t="s">
        <v>24</v>
      </c>
      <c r="C38" s="27">
        <f>VLOOKUP($C$33&amp;"-"&amp;B38,tbl_apoio!$A:$D,4,FALSE)</f>
        <v>0.35</v>
      </c>
      <c r="D38" s="20" cm="1">
        <f t="array" ref="D38">vl_investido*C38</f>
        <v>315</v>
      </c>
    </row>
    <row r="39" spans="2:4">
      <c r="B39" s="18" t="s">
        <v>25</v>
      </c>
      <c r="C39" s="27">
        <f>VLOOKUP($C$33&amp;"-"&amp;B39,tbl_apoio!$A:$D,4,FALSE)</f>
        <v>0.08</v>
      </c>
      <c r="D39" s="20" cm="1">
        <f t="array" ref="D39">vl_investido*C39</f>
        <v>72</v>
      </c>
    </row>
    <row r="40" spans="2:4">
      <c r="B40" s="18" t="s">
        <v>26</v>
      </c>
      <c r="C40" s="27">
        <f>VLOOKUP($C$33&amp;"-"&amp;B40,tbl_apoio!$A:$D,4,FALSE)</f>
        <v>0.05</v>
      </c>
      <c r="D40" s="20" cm="1">
        <f t="array" ref="D40">vl_investido*C40</f>
        <v>45</v>
      </c>
    </row>
    <row r="41" spans="2:4">
      <c r="B41" s="18" t="s">
        <v>27</v>
      </c>
      <c r="C41" s="27">
        <f>VLOOKUP($C$33&amp;"-"&amp;B41,tbl_apoio!$A:$D,4,FALSE)</f>
        <v>0.1</v>
      </c>
      <c r="D41" s="20" cm="1">
        <f t="array" ref="D41">vl_investido*C41</f>
        <v>90</v>
      </c>
    </row>
    <row r="42" spans="2:4">
      <c r="B42" s="18" t="s">
        <v>28</v>
      </c>
      <c r="C42" s="27">
        <f>VLOOKUP($C$33&amp;"-"&amp;B42,tbl_apoio!$A:$D,4,FALSE)</f>
        <v>0.1</v>
      </c>
      <c r="D42" s="20" cm="1">
        <f t="array" ref="D42">vl_investido*C42</f>
        <v>90</v>
      </c>
    </row>
    <row r="43" spans="2:4">
      <c r="B43" s="26"/>
      <c r="C43" s="26"/>
      <c r="D43" s="28">
        <f>SUM(D37:D42)</f>
        <v>900</v>
      </c>
    </row>
    <row r="44" spans="2:4"/>
    <row r="45" spans="2:4"/>
    <row r="46" spans="2:4"/>
    <row r="47" spans="2:4"/>
    <row r="48" spans="2:4"/>
    <row r="49"/>
    <row r="50"/>
    <row r="51"/>
    <row r="52"/>
    <row r="53"/>
    <row r="54"/>
    <row r="55"/>
    <row r="56"/>
    <row r="57"/>
    <row r="58"/>
    <row r="59"/>
    <row r="60"/>
    <row r="61"/>
    <row r="62"/>
    <row r="63"/>
  </sheetData>
  <sheetProtection algorithmName="SHA-512" hashValue="/5oXciMRJVyxIZ33bbXQQFRsYmsm31Io/8eUuIraJsD1cg+3kXaJwzB7IPIBNT5AXEOJ9j0yC1cgg4mKLd7MTg==" saltValue="UCqTG5Kv8QgaDnw4jnYzYw==" spinCount="100000" sheet="1" objects="1" scenarios="1"/>
  <protectedRanges>
    <protectedRange sqref="D19:D21" name="Range2"/>
    <protectedRange sqref="C33:C34" name="Range3"/>
    <protectedRange sqref="D13" name="Range1"/>
  </protectedRanges>
  <mergeCells count="12">
    <mergeCell ref="B12:D12"/>
    <mergeCell ref="B25:D25"/>
    <mergeCell ref="B26:C26"/>
    <mergeCell ref="B23:C23"/>
    <mergeCell ref="B13:C13"/>
    <mergeCell ref="B14:C14"/>
    <mergeCell ref="B15:C15"/>
    <mergeCell ref="B18:D18"/>
    <mergeCell ref="B19:C19"/>
    <mergeCell ref="B20:C20"/>
    <mergeCell ref="B21:C21"/>
    <mergeCell ref="B22:C22"/>
  </mergeCells>
  <dataValidations count="1">
    <dataValidation type="list" allowBlank="1" showInputMessage="1" showErrorMessage="1" sqref="C33" xr:uid="{A1A58290-C7DE-4345-93ED-04E6CE6FB5F3}">
      <formula1>"Moderado, Conservador,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CF67-1DA5-4C9D-B656-DABBCB3F61D7}">
  <dimension ref="A2:D20"/>
  <sheetViews>
    <sheetView workbookViewId="0">
      <selection activeCell="E13" sqref="E13"/>
    </sheetView>
  </sheetViews>
  <sheetFormatPr defaultRowHeight="15"/>
  <cols>
    <col min="1" max="1" width="27.7109375" bestFit="1" customWidth="1"/>
    <col min="2" max="2" width="11.85546875" bestFit="1" customWidth="1"/>
    <col min="3" max="3" width="18.42578125" bestFit="1" customWidth="1"/>
    <col min="4" max="4" width="9.5703125" bestFit="1" customWidth="1"/>
  </cols>
  <sheetData>
    <row r="2" spans="1:4">
      <c r="A2" s="51" t="s">
        <v>29</v>
      </c>
      <c r="B2" s="51" t="s">
        <v>17</v>
      </c>
      <c r="C2" s="51" t="s">
        <v>20</v>
      </c>
      <c r="D2" s="51" t="s">
        <v>30</v>
      </c>
    </row>
    <row r="3" spans="1:4">
      <c r="A3" t="str">
        <f>B3&amp;"-"&amp;C3</f>
        <v>Moderado-PAPEL</v>
      </c>
      <c r="B3" s="31" t="s">
        <v>31</v>
      </c>
      <c r="C3" t="s">
        <v>23</v>
      </c>
      <c r="D3" s="30">
        <v>0.3</v>
      </c>
    </row>
    <row r="4" spans="1:4">
      <c r="A4" t="str">
        <f t="shared" ref="A4:A20" si="0">B4&amp;"-"&amp;C4</f>
        <v>Moderado-TIJOLOS</v>
      </c>
      <c r="B4" s="31" t="s">
        <v>31</v>
      </c>
      <c r="C4" t="s">
        <v>24</v>
      </c>
      <c r="D4" s="30">
        <v>0.5</v>
      </c>
    </row>
    <row r="5" spans="1:4">
      <c r="A5" t="str">
        <f t="shared" si="0"/>
        <v>Moderado-HÍBRIDOS</v>
      </c>
      <c r="B5" s="31" t="s">
        <v>31</v>
      </c>
      <c r="C5" t="s">
        <v>25</v>
      </c>
      <c r="D5" s="30">
        <v>0.1</v>
      </c>
    </row>
    <row r="6" spans="1:4">
      <c r="A6" t="str">
        <f t="shared" si="0"/>
        <v>Moderado-FOFs</v>
      </c>
      <c r="B6" s="31" t="s">
        <v>31</v>
      </c>
      <c r="C6" t="s">
        <v>26</v>
      </c>
      <c r="D6" s="30">
        <v>0.1</v>
      </c>
    </row>
    <row r="7" spans="1:4">
      <c r="A7" t="str">
        <f t="shared" si="0"/>
        <v>Moderado-DESENVOLVIMENTO</v>
      </c>
      <c r="B7" s="31" t="s">
        <v>31</v>
      </c>
      <c r="C7" t="s">
        <v>27</v>
      </c>
      <c r="D7" s="30">
        <v>0</v>
      </c>
    </row>
    <row r="8" spans="1:4">
      <c r="A8" s="32" t="str">
        <f t="shared" si="0"/>
        <v>Moderado-HOTELARIAS</v>
      </c>
      <c r="B8" s="52" t="s">
        <v>31</v>
      </c>
      <c r="C8" s="32" t="s">
        <v>28</v>
      </c>
      <c r="D8" s="33">
        <v>0</v>
      </c>
    </row>
    <row r="9" spans="1:4">
      <c r="A9" t="str">
        <f t="shared" si="0"/>
        <v>Conservador-PAPEL</v>
      </c>
      <c r="B9" s="31" t="s">
        <v>18</v>
      </c>
      <c r="C9" t="s">
        <v>23</v>
      </c>
      <c r="D9" s="30">
        <v>0.32</v>
      </c>
    </row>
    <row r="10" spans="1:4">
      <c r="A10" t="str">
        <f t="shared" si="0"/>
        <v>Conservador-TIJOLOS</v>
      </c>
      <c r="B10" s="31" t="s">
        <v>18</v>
      </c>
      <c r="C10" t="s">
        <v>24</v>
      </c>
      <c r="D10" s="30">
        <v>0.35</v>
      </c>
    </row>
    <row r="11" spans="1:4">
      <c r="A11" t="str">
        <f t="shared" si="0"/>
        <v>Conservador-HÍBRIDOS</v>
      </c>
      <c r="B11" s="31" t="s">
        <v>18</v>
      </c>
      <c r="C11" t="s">
        <v>25</v>
      </c>
      <c r="D11" s="30">
        <v>0.08</v>
      </c>
    </row>
    <row r="12" spans="1:4">
      <c r="A12" t="str">
        <f t="shared" si="0"/>
        <v>Conservador-FOFs</v>
      </c>
      <c r="B12" s="31" t="s">
        <v>18</v>
      </c>
      <c r="C12" t="s">
        <v>26</v>
      </c>
      <c r="D12" s="30">
        <v>0.05</v>
      </c>
    </row>
    <row r="13" spans="1:4">
      <c r="A13" t="str">
        <f t="shared" si="0"/>
        <v>Conservador-DESENVOLVIMENTO</v>
      </c>
      <c r="B13" s="31" t="s">
        <v>18</v>
      </c>
      <c r="C13" t="s">
        <v>27</v>
      </c>
      <c r="D13" s="30">
        <v>0.1</v>
      </c>
    </row>
    <row r="14" spans="1:4">
      <c r="A14" s="32" t="str">
        <f t="shared" si="0"/>
        <v>Conservador-HOTELARIAS</v>
      </c>
      <c r="B14" s="52" t="s">
        <v>18</v>
      </c>
      <c r="C14" s="32" t="s">
        <v>28</v>
      </c>
      <c r="D14" s="33">
        <v>0.1</v>
      </c>
    </row>
    <row r="15" spans="1:4">
      <c r="A15" t="str">
        <f t="shared" si="0"/>
        <v>Agressivo-PAPEL</v>
      </c>
      <c r="B15" s="31" t="s">
        <v>32</v>
      </c>
      <c r="C15" t="s">
        <v>23</v>
      </c>
      <c r="D15" s="30">
        <v>0.5</v>
      </c>
    </row>
    <row r="16" spans="1:4">
      <c r="A16" t="str">
        <f t="shared" si="0"/>
        <v>Agressivo-TIJOLOS</v>
      </c>
      <c r="B16" s="31" t="s">
        <v>32</v>
      </c>
      <c r="C16" t="s">
        <v>24</v>
      </c>
      <c r="D16" s="30">
        <v>0.1</v>
      </c>
    </row>
    <row r="17" spans="1:4">
      <c r="A17" t="str">
        <f t="shared" si="0"/>
        <v>Agressivo-HÍBRIDOS</v>
      </c>
      <c r="B17" s="31" t="s">
        <v>32</v>
      </c>
      <c r="C17" t="s">
        <v>25</v>
      </c>
      <c r="D17" s="30">
        <v>0.05</v>
      </c>
    </row>
    <row r="18" spans="1:4">
      <c r="A18" t="str">
        <f t="shared" si="0"/>
        <v>Agressivo-FOFs</v>
      </c>
      <c r="B18" s="31" t="s">
        <v>32</v>
      </c>
      <c r="C18" t="s">
        <v>26</v>
      </c>
      <c r="D18" s="30">
        <v>0.05</v>
      </c>
    </row>
    <row r="19" spans="1:4">
      <c r="A19" t="str">
        <f t="shared" si="0"/>
        <v>Agressivo-DESENVOLVIMENTO</v>
      </c>
      <c r="B19" s="31" t="s">
        <v>32</v>
      </c>
      <c r="C19" t="s">
        <v>27</v>
      </c>
      <c r="D19" s="30">
        <v>0.2</v>
      </c>
    </row>
    <row r="20" spans="1:4">
      <c r="A20" t="str">
        <f t="shared" si="0"/>
        <v>Agressivo-HOTELARIAS</v>
      </c>
      <c r="B20" s="31" t="s">
        <v>32</v>
      </c>
      <c r="C20" t="s">
        <v>28</v>
      </c>
      <c r="D20" s="3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Mailson Dias</cp:lastModifiedBy>
  <cp:revision/>
  <dcterms:created xsi:type="dcterms:W3CDTF">2025-06-06T12:01:03Z</dcterms:created>
  <dcterms:modified xsi:type="dcterms:W3CDTF">2025-06-12T03:59:29Z</dcterms:modified>
  <cp:category/>
  <cp:contentStatus/>
</cp:coreProperties>
</file>