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Gschwentner\OneDrive - University of Nebraska-Lincoln\PhD\Projects\WoodStoich\backup plan\"/>
    </mc:Choice>
  </mc:AlternateContent>
  <xr:revisionPtr revIDLastSave="0" documentId="13_ncr:1_{DE1A89E7-8D9B-4E58-94ED-AD0E22AEA515}" xr6:coauthVersionLast="47" xr6:coauthVersionMax="47" xr10:uidLastSave="{00000000-0000-0000-0000-000000000000}"/>
  <bookViews>
    <workbookView xWindow="-110" yWindow="-110" windowWidth="19420" windowHeight="11500" xr2:uid="{1B0EAD07-E5D5-4422-A867-D5C0DC079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Q10" i="1" s="1"/>
  <c r="I30" i="1"/>
  <c r="J30" i="1"/>
  <c r="K30" i="1"/>
  <c r="I31" i="1"/>
  <c r="J31" i="1"/>
  <c r="K31" i="1"/>
  <c r="J29" i="1"/>
  <c r="K29" i="1"/>
  <c r="I29" i="1"/>
  <c r="J23" i="1"/>
  <c r="K23" i="1"/>
  <c r="J24" i="1"/>
  <c r="K24" i="1"/>
  <c r="J25" i="1"/>
  <c r="K25" i="1"/>
  <c r="I24" i="1"/>
  <c r="I25" i="1"/>
  <c r="I23" i="1"/>
  <c r="N11" i="1"/>
  <c r="K43" i="1" l="1"/>
  <c r="K36" i="1"/>
  <c r="I13" i="1"/>
  <c r="K35" i="1"/>
  <c r="J43" i="1"/>
  <c r="J36" i="1"/>
  <c r="J13" i="1"/>
  <c r="J35" i="1"/>
  <c r="I43" i="1"/>
  <c r="K42" i="1"/>
  <c r="J42" i="1"/>
  <c r="I42" i="1"/>
  <c r="I35" i="1"/>
  <c r="K41" i="1"/>
  <c r="J17" i="1"/>
  <c r="I19" i="1"/>
  <c r="J19" i="1"/>
  <c r="J41" i="1"/>
  <c r="K17" i="1"/>
  <c r="K18" i="1"/>
  <c r="I11" i="1"/>
  <c r="I41" i="1"/>
  <c r="I17" i="1"/>
  <c r="K37" i="1"/>
  <c r="I12" i="1"/>
  <c r="K13" i="1"/>
  <c r="K11" i="1"/>
  <c r="J37" i="1"/>
  <c r="J12" i="1"/>
  <c r="I37" i="1"/>
  <c r="K12" i="1"/>
  <c r="I18" i="1"/>
  <c r="J18" i="1"/>
  <c r="I36" i="1"/>
  <c r="J11" i="1"/>
  <c r="K19" i="1"/>
  <c r="N12" i="1"/>
</calcChain>
</file>

<file path=xl/sharedStrings.xml><?xml version="1.0" encoding="utf-8"?>
<sst xmlns="http://schemas.openxmlformats.org/spreadsheetml/2006/main" count="127" uniqueCount="40">
  <si>
    <t>Phytoplankton trait compilation and conversion</t>
  </si>
  <si>
    <t>Using data from Edwards et al. 2012, Allometric scaling and taxonomic variation in nutrient utilization traits and maximum growth rate of phytoplankton</t>
  </si>
  <si>
    <t>doi:10.4319/lo.2012.57.2.0554</t>
  </si>
  <si>
    <t>Min</t>
  </si>
  <si>
    <t>Mean</t>
  </si>
  <si>
    <t>Max</t>
  </si>
  <si>
    <t>Data taken from paper by eyeballing graphs</t>
  </si>
  <si>
    <t>Units</t>
  </si>
  <si>
    <t>log10 umol N cell^-1 day^-1</t>
  </si>
  <si>
    <t>Cyanobacteria</t>
  </si>
  <si>
    <t>Diatoms</t>
  </si>
  <si>
    <t>Chlorophytes</t>
  </si>
  <si>
    <t>Vmax N</t>
  </si>
  <si>
    <t>Vmax P</t>
  </si>
  <si>
    <t>log10 umol P cell^-1 day^-1</t>
  </si>
  <si>
    <t>Original data</t>
  </si>
  <si>
    <t>kN</t>
  </si>
  <si>
    <t>log10 umol N L^-1</t>
  </si>
  <si>
    <t>kP</t>
  </si>
  <si>
    <t>log10 umol P L^-1</t>
  </si>
  <si>
    <t>Qmin N</t>
  </si>
  <si>
    <t>log10 umol N cell^-1</t>
  </si>
  <si>
    <t>Qmin P</t>
  </si>
  <si>
    <t>log10 umol P cell^-1</t>
  </si>
  <si>
    <t>day^-1</t>
  </si>
  <si>
    <t>Max. growth rate</t>
  </si>
  <si>
    <t>Conversions</t>
  </si>
  <si>
    <t>mg N mg C^-1 day^-1</t>
  </si>
  <si>
    <t>Carbon cell content</t>
  </si>
  <si>
    <t>C content C pg cell^-1</t>
  </si>
  <si>
    <t>Data from Menden-Deuer and Lessard 1999 Carbon to volume relationships for dinoflagellates, diatoms, and other protist plankton</t>
  </si>
  <si>
    <t>doi: https://doi.org/10.4319/lo.2000.45.3.0569</t>
  </si>
  <si>
    <t>Std. Dev</t>
  </si>
  <si>
    <t>Coef. Var</t>
  </si>
  <si>
    <t>C content mg cell^-1</t>
  </si>
  <si>
    <t>mg P mg C^-1 day^-1</t>
  </si>
  <si>
    <t>mg N L^-1</t>
  </si>
  <si>
    <t>mg P L^-1</t>
  </si>
  <si>
    <t>mg N mg C^-1</t>
  </si>
  <si>
    <t>mg P mg C^-1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</si>
</sst>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8ED9-D628-4304-A122-36A30DE97531}">
  <dimension ref="B2:Q49"/>
  <sheetViews>
    <sheetView tabSelected="1" topLeftCell="A2" workbookViewId="0">
      <selection activeCell="B51" sqref="B51"/>
    </sheetView>
  </sheetViews>
  <sheetFormatPr defaultRowHeight="14.5" x14ac:dyDescent="0.35"/>
  <cols>
    <col min="9" max="10" width="11.81640625" bestFit="1" customWidth="1"/>
    <col min="11" max="11" width="10.81640625" bestFit="1" customWidth="1"/>
    <col min="12" max="12" width="11.81640625" bestFit="1" customWidth="1"/>
    <col min="13" max="15" width="10.81640625" bestFit="1" customWidth="1"/>
    <col min="16" max="17" width="11.81640625" bestFit="1" customWidth="1"/>
  </cols>
  <sheetData>
    <row r="2" spans="2:17" x14ac:dyDescent="0.35">
      <c r="B2" t="s">
        <v>0</v>
      </c>
    </row>
    <row r="3" spans="2:17" x14ac:dyDescent="0.35">
      <c r="B3" t="s">
        <v>1</v>
      </c>
    </row>
    <row r="4" spans="2:17" x14ac:dyDescent="0.35">
      <c r="B4" t="s">
        <v>2</v>
      </c>
    </row>
    <row r="6" spans="2:17" x14ac:dyDescent="0.35">
      <c r="B6" s="1" t="s">
        <v>6</v>
      </c>
      <c r="H6" t="s">
        <v>26</v>
      </c>
      <c r="N6" t="s">
        <v>28</v>
      </c>
    </row>
    <row r="7" spans="2:17" x14ac:dyDescent="0.35">
      <c r="B7" t="s">
        <v>15</v>
      </c>
      <c r="N7" t="s">
        <v>30</v>
      </c>
    </row>
    <row r="8" spans="2:17" x14ac:dyDescent="0.35">
      <c r="C8" t="s">
        <v>7</v>
      </c>
      <c r="N8" t="s">
        <v>31</v>
      </c>
    </row>
    <row r="9" spans="2:17" x14ac:dyDescent="0.35">
      <c r="B9" t="s">
        <v>12</v>
      </c>
      <c r="C9" t="s">
        <v>8</v>
      </c>
      <c r="H9" t="s">
        <v>12</v>
      </c>
      <c r="I9" t="s">
        <v>27</v>
      </c>
      <c r="N9" t="s">
        <v>29</v>
      </c>
      <c r="Q9" t="s">
        <v>34</v>
      </c>
    </row>
    <row r="10" spans="2:17" x14ac:dyDescent="0.35">
      <c r="C10" t="s">
        <v>3</v>
      </c>
      <c r="D10" t="s">
        <v>4</v>
      </c>
      <c r="E10" t="s">
        <v>5</v>
      </c>
      <c r="I10" t="s">
        <v>3</v>
      </c>
      <c r="J10" t="s">
        <v>4</v>
      </c>
      <c r="K10" t="s">
        <v>5</v>
      </c>
      <c r="M10" t="s">
        <v>4</v>
      </c>
      <c r="N10" s="2">
        <f>AVERAGE(2316.25, 4131.51, 95.46, 259.49, 3305.63, 14368.47, 1645.26, 125,31, 3339.91, 47.76, 2735.08, 2010.97)</f>
        <v>2647.0607692307685</v>
      </c>
      <c r="Q10" s="2">
        <f>N10*(0.000000001)</f>
        <v>2.6470607692307685E-6</v>
      </c>
    </row>
    <row r="11" spans="2:17" x14ac:dyDescent="0.35">
      <c r="B11" t="s">
        <v>9</v>
      </c>
      <c r="C11">
        <v>-7.5</v>
      </c>
      <c r="D11">
        <v>-7.3</v>
      </c>
      <c r="E11">
        <v>-7</v>
      </c>
      <c r="H11" t="s">
        <v>9</v>
      </c>
      <c r="I11">
        <f>(10^C11)*14.001/1000/$Q$10</f>
        <v>1.6726117524262053E-4</v>
      </c>
      <c r="J11">
        <f t="shared" ref="J11:K11" si="0">(10^D11)*14.001/1000/$Q$10</f>
        <v>2.6509109800507504E-4</v>
      </c>
      <c r="K11">
        <f t="shared" si="0"/>
        <v>5.2892627788324884E-4</v>
      </c>
      <c r="M11" t="s">
        <v>32</v>
      </c>
      <c r="N11" s="2">
        <f>_xlfn.STDEV.P(2316.25, 4131.51, 95.46, 259.49, 3305.63, 14368.47, 1645.26, 125,31, 3339.91, 47.76, 2735.08, 2010.97)</f>
        <v>3660.6668831773973</v>
      </c>
    </row>
    <row r="12" spans="2:17" x14ac:dyDescent="0.35">
      <c r="B12" t="s">
        <v>10</v>
      </c>
      <c r="C12">
        <v>-6</v>
      </c>
      <c r="D12">
        <v>-5.6</v>
      </c>
      <c r="E12">
        <v>-5.5</v>
      </c>
      <c r="H12" t="s">
        <v>10</v>
      </c>
      <c r="I12">
        <f t="shared" ref="I12:I13" si="1">(10^C12)*14.001/1000/$Q$10</f>
        <v>5.2892627788324884E-3</v>
      </c>
      <c r="J12">
        <f t="shared" ref="J12:J13" si="2">(10^D12)*14.001/1000/$Q$10</f>
        <v>1.3286027406837986E-2</v>
      </c>
      <c r="K12">
        <f t="shared" ref="K12:K13" si="3">(10^E12)*14.001/1000/$Q$10</f>
        <v>1.6726117524262087E-2</v>
      </c>
      <c r="M12" t="s">
        <v>33</v>
      </c>
      <c r="N12" s="2">
        <f>N11/N10*100</f>
        <v>138.29175838079385</v>
      </c>
    </row>
    <row r="13" spans="2:17" x14ac:dyDescent="0.35">
      <c r="B13" t="s">
        <v>11</v>
      </c>
      <c r="C13">
        <v>-6</v>
      </c>
      <c r="D13">
        <v>-5.7</v>
      </c>
      <c r="E13">
        <v>-5.5</v>
      </c>
      <c r="H13" t="s">
        <v>11</v>
      </c>
      <c r="I13">
        <f t="shared" si="1"/>
        <v>5.2892627788324884E-3</v>
      </c>
      <c r="J13">
        <f t="shared" si="2"/>
        <v>1.0553466696572015E-2</v>
      </c>
      <c r="K13">
        <f t="shared" si="3"/>
        <v>1.6726117524262087E-2</v>
      </c>
    </row>
    <row r="15" spans="2:17" x14ac:dyDescent="0.35">
      <c r="B15" t="s">
        <v>13</v>
      </c>
      <c r="C15" t="s">
        <v>14</v>
      </c>
      <c r="H15" t="s">
        <v>13</v>
      </c>
      <c r="I15" t="s">
        <v>35</v>
      </c>
    </row>
    <row r="16" spans="2:17" x14ac:dyDescent="0.35">
      <c r="C16" t="s">
        <v>3</v>
      </c>
      <c r="D16" t="s">
        <v>4</v>
      </c>
      <c r="E16" t="s">
        <v>5</v>
      </c>
      <c r="I16" t="s">
        <v>3</v>
      </c>
      <c r="J16" t="s">
        <v>4</v>
      </c>
      <c r="K16" t="s">
        <v>5</v>
      </c>
    </row>
    <row r="17" spans="2:11" x14ac:dyDescent="0.35">
      <c r="B17" t="s">
        <v>9</v>
      </c>
      <c r="C17">
        <v>-6.4</v>
      </c>
      <c r="D17">
        <v>-6.7</v>
      </c>
      <c r="E17">
        <v>-7.1</v>
      </c>
      <c r="H17" t="s">
        <v>9</v>
      </c>
      <c r="I17">
        <f>(10^C17)*30.974/1000/$Q$10</f>
        <v>4.6583635872883078E-3</v>
      </c>
      <c r="J17">
        <f t="shared" ref="J17:K17" si="4">(10^D17)*30.974/1000/$Q$10</f>
        <v>2.3347123595430456E-3</v>
      </c>
      <c r="K17">
        <f t="shared" si="4"/>
        <v>9.294657315139631E-4</v>
      </c>
    </row>
    <row r="18" spans="2:11" x14ac:dyDescent="0.35">
      <c r="B18" t="s">
        <v>10</v>
      </c>
      <c r="C18">
        <v>-6.4</v>
      </c>
      <c r="D18">
        <v>-6.6</v>
      </c>
      <c r="E18">
        <v>-6.8</v>
      </c>
      <c r="H18" t="s">
        <v>10</v>
      </c>
      <c r="I18">
        <f t="shared" ref="I18:I19" si="5">(10^C18)*30.974/1000/$Q$10</f>
        <v>4.6583635872883078E-3</v>
      </c>
      <c r="J18">
        <f t="shared" ref="J18:J19" si="6">(10^D18)*30.974/1000/$Q$10</f>
        <v>2.9392287186586629E-3</v>
      </c>
      <c r="K18">
        <f t="shared" ref="K18:K19" si="7">(10^E18)*30.974/1000/$Q$10</f>
        <v>1.8545279471447913E-3</v>
      </c>
    </row>
    <row r="19" spans="2:11" x14ac:dyDescent="0.35">
      <c r="B19" t="s">
        <v>11</v>
      </c>
      <c r="C19">
        <v>-6.4</v>
      </c>
      <c r="D19">
        <v>-6.5</v>
      </c>
      <c r="E19">
        <v>-6.7</v>
      </c>
      <c r="H19" t="s">
        <v>11</v>
      </c>
      <c r="I19">
        <f t="shared" si="5"/>
        <v>4.6583635872883078E-3</v>
      </c>
      <c r="J19">
        <f t="shared" si="6"/>
        <v>3.7002697249945956E-3</v>
      </c>
      <c r="K19">
        <f t="shared" si="7"/>
        <v>2.3347123595430456E-3</v>
      </c>
    </row>
    <row r="21" spans="2:11" x14ac:dyDescent="0.35">
      <c r="B21" t="s">
        <v>16</v>
      </c>
      <c r="C21" t="s">
        <v>17</v>
      </c>
      <c r="H21" t="s">
        <v>16</v>
      </c>
      <c r="I21" t="s">
        <v>36</v>
      </c>
    </row>
    <row r="22" spans="2:11" x14ac:dyDescent="0.35">
      <c r="C22" t="s">
        <v>3</v>
      </c>
      <c r="D22" t="s">
        <v>4</v>
      </c>
      <c r="E22" t="s">
        <v>5</v>
      </c>
      <c r="I22" t="s">
        <v>3</v>
      </c>
      <c r="J22" t="s">
        <v>4</v>
      </c>
      <c r="K22" t="s">
        <v>5</v>
      </c>
    </row>
    <row r="23" spans="2:11" x14ac:dyDescent="0.35">
      <c r="B23" t="s">
        <v>9</v>
      </c>
      <c r="C23">
        <v>0.31</v>
      </c>
      <c r="D23">
        <v>0.43</v>
      </c>
      <c r="E23">
        <v>0.55000000000000004</v>
      </c>
      <c r="H23" t="s">
        <v>9</v>
      </c>
      <c r="I23">
        <f>(10^C23) * 14.001 /1000</f>
        <v>2.8586372963318084E-2</v>
      </c>
      <c r="J23">
        <f t="shared" ref="J23:K25" si="8">(10^D23) * 14.001 /1000</f>
        <v>3.7684178789780753E-2</v>
      </c>
      <c r="K23">
        <f t="shared" si="8"/>
        <v>4.9677422626592908E-2</v>
      </c>
    </row>
    <row r="24" spans="2:11" x14ac:dyDescent="0.35">
      <c r="B24" t="s">
        <v>10</v>
      </c>
      <c r="C24">
        <v>0.45</v>
      </c>
      <c r="D24">
        <v>0.55000000000000004</v>
      </c>
      <c r="E24">
        <v>0.65</v>
      </c>
      <c r="H24" t="s">
        <v>10</v>
      </c>
      <c r="I24">
        <f t="shared" ref="I24:I25" si="9">(10^C24) * 14.001 /1000</f>
        <v>3.9460179420633623E-2</v>
      </c>
      <c r="J24">
        <f t="shared" si="8"/>
        <v>4.9677422626592908E-2</v>
      </c>
      <c r="K24">
        <f t="shared" si="8"/>
        <v>6.2540169737056353E-2</v>
      </c>
    </row>
    <row r="25" spans="2:11" x14ac:dyDescent="0.35">
      <c r="B25" t="s">
        <v>11</v>
      </c>
      <c r="C25">
        <v>0.28999999999999998</v>
      </c>
      <c r="D25">
        <v>0.37</v>
      </c>
      <c r="E25">
        <v>0.46</v>
      </c>
      <c r="H25" t="s">
        <v>11</v>
      </c>
      <c r="I25">
        <f t="shared" si="9"/>
        <v>2.7299774241212393E-2</v>
      </c>
      <c r="J25">
        <f t="shared" si="8"/>
        <v>3.2821547643294223E-2</v>
      </c>
      <c r="K25">
        <f t="shared" si="8"/>
        <v>4.0379325075275613E-2</v>
      </c>
    </row>
    <row r="27" spans="2:11" x14ac:dyDescent="0.35">
      <c r="B27" t="s">
        <v>18</v>
      </c>
      <c r="C27" t="s">
        <v>19</v>
      </c>
      <c r="H27" t="s">
        <v>18</v>
      </c>
      <c r="I27" t="s">
        <v>37</v>
      </c>
    </row>
    <row r="28" spans="2:11" x14ac:dyDescent="0.35">
      <c r="C28" t="s">
        <v>3</v>
      </c>
      <c r="D28" t="s">
        <v>4</v>
      </c>
      <c r="E28" t="s">
        <v>5</v>
      </c>
      <c r="I28" t="s">
        <v>3</v>
      </c>
      <c r="J28" t="s">
        <v>4</v>
      </c>
      <c r="K28" t="s">
        <v>5</v>
      </c>
    </row>
    <row r="29" spans="2:11" x14ac:dyDescent="0.35">
      <c r="B29" t="s">
        <v>9</v>
      </c>
      <c r="C29">
        <v>-0.5</v>
      </c>
      <c r="D29">
        <v>-0.25</v>
      </c>
      <c r="E29">
        <v>0.1</v>
      </c>
      <c r="H29" t="s">
        <v>9</v>
      </c>
      <c r="I29">
        <f>(10^C29) * 30.974 /1000</f>
        <v>9.7948388246055385E-3</v>
      </c>
      <c r="J29">
        <f t="shared" ref="J29:K29" si="10">(10^D29) * 30.974 /1000</f>
        <v>1.7417960206445874E-2</v>
      </c>
      <c r="K29">
        <f t="shared" si="10"/>
        <v>3.8993955704912535E-2</v>
      </c>
    </row>
    <row r="30" spans="2:11" x14ac:dyDescent="0.35">
      <c r="B30" t="s">
        <v>10</v>
      </c>
      <c r="C30">
        <v>-1</v>
      </c>
      <c r="D30">
        <v>-0.7</v>
      </c>
      <c r="E30">
        <v>-0.4</v>
      </c>
      <c r="H30" t="s">
        <v>10</v>
      </c>
      <c r="I30">
        <f t="shared" ref="I30:I31" si="11">(10^C30) * 30.974 /1000</f>
        <v>3.0974000000000006E-3</v>
      </c>
      <c r="J30">
        <f t="shared" ref="J30:J31" si="12">(10^D30) * 30.974 /1000</f>
        <v>6.1801254943846078E-3</v>
      </c>
      <c r="K30">
        <f t="shared" ref="K30:K31" si="13">(10^E30) * 30.974 /1000</f>
        <v>1.2330971500724023E-2</v>
      </c>
    </row>
    <row r="31" spans="2:11" x14ac:dyDescent="0.35">
      <c r="B31" t="s">
        <v>11</v>
      </c>
      <c r="C31">
        <v>0.2</v>
      </c>
      <c r="D31">
        <v>0.25</v>
      </c>
      <c r="E31">
        <v>0.4</v>
      </c>
      <c r="H31" t="s">
        <v>11</v>
      </c>
      <c r="I31">
        <f t="shared" si="11"/>
        <v>4.9090481743290532E-2</v>
      </c>
      <c r="J31">
        <f t="shared" si="12"/>
        <v>5.5080426446545601E-2</v>
      </c>
      <c r="K31">
        <f t="shared" si="13"/>
        <v>7.7803170329577759E-2</v>
      </c>
    </row>
    <row r="33" spans="2:11" x14ac:dyDescent="0.35">
      <c r="B33" t="s">
        <v>20</v>
      </c>
      <c r="C33" t="s">
        <v>21</v>
      </c>
      <c r="H33" t="s">
        <v>20</v>
      </c>
      <c r="I33" t="s">
        <v>38</v>
      </c>
    </row>
    <row r="34" spans="2:11" x14ac:dyDescent="0.35">
      <c r="C34" t="s">
        <v>3</v>
      </c>
      <c r="D34" t="s">
        <v>4</v>
      </c>
      <c r="E34" t="s">
        <v>5</v>
      </c>
      <c r="I34" t="s">
        <v>3</v>
      </c>
      <c r="J34" t="s">
        <v>4</v>
      </c>
      <c r="K34" t="s">
        <v>5</v>
      </c>
    </row>
    <row r="35" spans="2:11" x14ac:dyDescent="0.35">
      <c r="B35" t="s">
        <v>9</v>
      </c>
      <c r="C35">
        <v>-8</v>
      </c>
      <c r="D35">
        <v>-7.6</v>
      </c>
      <c r="E35">
        <v>-7.3</v>
      </c>
      <c r="H35" t="s">
        <v>9</v>
      </c>
      <c r="I35">
        <f>(10^C35)*14.001/1000/$Q$10</f>
        <v>5.2892627788324887E-5</v>
      </c>
      <c r="J35">
        <f t="shared" ref="J35:J37" si="14">(10^D35)*14.001/1000/$Q$10</f>
        <v>1.3286027406837959E-4</v>
      </c>
      <c r="K35">
        <f t="shared" ref="K35:K37" si="15">(10^E35)*14.001/1000/$Q$10</f>
        <v>2.6509109800507504E-4</v>
      </c>
    </row>
    <row r="36" spans="2:11" x14ac:dyDescent="0.35">
      <c r="B36" t="s">
        <v>10</v>
      </c>
      <c r="C36">
        <v>-7.1</v>
      </c>
      <c r="D36">
        <v>-6.9</v>
      </c>
      <c r="E36">
        <v>-6.7</v>
      </c>
      <c r="H36" t="s">
        <v>10</v>
      </c>
      <c r="I36">
        <f t="shared" ref="I36:I37" si="16">(10^C36)*14.001/1000/$Q$10</f>
        <v>4.2014107661028606E-4</v>
      </c>
      <c r="J36">
        <f t="shared" si="14"/>
        <v>6.6587873219292398E-4</v>
      </c>
      <c r="K36">
        <f t="shared" si="15"/>
        <v>1.0553466696572021E-3</v>
      </c>
    </row>
    <row r="37" spans="2:11" x14ac:dyDescent="0.35">
      <c r="B37" t="s">
        <v>11</v>
      </c>
      <c r="C37">
        <v>-7.3</v>
      </c>
      <c r="D37">
        <v>-7.2</v>
      </c>
      <c r="E37">
        <v>-7</v>
      </c>
      <c r="H37" t="s">
        <v>11</v>
      </c>
      <c r="I37">
        <f t="shared" si="16"/>
        <v>2.6509109800507504E-4</v>
      </c>
      <c r="J37">
        <f t="shared" si="14"/>
        <v>3.3372991971900674E-4</v>
      </c>
      <c r="K37">
        <f t="shared" si="15"/>
        <v>5.2892627788324884E-4</v>
      </c>
    </row>
    <row r="39" spans="2:11" x14ac:dyDescent="0.35">
      <c r="B39" t="s">
        <v>22</v>
      </c>
      <c r="C39" t="s">
        <v>23</v>
      </c>
      <c r="H39" t="s">
        <v>22</v>
      </c>
      <c r="I39" t="s">
        <v>39</v>
      </c>
    </row>
    <row r="40" spans="2:11" x14ac:dyDescent="0.35">
      <c r="C40" t="s">
        <v>3</v>
      </c>
      <c r="D40" t="s">
        <v>4</v>
      </c>
      <c r="E40" t="s">
        <v>5</v>
      </c>
      <c r="I40" t="s">
        <v>3</v>
      </c>
      <c r="J40" t="s">
        <v>4</v>
      </c>
      <c r="K40" t="s">
        <v>5</v>
      </c>
    </row>
    <row r="41" spans="2:11" x14ac:dyDescent="0.35">
      <c r="B41" t="s">
        <v>9</v>
      </c>
      <c r="C41">
        <v>-9.3000000000000007</v>
      </c>
      <c r="D41">
        <v>-9.1999999999999993</v>
      </c>
      <c r="E41">
        <v>-9</v>
      </c>
      <c r="H41" t="s">
        <v>9</v>
      </c>
      <c r="I41">
        <f>(10^C41)*30.974/1000/$Q$10</f>
        <v>5.8645322974138824E-6</v>
      </c>
      <c r="J41">
        <f t="shared" ref="J41:J43" si="17">(10^D41)*30.974/1000/$Q$10</f>
        <v>7.3830087375019849E-6</v>
      </c>
      <c r="K41">
        <f t="shared" ref="K41:K43" si="18">(10^E41)*30.974/1000/$Q$10</f>
        <v>1.1701280287947828E-5</v>
      </c>
    </row>
    <row r="42" spans="2:11" x14ac:dyDescent="0.35">
      <c r="B42" t="s">
        <v>10</v>
      </c>
      <c r="C42">
        <v>-8.4</v>
      </c>
      <c r="D42">
        <v>-8.3000000000000007</v>
      </c>
      <c r="E42">
        <v>-8</v>
      </c>
      <c r="H42" t="s">
        <v>10</v>
      </c>
      <c r="I42">
        <f t="shared" ref="I42:I43" si="19">(10^C42)*30.974/1000/$Q$10</f>
        <v>4.6583635872883141E-5</v>
      </c>
      <c r="J42">
        <f t="shared" si="17"/>
        <v>5.8645322974138894E-5</v>
      </c>
      <c r="K42">
        <f t="shared" si="18"/>
        <v>1.1701280287947826E-4</v>
      </c>
    </row>
    <row r="43" spans="2:11" x14ac:dyDescent="0.35">
      <c r="B43" t="s">
        <v>11</v>
      </c>
      <c r="C43">
        <v>-8.6999999999999993</v>
      </c>
      <c r="D43">
        <v>-8.6</v>
      </c>
      <c r="E43">
        <v>-8.4</v>
      </c>
      <c r="H43" t="s">
        <v>11</v>
      </c>
      <c r="I43">
        <f t="shared" si="19"/>
        <v>2.334712359543053E-5</v>
      </c>
      <c r="J43">
        <f t="shared" si="17"/>
        <v>2.9392287186586668E-5</v>
      </c>
      <c r="K43">
        <f t="shared" si="18"/>
        <v>4.6583635872883141E-5</v>
      </c>
    </row>
    <row r="45" spans="2:11" x14ac:dyDescent="0.35">
      <c r="B45" t="s">
        <v>25</v>
      </c>
      <c r="C45" t="s">
        <v>24</v>
      </c>
      <c r="H45" t="s">
        <v>25</v>
      </c>
      <c r="I45" t="s">
        <v>24</v>
      </c>
    </row>
    <row r="46" spans="2:11" x14ac:dyDescent="0.35">
      <c r="C46" t="s">
        <v>3</v>
      </c>
      <c r="D46" t="s">
        <v>4</v>
      </c>
      <c r="E46" t="s">
        <v>5</v>
      </c>
      <c r="I46" t="s">
        <v>3</v>
      </c>
      <c r="J46" t="s">
        <v>4</v>
      </c>
      <c r="K46" t="s">
        <v>5</v>
      </c>
    </row>
    <row r="47" spans="2:11" x14ac:dyDescent="0.35">
      <c r="B47" t="s">
        <v>9</v>
      </c>
      <c r="C47">
        <v>0.4</v>
      </c>
      <c r="D47">
        <v>0.7</v>
      </c>
      <c r="E47">
        <v>2.1</v>
      </c>
      <c r="H47" t="s">
        <v>9</v>
      </c>
      <c r="I47">
        <v>0.4</v>
      </c>
      <c r="J47">
        <v>0.7</v>
      </c>
      <c r="K47">
        <v>2.1</v>
      </c>
    </row>
    <row r="48" spans="2:11" x14ac:dyDescent="0.35">
      <c r="B48" t="s">
        <v>10</v>
      </c>
      <c r="C48">
        <v>0.2</v>
      </c>
      <c r="D48">
        <v>0.6</v>
      </c>
      <c r="E48">
        <v>1.6</v>
      </c>
      <c r="H48" t="s">
        <v>10</v>
      </c>
      <c r="I48">
        <v>0.2</v>
      </c>
      <c r="J48">
        <v>0.6</v>
      </c>
      <c r="K48">
        <v>1.6</v>
      </c>
    </row>
    <row r="49" spans="2:11" x14ac:dyDescent="0.35">
      <c r="B49" t="s">
        <v>11</v>
      </c>
      <c r="C49">
        <v>0.4</v>
      </c>
      <c r="D49">
        <v>1</v>
      </c>
      <c r="E49">
        <v>2.5</v>
      </c>
      <c r="H49" t="s">
        <v>11</v>
      </c>
      <c r="I49">
        <v>0.4</v>
      </c>
      <c r="J49">
        <v>1</v>
      </c>
      <c r="K49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Gschwentner</dc:creator>
  <cp:lastModifiedBy>Daniel Gschwentner</cp:lastModifiedBy>
  <dcterms:created xsi:type="dcterms:W3CDTF">2024-06-20T15:25:03Z</dcterms:created>
  <dcterms:modified xsi:type="dcterms:W3CDTF">2024-06-20T16:23:51Z</dcterms:modified>
</cp:coreProperties>
</file>