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jo_000\Documents\QA SPECIALIST TESTER\QA TESTER AVANZADO\Proyecto\"/>
    </mc:Choice>
  </mc:AlternateContent>
  <xr:revisionPtr revIDLastSave="0" documentId="13_ncr:1_{D267709D-71FA-46F9-98D2-D67A3192FE1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stimación General" sheetId="3" r:id="rId1"/>
    <sheet name="Programación" sheetId="4" r:id="rId2"/>
    <sheet name="Estimación CP" sheetId="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4" i="3" l="1"/>
  <c r="E23" i="3"/>
  <c r="E22" i="3"/>
  <c r="V23" i="2"/>
  <c r="V16" i="2"/>
  <c r="V17" i="2"/>
  <c r="V18" i="2"/>
  <c r="V19" i="2"/>
  <c r="V20" i="2"/>
  <c r="V21" i="2"/>
  <c r="V22" i="2"/>
  <c r="U22" i="2"/>
  <c r="U21" i="2"/>
  <c r="U20" i="2"/>
  <c r="U19" i="2"/>
  <c r="U18" i="2"/>
  <c r="U17" i="2"/>
  <c r="U16" i="2"/>
  <c r="G23" i="2"/>
  <c r="G22" i="2"/>
  <c r="G21" i="2"/>
  <c r="G20" i="2"/>
  <c r="G19" i="2"/>
  <c r="G18" i="2"/>
  <c r="G17" i="2"/>
  <c r="G16" i="2"/>
  <c r="H22" i="2"/>
  <c r="M22" i="2" s="1"/>
  <c r="M23" i="2" s="1"/>
  <c r="N22" i="2"/>
  <c r="R22" i="2" s="1"/>
  <c r="R23" i="2" s="1"/>
  <c r="H21" i="2"/>
  <c r="M21" i="2"/>
  <c r="N21" i="2"/>
  <c r="R21" i="2" s="1"/>
  <c r="H20" i="2"/>
  <c r="M20" i="2" s="1"/>
  <c r="N20" i="2"/>
  <c r="R20" i="2"/>
  <c r="H19" i="2"/>
  <c r="M19" i="2" s="1"/>
  <c r="N19" i="2"/>
  <c r="R19" i="2" s="1"/>
  <c r="H18" i="2"/>
  <c r="M18" i="2" s="1"/>
  <c r="N18" i="2"/>
  <c r="R18" i="2"/>
  <c r="H17" i="2"/>
  <c r="M17" i="2" s="1"/>
  <c r="N17" i="2"/>
  <c r="R17" i="2"/>
  <c r="H16" i="2"/>
  <c r="M16" i="2" s="1"/>
  <c r="N16" i="2"/>
  <c r="R16" i="2"/>
  <c r="F24" i="3" l="1"/>
  <c r="K24" i="3" s="1"/>
  <c r="L24" i="3" s="1"/>
  <c r="F23" i="3" l="1"/>
  <c r="K23" i="3" s="1"/>
  <c r="F14" i="3"/>
  <c r="K14" i="3" s="1"/>
  <c r="L14" i="3" s="1"/>
  <c r="F16" i="3"/>
  <c r="K16" i="3" s="1"/>
  <c r="L16" i="3" s="1"/>
  <c r="F17" i="3"/>
  <c r="K17" i="3" s="1"/>
  <c r="L17" i="3" s="1"/>
  <c r="F19" i="3"/>
  <c r="K19" i="3" s="1"/>
  <c r="L19" i="3" s="1"/>
  <c r="F20" i="3"/>
  <c r="K20" i="3" s="1"/>
  <c r="L20" i="3" s="1"/>
  <c r="F21" i="3"/>
  <c r="K21" i="3" s="1"/>
  <c r="L21" i="3" s="1"/>
  <c r="F22" i="3"/>
  <c r="K22" i="3" s="1"/>
  <c r="L22" i="3" s="1"/>
  <c r="F18" i="3"/>
  <c r="K18" i="3" s="1"/>
  <c r="L18" i="3" s="1"/>
  <c r="F9" i="3"/>
  <c r="K9" i="3" s="1"/>
  <c r="L9" i="3" s="1"/>
  <c r="U15" i="2" l="1"/>
  <c r="U14" i="2"/>
  <c r="U13" i="2"/>
  <c r="U12" i="2"/>
  <c r="U11" i="2"/>
  <c r="U10" i="2"/>
  <c r="U9" i="2"/>
  <c r="U8" i="2"/>
  <c r="F15" i="3"/>
  <c r="K15" i="3" s="1"/>
  <c r="L15" i="3" s="1"/>
  <c r="F13" i="3"/>
  <c r="K13" i="3" s="1"/>
  <c r="L13" i="3" s="1"/>
  <c r="F12" i="3"/>
  <c r="K12" i="3" s="1"/>
  <c r="L12" i="3" s="1"/>
  <c r="F11" i="3"/>
  <c r="K11" i="3" s="1"/>
  <c r="L11" i="3" s="1"/>
  <c r="F10" i="3"/>
  <c r="K10" i="3" s="1"/>
  <c r="L10" i="3" s="1"/>
  <c r="F8" i="3"/>
  <c r="K8" i="3" s="1"/>
  <c r="L8" i="3" s="1"/>
  <c r="F7" i="3"/>
  <c r="K7" i="3" s="1"/>
  <c r="L7" i="3" s="1"/>
  <c r="F6" i="3"/>
  <c r="K6" i="3" s="1"/>
  <c r="L6" i="3" s="1"/>
  <c r="N15" i="2"/>
  <c r="R15" i="2" s="1"/>
  <c r="N9" i="2"/>
  <c r="R9" i="2" s="1"/>
  <c r="N10" i="2"/>
  <c r="R10" i="2" s="1"/>
  <c r="N11" i="2"/>
  <c r="R11" i="2" s="1"/>
  <c r="N12" i="2"/>
  <c r="R12" i="2" s="1"/>
  <c r="N13" i="2"/>
  <c r="R13" i="2" s="1"/>
  <c r="N14" i="2"/>
  <c r="R14" i="2" s="1"/>
  <c r="V14" i="2" s="1"/>
  <c r="H9" i="2"/>
  <c r="M9" i="2" s="1"/>
  <c r="H10" i="2"/>
  <c r="M10" i="2" s="1"/>
  <c r="H11" i="2"/>
  <c r="M11" i="2" s="1"/>
  <c r="H12" i="2"/>
  <c r="M12" i="2" s="1"/>
  <c r="H13" i="2"/>
  <c r="M13" i="2" s="1"/>
  <c r="H14" i="2"/>
  <c r="M14" i="2" s="1"/>
  <c r="H15" i="2"/>
  <c r="M15" i="2" s="1"/>
  <c r="G15" i="2"/>
  <c r="G14" i="2"/>
  <c r="G13" i="2"/>
  <c r="G12" i="2"/>
  <c r="G11" i="2"/>
  <c r="G10" i="2"/>
  <c r="G9" i="2"/>
  <c r="G8" i="2"/>
  <c r="G7" i="2"/>
  <c r="G6" i="2"/>
  <c r="V15" i="2" l="1"/>
  <c r="V12" i="2"/>
  <c r="V10" i="2"/>
  <c r="V11" i="2"/>
  <c r="V13" i="2"/>
  <c r="V9" i="2"/>
  <c r="L23" i="3"/>
  <c r="L25" i="3" s="1"/>
  <c r="K25" i="3"/>
  <c r="N8" i="2"/>
  <c r="R8" i="2" s="1"/>
  <c r="H8" i="2"/>
  <c r="M8" i="2" s="1"/>
  <c r="V8" i="2" s="1"/>
  <c r="U7" i="2"/>
  <c r="N7" i="2"/>
  <c r="R7" i="2" s="1"/>
  <c r="H7" i="2"/>
  <c r="M7" i="2" s="1"/>
  <c r="U6" i="2"/>
  <c r="N6" i="2"/>
  <c r="H6" i="2"/>
  <c r="M6" i="2" s="1"/>
  <c r="R6" i="2" l="1"/>
  <c r="V7" i="2"/>
  <c r="V6" i="2"/>
</calcChain>
</file>

<file path=xl/sharedStrings.xml><?xml version="1.0" encoding="utf-8"?>
<sst xmlns="http://schemas.openxmlformats.org/spreadsheetml/2006/main" count="488" uniqueCount="132">
  <si>
    <t>Estimación de Casos de Pruebas</t>
  </si>
  <si>
    <t xml:space="preserve">ID </t>
  </si>
  <si>
    <t>Descripción</t>
  </si>
  <si>
    <t>Prioridad</t>
  </si>
  <si>
    <t>Cantidad de Pasos</t>
  </si>
  <si>
    <t>Horas
(p x t)</t>
  </si>
  <si>
    <t>Experiencia en Negocio</t>
  </si>
  <si>
    <t>Conocimiento  Técnico</t>
  </si>
  <si>
    <t>Conocimiento del Sistema</t>
  </si>
  <si>
    <t>Hablidades Blandas</t>
  </si>
  <si>
    <t>M</t>
  </si>
  <si>
    <t>B</t>
  </si>
  <si>
    <t>A</t>
  </si>
  <si>
    <t>Tabla de Ponderación</t>
  </si>
  <si>
    <t>Tiempo estimado del paso en horas</t>
  </si>
  <si>
    <t>Conocimiento Técnico</t>
  </si>
  <si>
    <t>Conocimiento del sistema</t>
  </si>
  <si>
    <t>Habilidades Blandas</t>
  </si>
  <si>
    <t>Precondicional:  Estar validado la completitud del Requerimiento</t>
  </si>
  <si>
    <t>Ejecución</t>
  </si>
  <si>
    <t>Análisis</t>
  </si>
  <si>
    <t>Ponderación Análisis</t>
  </si>
  <si>
    <t>Ponderación Ejecución</t>
  </si>
  <si>
    <t xml:space="preserve">Total  Análisis </t>
  </si>
  <si>
    <t>Total General</t>
  </si>
  <si>
    <t>Ponderación  Planificación</t>
  </si>
  <si>
    <t>Planificación</t>
  </si>
  <si>
    <t>Baja</t>
  </si>
  <si>
    <t>Media</t>
  </si>
  <si>
    <t>Alta</t>
  </si>
  <si>
    <t>Total Planificación</t>
  </si>
  <si>
    <t>Tiempo estimado en horas</t>
  </si>
  <si>
    <t>Bugs</t>
  </si>
  <si>
    <t>Hallazgo y seguimiento</t>
  </si>
  <si>
    <t>Total Ejecución</t>
  </si>
  <si>
    <t>Ponderación bugs</t>
  </si>
  <si>
    <t xml:space="preserve"> Tipo</t>
  </si>
  <si>
    <t>Cant Prom</t>
  </si>
  <si>
    <t>Tipo Promedio</t>
  </si>
  <si>
    <t>Total Promedio</t>
  </si>
  <si>
    <t>TC_CBP_001</t>
  </si>
  <si>
    <t>TC_CBP_002</t>
  </si>
  <si>
    <t>TC_CBP_003</t>
  </si>
  <si>
    <t>TC_CBP_004</t>
  </si>
  <si>
    <t>TC_CBP_005</t>
  </si>
  <si>
    <t>TC_CBP_006</t>
  </si>
  <si>
    <t>TC_CBP_007</t>
  </si>
  <si>
    <t>TC_CBP_008</t>
  </si>
  <si>
    <t>TC_CBP_009</t>
  </si>
  <si>
    <t>TC_CBP_010</t>
  </si>
  <si>
    <t xml:space="preserve">Tildar el check de "Seleccionar todos" de las fechas </t>
  </si>
  <si>
    <t xml:space="preserve">Destildar el check de "Seleccionar todos" de las fechas </t>
  </si>
  <si>
    <t xml:space="preserve">Tildar todos los checks de las fechas disponibles </t>
  </si>
  <si>
    <t xml:space="preserve">Destildar un check de las fechas disponibles </t>
  </si>
  <si>
    <t>Leer, entender y asimilar los requerimientos</t>
  </si>
  <si>
    <t>Estimación General</t>
  </si>
  <si>
    <t>Realizar preguntas concretas, correctas y cerradas al Analista Funcional</t>
  </si>
  <si>
    <t>Elaborar los set de datos</t>
  </si>
  <si>
    <t>Realizar el análisis de riesgos</t>
  </si>
  <si>
    <t>Realizar la estimación de los casos de prueba</t>
  </si>
  <si>
    <t>Realizar la programación de las tareas</t>
  </si>
  <si>
    <t>Realizar el análisis de casos críticos.</t>
  </si>
  <si>
    <t>Elaborar el plan de testing</t>
  </si>
  <si>
    <t>Gestionar el armado de ambientes de prueba</t>
  </si>
  <si>
    <t>Diseñar los casos de prueba</t>
  </si>
  <si>
    <t>Ejecutar los casos de prueba funcionales</t>
  </si>
  <si>
    <t>Ejecutar los casos de prueba no funcionales</t>
  </si>
  <si>
    <t>Ejecutar el re-testeo</t>
  </si>
  <si>
    <t>Ejecutar las pruebas de regresión</t>
  </si>
  <si>
    <t>Realizar la documentación de las pruebas (Evidencias)</t>
  </si>
  <si>
    <r>
      <rPr>
        <sz val="7"/>
        <color rgb="FF000000"/>
        <rFont val="Times New Roman"/>
        <family val="1"/>
      </rPr>
      <t xml:space="preserve"> </t>
    </r>
    <r>
      <rPr>
        <sz val="11"/>
        <color rgb="FF000000"/>
        <rFont val="Calibri"/>
        <family val="2"/>
        <scheme val="minor"/>
      </rPr>
      <t>Reportar defectos, y realizar su seguimiento.</t>
    </r>
  </si>
  <si>
    <t>Hacer los ciclos de testing</t>
  </si>
  <si>
    <t>Gestionar las pruebas de UAT</t>
  </si>
  <si>
    <t>EG_001</t>
  </si>
  <si>
    <t>EG_002</t>
  </si>
  <si>
    <t>EG_003</t>
  </si>
  <si>
    <t>EG_004</t>
  </si>
  <si>
    <t>EG_005</t>
  </si>
  <si>
    <t>EG_006</t>
  </si>
  <si>
    <t>EG_007</t>
  </si>
  <si>
    <t>EG_008</t>
  </si>
  <si>
    <t>EG_009</t>
  </si>
  <si>
    <t>EG_010</t>
  </si>
  <si>
    <t>EG_011</t>
  </si>
  <si>
    <t>EG_012</t>
  </si>
  <si>
    <t>EG_013</t>
  </si>
  <si>
    <t>EG_014</t>
  </si>
  <si>
    <t>EG_015</t>
  </si>
  <si>
    <t>EG_016</t>
  </si>
  <si>
    <t>EG_017</t>
  </si>
  <si>
    <t>EG_018</t>
  </si>
  <si>
    <t>Cantidad de Puntos de Verificación / Pasos</t>
  </si>
  <si>
    <t>Ponderación</t>
  </si>
  <si>
    <t>Tiempo estimado del punto de verificación / paso en horas</t>
  </si>
  <si>
    <t>Total</t>
  </si>
  <si>
    <t>EG_019</t>
  </si>
  <si>
    <r>
      <rPr>
        <sz val="7"/>
        <color rgb="FF000000"/>
        <rFont val="Times New Roman"/>
        <family val="1"/>
      </rPr>
      <t xml:space="preserve"> </t>
    </r>
    <r>
      <rPr>
        <sz val="11"/>
        <color rgb="FF000000"/>
        <rFont val="Calibri"/>
        <family val="2"/>
        <scheme val="minor"/>
      </rPr>
      <t>Analizar y reportar los resultados de las pruebas mediante indicadores de gestión</t>
    </r>
  </si>
  <si>
    <t>Horas</t>
  </si>
  <si>
    <t>Duración</t>
  </si>
  <si>
    <t>Días</t>
  </si>
  <si>
    <t>Inicio</t>
  </si>
  <si>
    <t>Fin</t>
  </si>
  <si>
    <t>Abril</t>
  </si>
  <si>
    <t>Mayo</t>
  </si>
  <si>
    <t>Total horas</t>
  </si>
  <si>
    <t>Total días</t>
  </si>
  <si>
    <t>≈ 5 semanas</t>
  </si>
  <si>
    <t>L</t>
  </si>
  <si>
    <t>J</t>
  </si>
  <si>
    <t>V</t>
  </si>
  <si>
    <t>S</t>
  </si>
  <si>
    <t>D</t>
  </si>
  <si>
    <t>Iniciar Sesión</t>
  </si>
  <si>
    <t>Intentar iniciar sesión en el segmento privado con un usuario de otro segmento</t>
  </si>
  <si>
    <t>Pulsar el ActionSheet de la pantalla de Cuentas Banca Privada</t>
  </si>
  <si>
    <t>Intentar visualizar en el ActionSheet la opción "Resúmenes de cuenta" en la Banca Pública</t>
  </si>
  <si>
    <t>Seleccionar la opción "Resúmenes de cuenta" en desktop</t>
  </si>
  <si>
    <t>Seleccionar la opción "Resúmenes de cuenta" en mobile</t>
  </si>
  <si>
    <t>Seleccionar una cuenta en la lista desplegable sin scrollbar</t>
  </si>
  <si>
    <t xml:space="preserve">Seleccionar una cuenta en la lista desplegable con scrollbar </t>
  </si>
  <si>
    <t>Consultar resúmenes con una cuenta con fechas disponibles ˂=24</t>
  </si>
  <si>
    <t>Consultar resúmenes con una cuenta con fechas disponibles ˃24</t>
  </si>
  <si>
    <t>TC_CBP_011</t>
  </si>
  <si>
    <t>Consultar en la base de datos la estadística 18376</t>
  </si>
  <si>
    <t>TC_CBP_012</t>
  </si>
  <si>
    <t>Seleccionar la opción "Resúmenes de cuenta" de una cuenta sin resúmenes</t>
  </si>
  <si>
    <t>TC_CBP_013</t>
  </si>
  <si>
    <t>Pulsar el botón "Resúmenes de cuenta" con el sistema fallando</t>
  </si>
  <si>
    <t>TC_CBP_014</t>
  </si>
  <si>
    <t>TC_CBP_015</t>
  </si>
  <si>
    <t>TC_CBP_016</t>
  </si>
  <si>
    <t>TC_CBP_017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</si>
</sst>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2"/>
      <color rgb="FF000000"/>
      <name val="Calibri"/>
      <family val="2"/>
      <scheme val="minor"/>
    </font>
    <font>
      <sz val="7"/>
      <color rgb="FF000000"/>
      <name val="Times New Roman"/>
      <family val="1"/>
    </font>
    <font>
      <sz val="11"/>
      <color rgb="FF000000"/>
      <name val="Calibri"/>
      <family val="1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top" wrapText="1"/>
    </xf>
    <xf numFmtId="0" fontId="0" fillId="0" borderId="6" xfId="0" applyBorder="1" applyAlignment="1">
      <alignment horizontal="center" vertical="center"/>
    </xf>
    <xf numFmtId="0" fontId="0" fillId="3" borderId="0" xfId="0" applyFill="1"/>
    <xf numFmtId="0" fontId="1" fillId="3" borderId="0" xfId="0" applyFont="1" applyFill="1" applyAlignment="1">
      <alignment vertical="top"/>
    </xf>
    <xf numFmtId="0" fontId="0" fillId="3" borderId="0" xfId="0" applyFill="1" applyAlignment="1">
      <alignment vertical="top" wrapText="1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/>
    <xf numFmtId="0" fontId="0" fillId="0" borderId="6" xfId="0" applyBorder="1"/>
    <xf numFmtId="164" fontId="1" fillId="5" borderId="6" xfId="0" applyNumberFormat="1" applyFont="1" applyFill="1" applyBorder="1" applyAlignment="1">
      <alignment horizontal="center" vertical="center" wrapText="1"/>
    </xf>
    <xf numFmtId="164" fontId="1" fillId="5" borderId="6" xfId="0" applyNumberFormat="1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0" fillId="5" borderId="6" xfId="0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/>
    </xf>
    <xf numFmtId="0" fontId="0" fillId="5" borderId="3" xfId="0" applyFill="1" applyBorder="1" applyAlignment="1">
      <alignment vertical="center"/>
    </xf>
    <xf numFmtId="0" fontId="0" fillId="5" borderId="3" xfId="0" applyFill="1" applyBorder="1" applyAlignment="1">
      <alignment vertical="top"/>
    </xf>
    <xf numFmtId="0" fontId="0" fillId="5" borderId="6" xfId="0" applyFill="1" applyBorder="1" applyAlignment="1">
      <alignment horizontal="left" vertical="top"/>
    </xf>
    <xf numFmtId="0" fontId="0" fillId="5" borderId="6" xfId="0" applyFill="1" applyBorder="1"/>
    <xf numFmtId="0" fontId="0" fillId="5" borderId="6" xfId="0" applyFill="1" applyBorder="1" applyAlignment="1">
      <alignment vertical="top"/>
    </xf>
    <xf numFmtId="0" fontId="1" fillId="4" borderId="6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1" fillId="4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vertical="center" wrapText="1"/>
    </xf>
    <xf numFmtId="164" fontId="1" fillId="5" borderId="2" xfId="0" applyNumberFormat="1" applyFont="1" applyFill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 vertical="center"/>
    </xf>
    <xf numFmtId="0" fontId="0" fillId="7" borderId="6" xfId="0" applyFill="1" applyBorder="1"/>
    <xf numFmtId="0" fontId="0" fillId="0" borderId="6" xfId="0" applyFill="1" applyBorder="1"/>
    <xf numFmtId="16" fontId="0" fillId="0" borderId="6" xfId="0" applyNumberFormat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 wrapText="1"/>
    </xf>
    <xf numFmtId="164" fontId="1" fillId="7" borderId="6" xfId="0" applyNumberFormat="1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left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69FC7-B3CF-42B7-B8F9-EA49A7A23C6F}">
  <dimension ref="A1:M36"/>
  <sheetViews>
    <sheetView tabSelected="1" zoomScale="80" zoomScaleNormal="80" workbookViewId="0">
      <selection activeCell="E33" sqref="E33"/>
    </sheetView>
  </sheetViews>
  <sheetFormatPr baseColWidth="10" defaultRowHeight="15" x14ac:dyDescent="0.25"/>
  <cols>
    <col min="1" max="1" width="6.5703125" customWidth="1"/>
    <col min="2" max="2" width="14.7109375" customWidth="1"/>
    <col min="3" max="3" width="42.28515625" customWidth="1"/>
    <col min="4" max="4" width="13.140625" customWidth="1"/>
    <col min="5" max="5" width="15" customWidth="1"/>
    <col min="6" max="6" width="14.5703125" customWidth="1"/>
    <col min="7" max="10" width="15.7109375" customWidth="1"/>
    <col min="11" max="11" width="13.28515625" customWidth="1"/>
  </cols>
  <sheetData>
    <row r="1" spans="1:13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3" ht="28.5" x14ac:dyDescent="0.45">
      <c r="A2" s="3"/>
      <c r="B2" s="18" t="s">
        <v>55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3" ht="30" customHeight="1" x14ac:dyDescent="0.25">
      <c r="A3" s="3"/>
      <c r="B3" s="4" t="s">
        <v>18</v>
      </c>
      <c r="C3" s="5"/>
      <c r="D3" s="5"/>
      <c r="E3" s="5"/>
      <c r="F3" s="5"/>
      <c r="G3" s="5"/>
      <c r="H3" s="5"/>
      <c r="I3" s="38"/>
      <c r="J3" s="38"/>
      <c r="K3" s="38"/>
      <c r="L3" s="5"/>
      <c r="M3" s="1"/>
    </row>
    <row r="4" spans="1:13" s="13" customFormat="1" ht="15" customHeight="1" x14ac:dyDescent="0.25">
      <c r="A4" s="15"/>
      <c r="B4" s="51" t="s">
        <v>1</v>
      </c>
      <c r="C4" s="53" t="s">
        <v>2</v>
      </c>
      <c r="D4" s="53" t="s">
        <v>3</v>
      </c>
      <c r="E4" s="51" t="s">
        <v>91</v>
      </c>
      <c r="F4" s="53" t="s">
        <v>92</v>
      </c>
      <c r="G4" s="53"/>
      <c r="H4" s="53"/>
      <c r="I4" s="53"/>
      <c r="J4" s="53"/>
      <c r="K4" s="53"/>
      <c r="L4" s="53"/>
      <c r="M4" s="17"/>
    </row>
    <row r="5" spans="1:13" s="13" customFormat="1" ht="63.75" customHeight="1" x14ac:dyDescent="0.25">
      <c r="A5" s="15"/>
      <c r="B5" s="52"/>
      <c r="C5" s="53"/>
      <c r="D5" s="53"/>
      <c r="E5" s="52"/>
      <c r="F5" s="36" t="s">
        <v>5</v>
      </c>
      <c r="G5" s="36" t="s">
        <v>6</v>
      </c>
      <c r="H5" s="36" t="s">
        <v>7</v>
      </c>
      <c r="I5" s="36" t="s">
        <v>8</v>
      </c>
      <c r="J5" s="36" t="s">
        <v>9</v>
      </c>
      <c r="K5" s="36" t="s">
        <v>104</v>
      </c>
      <c r="L5" s="36" t="s">
        <v>105</v>
      </c>
      <c r="M5" s="17"/>
    </row>
    <row r="6" spans="1:13" ht="30" customHeight="1" x14ac:dyDescent="0.25">
      <c r="A6" s="3"/>
      <c r="B6" s="22" t="s">
        <v>73</v>
      </c>
      <c r="C6" s="23" t="s">
        <v>54</v>
      </c>
      <c r="D6" s="8" t="s">
        <v>12</v>
      </c>
      <c r="E6" s="7">
        <v>14</v>
      </c>
      <c r="F6" s="7">
        <f t="shared" ref="F6:F24" si="0">E6*$D$29</f>
        <v>14</v>
      </c>
      <c r="G6" s="7" t="s">
        <v>10</v>
      </c>
      <c r="H6" s="7" t="s">
        <v>11</v>
      </c>
      <c r="I6" s="7" t="s">
        <v>11</v>
      </c>
      <c r="J6" s="7" t="s">
        <v>10</v>
      </c>
      <c r="K6" s="20">
        <f>F6*$E$30*$D$31*$D$32*$E$33</f>
        <v>8.9600000000000009</v>
      </c>
      <c r="L6" s="21">
        <f t="shared" ref="L6:L24" si="1">K6/8</f>
        <v>1.1200000000000001</v>
      </c>
      <c r="M6" s="1"/>
    </row>
    <row r="7" spans="1:13" ht="30" customHeight="1" x14ac:dyDescent="0.25">
      <c r="A7" s="3"/>
      <c r="B7" s="22" t="s">
        <v>74</v>
      </c>
      <c r="C7" s="23" t="s">
        <v>56</v>
      </c>
      <c r="D7" s="8" t="s">
        <v>12</v>
      </c>
      <c r="E7" s="7">
        <v>14</v>
      </c>
      <c r="F7" s="7">
        <f t="shared" si="0"/>
        <v>14</v>
      </c>
      <c r="G7" s="7" t="s">
        <v>10</v>
      </c>
      <c r="H7" s="7" t="s">
        <v>10</v>
      </c>
      <c r="I7" s="7" t="s">
        <v>10</v>
      </c>
      <c r="J7" s="7" t="s">
        <v>10</v>
      </c>
      <c r="K7" s="20">
        <f>F7*$E$30*$E$31*$E$32*$E$33</f>
        <v>5.7344000000000008</v>
      </c>
      <c r="L7" s="21">
        <f t="shared" si="1"/>
        <v>0.7168000000000001</v>
      </c>
    </row>
    <row r="8" spans="1:13" ht="30" customHeight="1" x14ac:dyDescent="0.25">
      <c r="A8" s="3"/>
      <c r="B8" s="22" t="s">
        <v>75</v>
      </c>
      <c r="C8" s="23" t="s">
        <v>57</v>
      </c>
      <c r="D8" s="8" t="s">
        <v>12</v>
      </c>
      <c r="E8" s="7">
        <v>14</v>
      </c>
      <c r="F8" s="7">
        <f t="shared" si="0"/>
        <v>14</v>
      </c>
      <c r="G8" s="7" t="s">
        <v>10</v>
      </c>
      <c r="H8" s="7" t="s">
        <v>11</v>
      </c>
      <c r="I8" s="7" t="s">
        <v>11</v>
      </c>
      <c r="J8" s="7" t="s">
        <v>10</v>
      </c>
      <c r="K8" s="20">
        <f>F8*$E$30*$D$31*$D$32*$E$33</f>
        <v>8.9600000000000009</v>
      </c>
      <c r="L8" s="21">
        <f t="shared" si="1"/>
        <v>1.1200000000000001</v>
      </c>
    </row>
    <row r="9" spans="1:13" ht="30" customHeight="1" x14ac:dyDescent="0.25">
      <c r="A9" s="3"/>
      <c r="B9" s="22" t="s">
        <v>76</v>
      </c>
      <c r="C9" s="23" t="s">
        <v>64</v>
      </c>
      <c r="D9" s="8" t="s">
        <v>12</v>
      </c>
      <c r="E9" s="7">
        <v>14</v>
      </c>
      <c r="F9" s="7">
        <f t="shared" si="0"/>
        <v>14</v>
      </c>
      <c r="G9" s="7" t="s">
        <v>10</v>
      </c>
      <c r="H9" s="7" t="s">
        <v>11</v>
      </c>
      <c r="I9" s="7" t="s">
        <v>11</v>
      </c>
      <c r="J9" s="7" t="s">
        <v>10</v>
      </c>
      <c r="K9" s="20">
        <f>F9*$E$30*$D$31*$D$32*$E$33</f>
        <v>8.9600000000000009</v>
      </c>
      <c r="L9" s="21">
        <f>K9/8</f>
        <v>1.1200000000000001</v>
      </c>
    </row>
    <row r="10" spans="1:13" ht="30" customHeight="1" x14ac:dyDescent="0.25">
      <c r="A10" s="3"/>
      <c r="B10" s="22" t="s">
        <v>77</v>
      </c>
      <c r="C10" s="23" t="s">
        <v>58</v>
      </c>
      <c r="D10" s="8" t="s">
        <v>10</v>
      </c>
      <c r="E10" s="7">
        <v>14</v>
      </c>
      <c r="F10" s="7">
        <f t="shared" si="0"/>
        <v>14</v>
      </c>
      <c r="G10" s="7" t="s">
        <v>10</v>
      </c>
      <c r="H10" s="7" t="s">
        <v>11</v>
      </c>
      <c r="I10" s="7" t="s">
        <v>11</v>
      </c>
      <c r="J10" s="7" t="s">
        <v>10</v>
      </c>
      <c r="K10" s="20">
        <f>F10*$E$30*$D$31*$D$32*$E$33</f>
        <v>8.9600000000000009</v>
      </c>
      <c r="L10" s="21">
        <f t="shared" si="1"/>
        <v>1.1200000000000001</v>
      </c>
    </row>
    <row r="11" spans="1:13" ht="30" customHeight="1" x14ac:dyDescent="0.25">
      <c r="A11" s="3"/>
      <c r="B11" s="22" t="s">
        <v>78</v>
      </c>
      <c r="C11" s="23" t="s">
        <v>59</v>
      </c>
      <c r="D11" s="8" t="s">
        <v>12</v>
      </c>
      <c r="E11" s="7">
        <v>14</v>
      </c>
      <c r="F11" s="7">
        <f t="shared" si="0"/>
        <v>14</v>
      </c>
      <c r="G11" s="7" t="s">
        <v>10</v>
      </c>
      <c r="H11" s="7" t="s">
        <v>10</v>
      </c>
      <c r="I11" s="7" t="s">
        <v>10</v>
      </c>
      <c r="J11" s="7" t="s">
        <v>10</v>
      </c>
      <c r="K11" s="20">
        <f>F11*$E$30*$E$31*$E$32*$E$33</f>
        <v>5.7344000000000008</v>
      </c>
      <c r="L11" s="21">
        <f t="shared" si="1"/>
        <v>0.7168000000000001</v>
      </c>
    </row>
    <row r="12" spans="1:13" ht="30" customHeight="1" x14ac:dyDescent="0.25">
      <c r="A12" s="3"/>
      <c r="B12" s="22" t="s">
        <v>79</v>
      </c>
      <c r="C12" s="23" t="s">
        <v>60</v>
      </c>
      <c r="D12" s="8" t="s">
        <v>12</v>
      </c>
      <c r="E12" s="7">
        <v>19</v>
      </c>
      <c r="F12" s="7">
        <f t="shared" si="0"/>
        <v>19</v>
      </c>
      <c r="G12" s="7" t="s">
        <v>10</v>
      </c>
      <c r="H12" s="7" t="s">
        <v>10</v>
      </c>
      <c r="I12" s="7" t="s">
        <v>10</v>
      </c>
      <c r="J12" s="7" t="s">
        <v>10</v>
      </c>
      <c r="K12" s="20">
        <f>F12*$E$30*$E$31*$E$32*$E$33</f>
        <v>7.7824000000000018</v>
      </c>
      <c r="L12" s="21">
        <f t="shared" si="1"/>
        <v>0.97280000000000022</v>
      </c>
    </row>
    <row r="13" spans="1:13" ht="30" customHeight="1" x14ac:dyDescent="0.25">
      <c r="A13" s="3"/>
      <c r="B13" s="22" t="s">
        <v>80</v>
      </c>
      <c r="C13" s="23" t="s">
        <v>61</v>
      </c>
      <c r="D13" s="8" t="s">
        <v>12</v>
      </c>
      <c r="E13" s="7">
        <v>19</v>
      </c>
      <c r="F13" s="7">
        <f t="shared" si="0"/>
        <v>19</v>
      </c>
      <c r="G13" s="7" t="s">
        <v>10</v>
      </c>
      <c r="H13" s="7" t="s">
        <v>10</v>
      </c>
      <c r="I13" s="7" t="s">
        <v>10</v>
      </c>
      <c r="J13" s="7" t="s">
        <v>10</v>
      </c>
      <c r="K13" s="20">
        <f>F13*$E$30*$E$31*$E$32*$E$33</f>
        <v>7.7824000000000018</v>
      </c>
      <c r="L13" s="21">
        <f t="shared" si="1"/>
        <v>0.97280000000000022</v>
      </c>
    </row>
    <row r="14" spans="1:13" ht="30" customHeight="1" x14ac:dyDescent="0.25">
      <c r="A14" s="3"/>
      <c r="B14" s="22" t="s">
        <v>81</v>
      </c>
      <c r="C14" s="23" t="s">
        <v>63</v>
      </c>
      <c r="D14" s="8" t="s">
        <v>12</v>
      </c>
      <c r="E14" s="7">
        <v>4</v>
      </c>
      <c r="F14" s="7">
        <f t="shared" si="0"/>
        <v>4</v>
      </c>
      <c r="G14" s="7" t="s">
        <v>10</v>
      </c>
      <c r="H14" s="7" t="s">
        <v>11</v>
      </c>
      <c r="I14" s="7" t="s">
        <v>11</v>
      </c>
      <c r="J14" s="7" t="s">
        <v>10</v>
      </c>
      <c r="K14" s="20">
        <f t="shared" ref="K14:K21" si="2">F14*$E$30*$D$31*$D$32*$E$33</f>
        <v>2.5600000000000005</v>
      </c>
      <c r="L14" s="21">
        <f>K14/8</f>
        <v>0.32000000000000006</v>
      </c>
    </row>
    <row r="15" spans="1:13" ht="30" customHeight="1" x14ac:dyDescent="0.25">
      <c r="A15" s="3"/>
      <c r="B15" s="22" t="s">
        <v>82</v>
      </c>
      <c r="C15" s="23" t="s">
        <v>62</v>
      </c>
      <c r="D15" s="8" t="s">
        <v>12</v>
      </c>
      <c r="E15" s="7">
        <v>22</v>
      </c>
      <c r="F15" s="7">
        <f t="shared" si="0"/>
        <v>22</v>
      </c>
      <c r="G15" s="7" t="s">
        <v>10</v>
      </c>
      <c r="H15" s="7" t="s">
        <v>11</v>
      </c>
      <c r="I15" s="7" t="s">
        <v>11</v>
      </c>
      <c r="J15" s="7" t="s">
        <v>10</v>
      </c>
      <c r="K15" s="20">
        <f t="shared" si="2"/>
        <v>14.080000000000002</v>
      </c>
      <c r="L15" s="21">
        <f t="shared" si="1"/>
        <v>1.7600000000000002</v>
      </c>
    </row>
    <row r="16" spans="1:13" ht="30" customHeight="1" x14ac:dyDescent="0.25">
      <c r="A16" s="3"/>
      <c r="B16" s="22" t="s">
        <v>83</v>
      </c>
      <c r="C16" s="23" t="s">
        <v>65</v>
      </c>
      <c r="D16" s="8" t="s">
        <v>12</v>
      </c>
      <c r="E16" s="7">
        <v>29</v>
      </c>
      <c r="F16" s="7">
        <f t="shared" si="0"/>
        <v>29</v>
      </c>
      <c r="G16" s="7" t="s">
        <v>10</v>
      </c>
      <c r="H16" s="7" t="s">
        <v>11</v>
      </c>
      <c r="I16" s="7" t="s">
        <v>11</v>
      </c>
      <c r="J16" s="7" t="s">
        <v>10</v>
      </c>
      <c r="K16" s="20">
        <f t="shared" si="2"/>
        <v>18.560000000000002</v>
      </c>
      <c r="L16" s="21">
        <f t="shared" si="1"/>
        <v>2.3200000000000003</v>
      </c>
    </row>
    <row r="17" spans="1:13" ht="30" customHeight="1" x14ac:dyDescent="0.25">
      <c r="A17" s="3"/>
      <c r="B17" s="22" t="s">
        <v>84</v>
      </c>
      <c r="C17" s="23" t="s">
        <v>66</v>
      </c>
      <c r="D17" s="8" t="s">
        <v>12</v>
      </c>
      <c r="E17" s="7">
        <v>3</v>
      </c>
      <c r="F17" s="7">
        <f t="shared" si="0"/>
        <v>3</v>
      </c>
      <c r="G17" s="7" t="s">
        <v>10</v>
      </c>
      <c r="H17" s="7" t="s">
        <v>11</v>
      </c>
      <c r="I17" s="7" t="s">
        <v>11</v>
      </c>
      <c r="J17" s="7" t="s">
        <v>10</v>
      </c>
      <c r="K17" s="20">
        <f t="shared" si="2"/>
        <v>1.9200000000000004</v>
      </c>
      <c r="L17" s="21">
        <f t="shared" si="1"/>
        <v>0.24000000000000005</v>
      </c>
    </row>
    <row r="18" spans="1:13" ht="30" customHeight="1" x14ac:dyDescent="0.25">
      <c r="A18" s="3"/>
      <c r="B18" s="22" t="s">
        <v>85</v>
      </c>
      <c r="C18" s="24" t="s">
        <v>70</v>
      </c>
      <c r="D18" s="8" t="s">
        <v>12</v>
      </c>
      <c r="E18" s="7">
        <v>20</v>
      </c>
      <c r="F18" s="7">
        <f t="shared" si="0"/>
        <v>20</v>
      </c>
      <c r="G18" s="7" t="s">
        <v>10</v>
      </c>
      <c r="H18" s="7" t="s">
        <v>11</v>
      </c>
      <c r="I18" s="7" t="s">
        <v>11</v>
      </c>
      <c r="J18" s="7" t="s">
        <v>10</v>
      </c>
      <c r="K18" s="20">
        <f t="shared" si="2"/>
        <v>12.8</v>
      </c>
      <c r="L18" s="21">
        <f>K18/8</f>
        <v>1.6</v>
      </c>
    </row>
    <row r="19" spans="1:13" ht="30" customHeight="1" x14ac:dyDescent="0.25">
      <c r="A19" s="3"/>
      <c r="B19" s="22" t="s">
        <v>86</v>
      </c>
      <c r="C19" s="23" t="s">
        <v>67</v>
      </c>
      <c r="D19" s="8" t="s">
        <v>12</v>
      </c>
      <c r="E19" s="7">
        <v>20</v>
      </c>
      <c r="F19" s="7">
        <f t="shared" si="0"/>
        <v>20</v>
      </c>
      <c r="G19" s="7" t="s">
        <v>10</v>
      </c>
      <c r="H19" s="7" t="s">
        <v>11</v>
      </c>
      <c r="I19" s="7" t="s">
        <v>11</v>
      </c>
      <c r="J19" s="7" t="s">
        <v>10</v>
      </c>
      <c r="K19" s="20">
        <f t="shared" si="2"/>
        <v>12.8</v>
      </c>
      <c r="L19" s="21">
        <f t="shared" si="1"/>
        <v>1.6</v>
      </c>
    </row>
    <row r="20" spans="1:13" ht="30" customHeight="1" x14ac:dyDescent="0.25">
      <c r="A20" s="3"/>
      <c r="B20" s="22" t="s">
        <v>87</v>
      </c>
      <c r="C20" s="23" t="s">
        <v>68</v>
      </c>
      <c r="D20" s="8" t="s">
        <v>12</v>
      </c>
      <c r="E20" s="7">
        <v>17</v>
      </c>
      <c r="F20" s="7">
        <f t="shared" si="0"/>
        <v>17</v>
      </c>
      <c r="G20" s="7" t="s">
        <v>10</v>
      </c>
      <c r="H20" s="7" t="s">
        <v>11</v>
      </c>
      <c r="I20" s="7" t="s">
        <v>11</v>
      </c>
      <c r="J20" s="7" t="s">
        <v>10</v>
      </c>
      <c r="K20" s="20">
        <f t="shared" si="2"/>
        <v>10.880000000000003</v>
      </c>
      <c r="L20" s="21">
        <f t="shared" si="1"/>
        <v>1.3600000000000003</v>
      </c>
    </row>
    <row r="21" spans="1:13" ht="30" customHeight="1" x14ac:dyDescent="0.25">
      <c r="A21" s="3"/>
      <c r="B21" s="22" t="s">
        <v>88</v>
      </c>
      <c r="C21" s="23" t="s">
        <v>72</v>
      </c>
      <c r="D21" s="8" t="s">
        <v>12</v>
      </c>
      <c r="E21" s="7">
        <v>5</v>
      </c>
      <c r="F21" s="7">
        <f t="shared" si="0"/>
        <v>5</v>
      </c>
      <c r="G21" s="7" t="s">
        <v>10</v>
      </c>
      <c r="H21" s="7" t="s">
        <v>11</v>
      </c>
      <c r="I21" s="7" t="s">
        <v>11</v>
      </c>
      <c r="J21" s="7" t="s">
        <v>10</v>
      </c>
      <c r="K21" s="20">
        <f t="shared" si="2"/>
        <v>3.2</v>
      </c>
      <c r="L21" s="21">
        <f t="shared" si="1"/>
        <v>0.4</v>
      </c>
    </row>
    <row r="22" spans="1:13" ht="30" customHeight="1" x14ac:dyDescent="0.25">
      <c r="A22" s="3"/>
      <c r="B22" s="22" t="s">
        <v>89</v>
      </c>
      <c r="C22" s="23" t="s">
        <v>69</v>
      </c>
      <c r="D22" s="8" t="s">
        <v>12</v>
      </c>
      <c r="E22" s="7">
        <f>E16+E17+E19+E20</f>
        <v>69</v>
      </c>
      <c r="F22" s="7">
        <f t="shared" si="0"/>
        <v>69</v>
      </c>
      <c r="G22" s="7" t="s">
        <v>10</v>
      </c>
      <c r="H22" s="7" t="s">
        <v>10</v>
      </c>
      <c r="I22" s="7" t="s">
        <v>10</v>
      </c>
      <c r="J22" s="7" t="s">
        <v>10</v>
      </c>
      <c r="K22" s="20">
        <f>F22*$E$30*$E$31*$E$32*$E$33</f>
        <v>28.262400000000003</v>
      </c>
      <c r="L22" s="21">
        <f t="shared" si="1"/>
        <v>3.5328000000000004</v>
      </c>
    </row>
    <row r="23" spans="1:13" ht="30" customHeight="1" x14ac:dyDescent="0.25">
      <c r="A23" s="3"/>
      <c r="B23" s="22" t="s">
        <v>90</v>
      </c>
      <c r="C23" s="23" t="s">
        <v>71</v>
      </c>
      <c r="D23" s="8" t="s">
        <v>12</v>
      </c>
      <c r="E23" s="7">
        <f>E16+E17+E20</f>
        <v>49</v>
      </c>
      <c r="F23" s="7">
        <f t="shared" si="0"/>
        <v>49</v>
      </c>
      <c r="G23" s="7" t="s">
        <v>11</v>
      </c>
      <c r="H23" s="7" t="s">
        <v>11</v>
      </c>
      <c r="I23" s="7" t="s">
        <v>11</v>
      </c>
      <c r="J23" s="7" t="s">
        <v>10</v>
      </c>
      <c r="K23" s="20">
        <f>F23*$D$30*$D$31*$D$32*$E$33</f>
        <v>39.200000000000003</v>
      </c>
      <c r="L23" s="21">
        <f t="shared" si="1"/>
        <v>4.9000000000000004</v>
      </c>
    </row>
    <row r="24" spans="1:13" ht="30" customHeight="1" x14ac:dyDescent="0.25">
      <c r="A24" s="3"/>
      <c r="B24" s="22" t="s">
        <v>95</v>
      </c>
      <c r="C24" s="24" t="s">
        <v>96</v>
      </c>
      <c r="D24" s="8" t="s">
        <v>12</v>
      </c>
      <c r="E24" s="7">
        <f>E16+E17+E19</f>
        <v>52</v>
      </c>
      <c r="F24" s="7">
        <f t="shared" si="0"/>
        <v>52</v>
      </c>
      <c r="G24" s="7" t="s">
        <v>10</v>
      </c>
      <c r="H24" s="7" t="s">
        <v>12</v>
      </c>
      <c r="I24" s="7" t="s">
        <v>12</v>
      </c>
      <c r="J24" s="7" t="s">
        <v>10</v>
      </c>
      <c r="K24" s="20">
        <f>F24*$E$30*$F$31*$F$32*$E$33</f>
        <v>11.9808</v>
      </c>
      <c r="L24" s="21">
        <f t="shared" si="1"/>
        <v>1.4976</v>
      </c>
    </row>
    <row r="25" spans="1:13" ht="30" customHeight="1" x14ac:dyDescent="0.25">
      <c r="A25" s="3"/>
      <c r="B25" s="48" t="s">
        <v>94</v>
      </c>
      <c r="C25" s="49"/>
      <c r="D25" s="49"/>
      <c r="E25" s="49"/>
      <c r="F25" s="49"/>
      <c r="G25" s="49"/>
      <c r="H25" s="49"/>
      <c r="I25" s="49"/>
      <c r="J25" s="50"/>
      <c r="K25" s="21">
        <f>SUM(K6:K24)</f>
        <v>219.11680000000001</v>
      </c>
      <c r="L25" s="39">
        <f>SUM(L6:L24)</f>
        <v>27.389600000000002</v>
      </c>
      <c r="M25" s="21" t="s">
        <v>106</v>
      </c>
    </row>
    <row r="26" spans="1:13" x14ac:dyDescent="0.25">
      <c r="A26" s="3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40"/>
    </row>
    <row r="27" spans="1:13" x14ac:dyDescent="0.25">
      <c r="A27" s="3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3"/>
    </row>
    <row r="28" spans="1:13" x14ac:dyDescent="0.25">
      <c r="A28" s="3"/>
      <c r="B28" s="54" t="s">
        <v>13</v>
      </c>
      <c r="C28" s="54"/>
      <c r="D28" s="33" t="s">
        <v>27</v>
      </c>
      <c r="E28" s="33" t="s">
        <v>28</v>
      </c>
      <c r="F28" s="33" t="s">
        <v>29</v>
      </c>
      <c r="G28" s="15"/>
      <c r="H28" s="3"/>
      <c r="I28" s="3"/>
      <c r="J28" s="3"/>
      <c r="K28" s="3"/>
    </row>
    <row r="29" spans="1:13" x14ac:dyDescent="0.25">
      <c r="A29" s="3"/>
      <c r="B29" s="47" t="s">
        <v>93</v>
      </c>
      <c r="C29" s="47"/>
      <c r="D29" s="8">
        <v>1</v>
      </c>
      <c r="E29" s="8"/>
      <c r="F29" s="8"/>
      <c r="G29" s="15"/>
      <c r="H29" s="3"/>
      <c r="I29" s="3"/>
      <c r="J29" s="3"/>
      <c r="K29" s="3"/>
      <c r="L29" s="3"/>
    </row>
    <row r="30" spans="1:13" x14ac:dyDescent="0.25">
      <c r="A30" s="3"/>
      <c r="B30" s="47" t="s">
        <v>6</v>
      </c>
      <c r="C30" s="47"/>
      <c r="D30" s="8">
        <v>1</v>
      </c>
      <c r="E30" s="8">
        <v>0.8</v>
      </c>
      <c r="F30" s="8">
        <v>0.6</v>
      </c>
      <c r="G30" s="15"/>
      <c r="H30" s="3"/>
      <c r="I30" s="3"/>
      <c r="J30" s="3"/>
      <c r="K30" s="3"/>
      <c r="L30" s="3"/>
    </row>
    <row r="31" spans="1:13" x14ac:dyDescent="0.25">
      <c r="A31" s="3"/>
      <c r="B31" s="47" t="s">
        <v>15</v>
      </c>
      <c r="C31" s="47"/>
      <c r="D31" s="8">
        <v>1</v>
      </c>
      <c r="E31" s="8">
        <v>0.8</v>
      </c>
      <c r="F31" s="8">
        <v>0.6</v>
      </c>
      <c r="G31" s="15"/>
      <c r="H31" s="3"/>
      <c r="I31" s="3"/>
      <c r="J31" s="3"/>
      <c r="K31" s="3"/>
      <c r="L31" s="3"/>
    </row>
    <row r="32" spans="1:13" x14ac:dyDescent="0.25">
      <c r="A32" s="3"/>
      <c r="B32" s="47" t="s">
        <v>16</v>
      </c>
      <c r="C32" s="47"/>
      <c r="D32" s="8">
        <v>1</v>
      </c>
      <c r="E32" s="8">
        <v>0.8</v>
      </c>
      <c r="F32" s="8">
        <v>0.6</v>
      </c>
      <c r="G32" s="15"/>
      <c r="H32" s="3"/>
      <c r="I32" s="3"/>
      <c r="J32" s="3"/>
      <c r="K32" s="3"/>
      <c r="L32" s="3"/>
    </row>
    <row r="33" spans="1:12" x14ac:dyDescent="0.25">
      <c r="A33" s="3"/>
      <c r="B33" s="47" t="s">
        <v>17</v>
      </c>
      <c r="C33" s="47"/>
      <c r="D33" s="8">
        <v>1</v>
      </c>
      <c r="E33" s="8">
        <v>0.8</v>
      </c>
      <c r="F33" s="8">
        <v>0.6</v>
      </c>
      <c r="G33" s="15"/>
      <c r="H33" s="3"/>
      <c r="I33" s="3"/>
      <c r="J33" s="3"/>
      <c r="K33" s="3"/>
      <c r="L33" s="3"/>
    </row>
    <row r="34" spans="1:12" x14ac:dyDescent="0.25">
      <c r="A34" s="3"/>
      <c r="B34" s="3"/>
      <c r="C34" s="3"/>
      <c r="D34" s="15"/>
      <c r="E34" s="15"/>
      <c r="F34" s="15"/>
      <c r="G34" s="15"/>
      <c r="H34" s="3"/>
      <c r="I34" s="3"/>
      <c r="J34" s="3"/>
      <c r="K34" s="3"/>
      <c r="L34" s="3"/>
    </row>
    <row r="35" spans="1:12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x14ac:dyDescent="0.25">
      <c r="L36" s="3"/>
    </row>
  </sheetData>
  <mergeCells count="12">
    <mergeCell ref="B32:C32"/>
    <mergeCell ref="B33:C33"/>
    <mergeCell ref="B25:J25"/>
    <mergeCell ref="B4:B5"/>
    <mergeCell ref="C4:C5"/>
    <mergeCell ref="D4:D5"/>
    <mergeCell ref="E4:E5"/>
    <mergeCell ref="B28:C28"/>
    <mergeCell ref="B29:C29"/>
    <mergeCell ref="B30:C30"/>
    <mergeCell ref="B31:C31"/>
    <mergeCell ref="F4:L4"/>
  </mergeCells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EB4CD-F9EA-423E-B9A9-114FF317D455}">
  <dimension ref="B2:AN23"/>
  <sheetViews>
    <sheetView topLeftCell="D1" zoomScale="80" zoomScaleNormal="80" workbookViewId="0">
      <pane ySplit="4" topLeftCell="A5" activePane="bottomLeft" state="frozen"/>
      <selection pane="bottomLeft" activeCell="E22" sqref="E22"/>
    </sheetView>
  </sheetViews>
  <sheetFormatPr baseColWidth="10" defaultRowHeight="15" x14ac:dyDescent="0.25"/>
  <cols>
    <col min="1" max="1" width="3.28515625" customWidth="1"/>
    <col min="3" max="3" width="42.140625" customWidth="1"/>
    <col min="6" max="7" width="18.7109375" customWidth="1"/>
    <col min="8" max="40" width="4.7109375" customWidth="1"/>
  </cols>
  <sheetData>
    <row r="2" spans="2:40" ht="15" customHeight="1" x14ac:dyDescent="0.25">
      <c r="B2" s="53" t="s">
        <v>1</v>
      </c>
      <c r="C2" s="53" t="s">
        <v>2</v>
      </c>
      <c r="D2" s="58" t="s">
        <v>98</v>
      </c>
      <c r="E2" s="59"/>
      <c r="F2" s="53" t="s">
        <v>100</v>
      </c>
      <c r="G2" s="53" t="s">
        <v>101</v>
      </c>
      <c r="H2" s="55" t="s">
        <v>102</v>
      </c>
      <c r="I2" s="56"/>
      <c r="J2" s="56"/>
      <c r="K2" s="56"/>
      <c r="L2" s="56"/>
      <c r="M2" s="56"/>
      <c r="N2" s="56"/>
      <c r="O2" s="56"/>
      <c r="P2" s="56"/>
      <c r="Q2" s="56"/>
      <c r="R2" s="57"/>
      <c r="S2" s="53" t="s">
        <v>103</v>
      </c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</row>
    <row r="3" spans="2:40" ht="15" customHeight="1" x14ac:dyDescent="0.25">
      <c r="B3" s="53"/>
      <c r="C3" s="53"/>
      <c r="D3" s="60"/>
      <c r="E3" s="61"/>
      <c r="F3" s="53"/>
      <c r="G3" s="53"/>
      <c r="H3" s="46" t="s">
        <v>107</v>
      </c>
      <c r="I3" s="46" t="s">
        <v>10</v>
      </c>
      <c r="J3" s="46" t="s">
        <v>10</v>
      </c>
      <c r="K3" s="46" t="s">
        <v>108</v>
      </c>
      <c r="L3" s="46" t="s">
        <v>109</v>
      </c>
      <c r="M3" s="46" t="s">
        <v>110</v>
      </c>
      <c r="N3" s="46" t="s">
        <v>111</v>
      </c>
      <c r="O3" s="46" t="s">
        <v>107</v>
      </c>
      <c r="P3" s="46" t="s">
        <v>10</v>
      </c>
      <c r="Q3" s="46" t="s">
        <v>10</v>
      </c>
      <c r="R3" s="46" t="s">
        <v>108</v>
      </c>
      <c r="S3" s="46" t="s">
        <v>109</v>
      </c>
      <c r="T3" s="46" t="s">
        <v>110</v>
      </c>
      <c r="U3" s="46" t="s">
        <v>111</v>
      </c>
      <c r="V3" s="46" t="s">
        <v>107</v>
      </c>
      <c r="W3" s="46" t="s">
        <v>10</v>
      </c>
      <c r="X3" s="46" t="s">
        <v>10</v>
      </c>
      <c r="Y3" s="46" t="s">
        <v>108</v>
      </c>
      <c r="Z3" s="46" t="s">
        <v>109</v>
      </c>
      <c r="AA3" s="46" t="s">
        <v>110</v>
      </c>
      <c r="AB3" s="46" t="s">
        <v>111</v>
      </c>
      <c r="AC3" s="46" t="s">
        <v>107</v>
      </c>
      <c r="AD3" s="46" t="s">
        <v>10</v>
      </c>
      <c r="AE3" s="46" t="s">
        <v>10</v>
      </c>
      <c r="AF3" s="46" t="s">
        <v>108</v>
      </c>
      <c r="AG3" s="46" t="s">
        <v>109</v>
      </c>
      <c r="AH3" s="46" t="s">
        <v>110</v>
      </c>
      <c r="AI3" s="46" t="s">
        <v>111</v>
      </c>
      <c r="AJ3" s="46" t="s">
        <v>107</v>
      </c>
      <c r="AK3" s="46" t="s">
        <v>10</v>
      </c>
      <c r="AL3" s="46" t="s">
        <v>10</v>
      </c>
      <c r="AM3" s="46" t="s">
        <v>108</v>
      </c>
      <c r="AN3" s="46" t="s">
        <v>109</v>
      </c>
    </row>
    <row r="4" spans="2:40" x14ac:dyDescent="0.25">
      <c r="B4" s="53"/>
      <c r="C4" s="53"/>
      <c r="D4" s="36" t="s">
        <v>97</v>
      </c>
      <c r="E4" s="36" t="s">
        <v>99</v>
      </c>
      <c r="F4" s="53"/>
      <c r="G4" s="53"/>
      <c r="H4" s="37">
        <v>20</v>
      </c>
      <c r="I4" s="37">
        <v>21</v>
      </c>
      <c r="J4" s="37">
        <v>22</v>
      </c>
      <c r="K4" s="37">
        <v>23</v>
      </c>
      <c r="L4" s="37">
        <v>24</v>
      </c>
      <c r="M4" s="37">
        <v>25</v>
      </c>
      <c r="N4" s="37">
        <v>26</v>
      </c>
      <c r="O4" s="37">
        <v>27</v>
      </c>
      <c r="P4" s="37">
        <v>28</v>
      </c>
      <c r="Q4" s="37">
        <v>29</v>
      </c>
      <c r="R4" s="37">
        <v>30</v>
      </c>
      <c r="S4" s="37">
        <v>1</v>
      </c>
      <c r="T4" s="37">
        <v>2</v>
      </c>
      <c r="U4" s="37">
        <v>3</v>
      </c>
      <c r="V4" s="37">
        <v>4</v>
      </c>
      <c r="W4" s="37">
        <v>5</v>
      </c>
      <c r="X4" s="37">
        <v>6</v>
      </c>
      <c r="Y4" s="37">
        <v>7</v>
      </c>
      <c r="Z4" s="37">
        <v>8</v>
      </c>
      <c r="AA4" s="37">
        <v>9</v>
      </c>
      <c r="AB4" s="37">
        <v>10</v>
      </c>
      <c r="AC4" s="37">
        <v>11</v>
      </c>
      <c r="AD4" s="37">
        <v>12</v>
      </c>
      <c r="AE4" s="37">
        <v>13</v>
      </c>
      <c r="AF4" s="37">
        <v>14</v>
      </c>
      <c r="AG4" s="37">
        <v>15</v>
      </c>
      <c r="AH4" s="37">
        <v>16</v>
      </c>
      <c r="AI4" s="37">
        <v>17</v>
      </c>
      <c r="AJ4" s="37">
        <v>18</v>
      </c>
      <c r="AK4" s="37">
        <v>19</v>
      </c>
      <c r="AL4" s="37">
        <v>20</v>
      </c>
      <c r="AM4" s="37">
        <v>21</v>
      </c>
      <c r="AN4" s="37">
        <v>22</v>
      </c>
    </row>
    <row r="5" spans="2:40" ht="30" customHeight="1" x14ac:dyDescent="0.25">
      <c r="B5" s="22" t="s">
        <v>73</v>
      </c>
      <c r="C5" s="23" t="s">
        <v>54</v>
      </c>
      <c r="D5" s="20">
        <v>8.9600000000000009</v>
      </c>
      <c r="E5" s="21">
        <v>1.1200000000000001</v>
      </c>
      <c r="F5" s="43">
        <v>43941</v>
      </c>
      <c r="G5" s="43">
        <v>43942</v>
      </c>
      <c r="H5" s="41"/>
      <c r="I5" s="41"/>
      <c r="J5" s="19"/>
      <c r="K5" s="19"/>
      <c r="L5" s="19"/>
      <c r="M5" s="20"/>
      <c r="N5" s="20"/>
      <c r="O5" s="44"/>
      <c r="P5" s="44"/>
      <c r="Q5" s="19"/>
      <c r="R5" s="19"/>
      <c r="S5" s="20"/>
      <c r="T5" s="20"/>
      <c r="U5" s="20"/>
      <c r="V5" s="19"/>
      <c r="W5" s="19"/>
      <c r="X5" s="19"/>
      <c r="Y5" s="19"/>
      <c r="Z5" s="19"/>
      <c r="AA5" s="20"/>
      <c r="AB5" s="20"/>
      <c r="AC5" s="19"/>
      <c r="AD5" s="19"/>
      <c r="AE5" s="19"/>
      <c r="AF5" s="19"/>
      <c r="AG5" s="19"/>
      <c r="AH5" s="20"/>
      <c r="AI5" s="20"/>
      <c r="AJ5" s="19"/>
      <c r="AK5" s="19"/>
      <c r="AL5" s="19"/>
      <c r="AM5" s="19"/>
      <c r="AN5" s="19"/>
    </row>
    <row r="6" spans="2:40" ht="30" customHeight="1" x14ac:dyDescent="0.25">
      <c r="B6" s="22" t="s">
        <v>74</v>
      </c>
      <c r="C6" s="23" t="s">
        <v>56</v>
      </c>
      <c r="D6" s="20">
        <v>5.7344000000000008</v>
      </c>
      <c r="E6" s="21">
        <v>0.7168000000000001</v>
      </c>
      <c r="F6" s="43">
        <v>43942</v>
      </c>
      <c r="G6" s="43">
        <v>43942</v>
      </c>
      <c r="H6" s="19"/>
      <c r="I6" s="41"/>
      <c r="J6" s="42"/>
      <c r="K6" s="42"/>
      <c r="L6" s="42"/>
      <c r="M6" s="20"/>
      <c r="N6" s="20"/>
      <c r="O6" s="44"/>
      <c r="P6" s="44"/>
      <c r="Q6" s="19"/>
      <c r="R6" s="19"/>
      <c r="S6" s="20"/>
      <c r="T6" s="20"/>
      <c r="U6" s="20"/>
      <c r="V6" s="19"/>
      <c r="W6" s="19"/>
      <c r="X6" s="19"/>
      <c r="Y6" s="19"/>
      <c r="Z6" s="19"/>
      <c r="AA6" s="20"/>
      <c r="AB6" s="20"/>
      <c r="AC6" s="19"/>
      <c r="AD6" s="19"/>
      <c r="AE6" s="19"/>
      <c r="AF6" s="19"/>
      <c r="AG6" s="19"/>
      <c r="AH6" s="20"/>
      <c r="AI6" s="20"/>
      <c r="AJ6" s="19"/>
      <c r="AK6" s="19"/>
      <c r="AL6" s="19"/>
      <c r="AM6" s="19"/>
      <c r="AN6" s="19"/>
    </row>
    <row r="7" spans="2:40" ht="30" customHeight="1" x14ac:dyDescent="0.25">
      <c r="B7" s="22" t="s">
        <v>75</v>
      </c>
      <c r="C7" s="23" t="s">
        <v>57</v>
      </c>
      <c r="D7" s="20">
        <v>8.9600000000000009</v>
      </c>
      <c r="E7" s="21">
        <v>1.1200000000000001</v>
      </c>
      <c r="F7" s="43">
        <v>43943</v>
      </c>
      <c r="G7" s="43">
        <v>43944</v>
      </c>
      <c r="H7" s="19"/>
      <c r="I7" s="42"/>
      <c r="J7" s="41"/>
      <c r="K7" s="41"/>
      <c r="L7" s="42"/>
      <c r="M7" s="20"/>
      <c r="N7" s="20"/>
      <c r="O7" s="44"/>
      <c r="P7" s="44"/>
      <c r="Q7" s="19"/>
      <c r="R7" s="19"/>
      <c r="S7" s="20"/>
      <c r="T7" s="20"/>
      <c r="U7" s="20"/>
      <c r="V7" s="19"/>
      <c r="W7" s="19"/>
      <c r="X7" s="19"/>
      <c r="Y7" s="19"/>
      <c r="Z7" s="19"/>
      <c r="AA7" s="20"/>
      <c r="AB7" s="20"/>
      <c r="AC7" s="19"/>
      <c r="AD7" s="19"/>
      <c r="AE7" s="19"/>
      <c r="AF7" s="19"/>
      <c r="AG7" s="19"/>
      <c r="AH7" s="20"/>
      <c r="AI7" s="20"/>
      <c r="AJ7" s="19"/>
      <c r="AK7" s="19"/>
      <c r="AL7" s="19"/>
      <c r="AM7" s="19"/>
      <c r="AN7" s="19"/>
    </row>
    <row r="8" spans="2:40" ht="30" customHeight="1" x14ac:dyDescent="0.25">
      <c r="B8" s="22" t="s">
        <v>76</v>
      </c>
      <c r="C8" s="23" t="s">
        <v>64</v>
      </c>
      <c r="D8" s="20">
        <v>8.9600000000000009</v>
      </c>
      <c r="E8" s="21">
        <v>1.1200000000000001</v>
      </c>
      <c r="F8" s="43">
        <v>43944</v>
      </c>
      <c r="G8" s="43">
        <v>43945</v>
      </c>
      <c r="H8" s="19"/>
      <c r="I8" s="42"/>
      <c r="J8" s="42"/>
      <c r="K8" s="41"/>
      <c r="L8" s="41"/>
      <c r="M8" s="20"/>
      <c r="N8" s="20"/>
      <c r="O8" s="44"/>
      <c r="P8" s="44"/>
      <c r="Q8" s="19"/>
      <c r="R8" s="19"/>
      <c r="S8" s="20"/>
      <c r="T8" s="20"/>
      <c r="U8" s="20"/>
      <c r="V8" s="19"/>
      <c r="W8" s="19"/>
      <c r="X8" s="19"/>
      <c r="Y8" s="19"/>
      <c r="Z8" s="19"/>
      <c r="AA8" s="20"/>
      <c r="AB8" s="20"/>
      <c r="AC8" s="19"/>
      <c r="AD8" s="19"/>
      <c r="AE8" s="19"/>
      <c r="AF8" s="19"/>
      <c r="AG8" s="19"/>
      <c r="AH8" s="20"/>
      <c r="AI8" s="20"/>
      <c r="AJ8" s="19"/>
      <c r="AK8" s="19"/>
      <c r="AL8" s="19"/>
      <c r="AM8" s="19"/>
      <c r="AN8" s="19"/>
    </row>
    <row r="9" spans="2:40" ht="30" customHeight="1" x14ac:dyDescent="0.25">
      <c r="B9" s="22" t="s">
        <v>77</v>
      </c>
      <c r="C9" s="23" t="s">
        <v>58</v>
      </c>
      <c r="D9" s="20">
        <v>8.9600000000000009</v>
      </c>
      <c r="E9" s="21">
        <v>1.1200000000000001</v>
      </c>
      <c r="F9" s="43">
        <v>43945</v>
      </c>
      <c r="G9" s="43">
        <v>43948</v>
      </c>
      <c r="H9" s="19"/>
      <c r="I9" s="42"/>
      <c r="J9" s="42"/>
      <c r="K9" s="42"/>
      <c r="L9" s="41"/>
      <c r="M9" s="20"/>
      <c r="N9" s="20"/>
      <c r="O9" s="45"/>
      <c r="P9" s="44"/>
      <c r="Q9" s="19"/>
      <c r="R9" s="19"/>
      <c r="S9" s="20"/>
      <c r="T9" s="20"/>
      <c r="U9" s="20"/>
      <c r="V9" s="19"/>
      <c r="W9" s="19"/>
      <c r="X9" s="19"/>
      <c r="Y9" s="19"/>
      <c r="Z9" s="19"/>
      <c r="AA9" s="20"/>
      <c r="AB9" s="20"/>
      <c r="AC9" s="19"/>
      <c r="AD9" s="19"/>
      <c r="AE9" s="19"/>
      <c r="AF9" s="19"/>
      <c r="AG9" s="19"/>
      <c r="AH9" s="20"/>
      <c r="AI9" s="20"/>
      <c r="AJ9" s="19"/>
      <c r="AK9" s="19"/>
      <c r="AL9" s="19"/>
      <c r="AM9" s="19"/>
      <c r="AN9" s="19"/>
    </row>
    <row r="10" spans="2:40" ht="30" customHeight="1" x14ac:dyDescent="0.25">
      <c r="B10" s="22" t="s">
        <v>78</v>
      </c>
      <c r="C10" s="23" t="s">
        <v>59</v>
      </c>
      <c r="D10" s="20">
        <v>5.7344000000000008</v>
      </c>
      <c r="E10" s="21">
        <v>0.7168000000000001</v>
      </c>
      <c r="F10" s="43">
        <v>43948</v>
      </c>
      <c r="G10" s="43">
        <v>43948</v>
      </c>
      <c r="H10" s="19"/>
      <c r="I10" s="42"/>
      <c r="J10" s="42"/>
      <c r="K10" s="42"/>
      <c r="L10" s="42"/>
      <c r="M10" s="20"/>
      <c r="N10" s="20"/>
      <c r="O10" s="41"/>
      <c r="P10" s="42"/>
      <c r="Q10" s="19"/>
      <c r="R10" s="19"/>
      <c r="S10" s="20"/>
      <c r="T10" s="20"/>
      <c r="U10" s="20"/>
      <c r="V10" s="19"/>
      <c r="W10" s="19"/>
      <c r="X10" s="19"/>
      <c r="Y10" s="19"/>
      <c r="Z10" s="19"/>
      <c r="AA10" s="20"/>
      <c r="AB10" s="20"/>
      <c r="AC10" s="19"/>
      <c r="AD10" s="19"/>
      <c r="AE10" s="19"/>
      <c r="AF10" s="19"/>
      <c r="AG10" s="19"/>
      <c r="AH10" s="20"/>
      <c r="AI10" s="20"/>
      <c r="AJ10" s="19"/>
      <c r="AK10" s="19"/>
      <c r="AL10" s="19"/>
      <c r="AM10" s="19"/>
      <c r="AN10" s="19"/>
    </row>
    <row r="11" spans="2:40" ht="30" customHeight="1" x14ac:dyDescent="0.25">
      <c r="B11" s="22" t="s">
        <v>79</v>
      </c>
      <c r="C11" s="23" t="s">
        <v>60</v>
      </c>
      <c r="D11" s="20">
        <v>7.7824000000000018</v>
      </c>
      <c r="E11" s="21">
        <v>0.97280000000000022</v>
      </c>
      <c r="F11" s="43">
        <v>43949</v>
      </c>
      <c r="G11" s="43">
        <v>43949</v>
      </c>
      <c r="H11" s="19"/>
      <c r="I11" s="42"/>
      <c r="J11" s="42"/>
      <c r="K11" s="42"/>
      <c r="L11" s="42"/>
      <c r="M11" s="20"/>
      <c r="N11" s="20"/>
      <c r="O11" s="42"/>
      <c r="P11" s="41"/>
      <c r="Q11" s="19"/>
      <c r="R11" s="19"/>
      <c r="S11" s="20"/>
      <c r="T11" s="20"/>
      <c r="U11" s="20"/>
      <c r="V11" s="19"/>
      <c r="W11" s="19"/>
      <c r="X11" s="19"/>
      <c r="Y11" s="19"/>
      <c r="Z11" s="19"/>
      <c r="AA11" s="20"/>
      <c r="AB11" s="20"/>
      <c r="AC11" s="19"/>
      <c r="AD11" s="19"/>
      <c r="AE11" s="19"/>
      <c r="AF11" s="19"/>
      <c r="AG11" s="19"/>
      <c r="AH11" s="20"/>
      <c r="AI11" s="20"/>
      <c r="AJ11" s="19"/>
      <c r="AK11" s="19"/>
      <c r="AL11" s="19"/>
      <c r="AM11" s="19"/>
      <c r="AN11" s="19"/>
    </row>
    <row r="12" spans="2:40" ht="30" customHeight="1" x14ac:dyDescent="0.25">
      <c r="B12" s="22" t="s">
        <v>80</v>
      </c>
      <c r="C12" s="23" t="s">
        <v>61</v>
      </c>
      <c r="D12" s="20">
        <v>7.7824000000000018</v>
      </c>
      <c r="E12" s="21">
        <v>0.97280000000000022</v>
      </c>
      <c r="F12" s="43">
        <v>43950</v>
      </c>
      <c r="G12" s="43">
        <v>43950</v>
      </c>
      <c r="H12" s="19"/>
      <c r="I12" s="19"/>
      <c r="J12" s="19"/>
      <c r="K12" s="19"/>
      <c r="L12" s="19"/>
      <c r="M12" s="20"/>
      <c r="N12" s="20"/>
      <c r="O12" s="19"/>
      <c r="P12" s="42"/>
      <c r="Q12" s="41"/>
      <c r="R12" s="42"/>
      <c r="S12" s="20"/>
      <c r="T12" s="20"/>
      <c r="U12" s="20"/>
      <c r="V12" s="19"/>
      <c r="W12" s="19"/>
      <c r="X12" s="19"/>
      <c r="Y12" s="19"/>
      <c r="Z12" s="19"/>
      <c r="AA12" s="20"/>
      <c r="AB12" s="20"/>
      <c r="AC12" s="19"/>
      <c r="AD12" s="19"/>
      <c r="AE12" s="19"/>
      <c r="AF12" s="19"/>
      <c r="AG12" s="19"/>
      <c r="AH12" s="20"/>
      <c r="AI12" s="20"/>
      <c r="AJ12" s="19"/>
      <c r="AK12" s="19"/>
      <c r="AL12" s="19"/>
      <c r="AM12" s="19"/>
      <c r="AN12" s="19"/>
    </row>
    <row r="13" spans="2:40" ht="30" customHeight="1" x14ac:dyDescent="0.25">
      <c r="B13" s="22" t="s">
        <v>81</v>
      </c>
      <c r="C13" s="23" t="s">
        <v>63</v>
      </c>
      <c r="D13" s="20">
        <v>2.5600000000000005</v>
      </c>
      <c r="E13" s="21">
        <v>0.32000000000000006</v>
      </c>
      <c r="F13" s="43">
        <v>43951</v>
      </c>
      <c r="G13" s="43">
        <v>43951</v>
      </c>
      <c r="H13" s="19"/>
      <c r="I13" s="19"/>
      <c r="J13" s="19"/>
      <c r="K13" s="19"/>
      <c r="L13" s="19"/>
      <c r="M13" s="20"/>
      <c r="N13" s="20"/>
      <c r="O13" s="19"/>
      <c r="P13" s="42"/>
      <c r="Q13" s="42"/>
      <c r="R13" s="41"/>
      <c r="S13" s="20"/>
      <c r="T13" s="20"/>
      <c r="U13" s="20"/>
      <c r="V13" s="19"/>
      <c r="W13" s="19"/>
      <c r="X13" s="19"/>
      <c r="Y13" s="19"/>
      <c r="Z13" s="19"/>
      <c r="AA13" s="20"/>
      <c r="AB13" s="20"/>
      <c r="AC13" s="19"/>
      <c r="AD13" s="19"/>
      <c r="AE13" s="19"/>
      <c r="AF13" s="19"/>
      <c r="AG13" s="19"/>
      <c r="AH13" s="20"/>
      <c r="AI13" s="20"/>
      <c r="AJ13" s="19"/>
      <c r="AK13" s="19"/>
      <c r="AL13" s="19"/>
      <c r="AM13" s="19"/>
      <c r="AN13" s="19"/>
    </row>
    <row r="14" spans="2:40" ht="30" customHeight="1" x14ac:dyDescent="0.25">
      <c r="B14" s="22" t="s">
        <v>82</v>
      </c>
      <c r="C14" s="23" t="s">
        <v>62</v>
      </c>
      <c r="D14" s="20">
        <v>14.080000000000002</v>
      </c>
      <c r="E14" s="21">
        <v>1.7600000000000002</v>
      </c>
      <c r="F14" s="43">
        <v>43951</v>
      </c>
      <c r="G14" s="43">
        <v>43956</v>
      </c>
      <c r="H14" s="19"/>
      <c r="I14" s="19"/>
      <c r="J14" s="19"/>
      <c r="K14" s="19"/>
      <c r="L14" s="19"/>
      <c r="M14" s="20"/>
      <c r="N14" s="20"/>
      <c r="O14" s="44"/>
      <c r="P14" s="44"/>
      <c r="Q14" s="42"/>
      <c r="R14" s="41"/>
      <c r="S14" s="20"/>
      <c r="T14" s="20"/>
      <c r="U14" s="20"/>
      <c r="V14" s="45"/>
      <c r="W14" s="45"/>
      <c r="X14" s="19"/>
      <c r="Y14" s="19"/>
      <c r="Z14" s="19"/>
      <c r="AA14" s="20"/>
      <c r="AB14" s="20"/>
      <c r="AC14" s="19"/>
      <c r="AD14" s="19"/>
      <c r="AE14" s="19"/>
      <c r="AF14" s="19"/>
      <c r="AG14" s="19"/>
      <c r="AH14" s="20"/>
      <c r="AI14" s="20"/>
      <c r="AJ14" s="19"/>
      <c r="AK14" s="19"/>
      <c r="AL14" s="19"/>
      <c r="AM14" s="19"/>
      <c r="AN14" s="19"/>
    </row>
    <row r="15" spans="2:40" ht="30" customHeight="1" x14ac:dyDescent="0.25">
      <c r="B15" s="22" t="s">
        <v>83</v>
      </c>
      <c r="C15" s="23" t="s">
        <v>65</v>
      </c>
      <c r="D15" s="20">
        <v>5.7600000000000007</v>
      </c>
      <c r="E15" s="21">
        <v>0.72000000000000008</v>
      </c>
      <c r="F15" s="43">
        <v>43956</v>
      </c>
      <c r="G15" s="43">
        <v>43956</v>
      </c>
      <c r="H15" s="19"/>
      <c r="I15" s="19"/>
      <c r="J15" s="19"/>
      <c r="K15" s="19"/>
      <c r="L15" s="19"/>
      <c r="M15" s="20"/>
      <c r="N15" s="20"/>
      <c r="O15" s="44"/>
      <c r="P15" s="44"/>
      <c r="Q15" s="42"/>
      <c r="R15" s="42"/>
      <c r="S15" s="20"/>
      <c r="T15" s="20"/>
      <c r="U15" s="20"/>
      <c r="V15" s="42"/>
      <c r="W15" s="41"/>
      <c r="X15" s="42"/>
      <c r="Y15" s="42"/>
      <c r="Z15" s="42"/>
      <c r="AA15" s="20"/>
      <c r="AB15" s="20"/>
      <c r="AC15" s="19"/>
      <c r="AD15" s="19"/>
      <c r="AE15" s="19"/>
      <c r="AF15" s="19"/>
      <c r="AG15" s="19"/>
      <c r="AH15" s="20"/>
      <c r="AI15" s="20"/>
      <c r="AJ15" s="19"/>
      <c r="AK15" s="19"/>
      <c r="AL15" s="19"/>
      <c r="AM15" s="19"/>
      <c r="AN15" s="19"/>
    </row>
    <row r="16" spans="2:40" ht="30" customHeight="1" x14ac:dyDescent="0.25">
      <c r="B16" s="22" t="s">
        <v>84</v>
      </c>
      <c r="C16" s="23" t="s">
        <v>66</v>
      </c>
      <c r="D16" s="20">
        <v>3.8400000000000007</v>
      </c>
      <c r="E16" s="21">
        <v>0.48000000000000009</v>
      </c>
      <c r="F16" s="43">
        <v>43957</v>
      </c>
      <c r="G16" s="43">
        <v>43957</v>
      </c>
      <c r="H16" s="19"/>
      <c r="I16" s="19"/>
      <c r="J16" s="19"/>
      <c r="K16" s="19"/>
      <c r="L16" s="19"/>
      <c r="M16" s="20"/>
      <c r="N16" s="20"/>
      <c r="O16" s="44"/>
      <c r="P16" s="44"/>
      <c r="Q16" s="42"/>
      <c r="R16" s="42"/>
      <c r="S16" s="20"/>
      <c r="T16" s="20"/>
      <c r="U16" s="20"/>
      <c r="V16" s="42"/>
      <c r="W16" s="42"/>
      <c r="X16" s="41"/>
      <c r="Y16" s="42"/>
      <c r="Z16" s="42"/>
      <c r="AA16" s="20"/>
      <c r="AB16" s="20"/>
      <c r="AC16" s="19"/>
      <c r="AD16" s="19"/>
      <c r="AE16" s="19"/>
      <c r="AF16" s="19"/>
      <c r="AG16" s="19"/>
      <c r="AH16" s="20"/>
      <c r="AI16" s="20"/>
      <c r="AJ16" s="19"/>
      <c r="AK16" s="19"/>
      <c r="AL16" s="19"/>
      <c r="AM16" s="19"/>
      <c r="AN16" s="19"/>
    </row>
    <row r="17" spans="2:40" ht="30" customHeight="1" x14ac:dyDescent="0.25">
      <c r="B17" s="22" t="s">
        <v>85</v>
      </c>
      <c r="C17" s="24" t="s">
        <v>70</v>
      </c>
      <c r="D17" s="20">
        <v>13.440000000000001</v>
      </c>
      <c r="E17" s="21">
        <v>1.6800000000000002</v>
      </c>
      <c r="F17" s="43">
        <v>43957</v>
      </c>
      <c r="G17" s="43">
        <v>43959</v>
      </c>
      <c r="H17" s="19"/>
      <c r="I17" s="19"/>
      <c r="J17" s="19"/>
      <c r="K17" s="19"/>
      <c r="L17" s="19"/>
      <c r="M17" s="20"/>
      <c r="N17" s="20"/>
      <c r="O17" s="44"/>
      <c r="P17" s="44"/>
      <c r="Q17" s="42"/>
      <c r="R17" s="42"/>
      <c r="S17" s="20"/>
      <c r="T17" s="20"/>
      <c r="U17" s="20"/>
      <c r="V17" s="42"/>
      <c r="W17" s="42"/>
      <c r="X17" s="41"/>
      <c r="Y17" s="41"/>
      <c r="Z17" s="41"/>
      <c r="AA17" s="20"/>
      <c r="AB17" s="20"/>
      <c r="AC17" s="19"/>
      <c r="AD17" s="19"/>
      <c r="AE17" s="19"/>
      <c r="AF17" s="19"/>
      <c r="AG17" s="19"/>
      <c r="AH17" s="20"/>
      <c r="AI17" s="20"/>
      <c r="AJ17" s="19"/>
      <c r="AK17" s="19"/>
      <c r="AL17" s="19"/>
      <c r="AM17" s="19"/>
      <c r="AN17" s="19"/>
    </row>
    <row r="18" spans="2:40" ht="30" customHeight="1" x14ac:dyDescent="0.25">
      <c r="B18" s="22" t="s">
        <v>86</v>
      </c>
      <c r="C18" s="23" t="s">
        <v>67</v>
      </c>
      <c r="D18" s="20">
        <v>13.440000000000001</v>
      </c>
      <c r="E18" s="21">
        <v>1.6800000000000002</v>
      </c>
      <c r="F18" s="43">
        <v>43959</v>
      </c>
      <c r="G18" s="43">
        <v>43962</v>
      </c>
      <c r="H18" s="19"/>
      <c r="I18" s="19"/>
      <c r="J18" s="19"/>
      <c r="K18" s="19"/>
      <c r="L18" s="19"/>
      <c r="M18" s="20"/>
      <c r="N18" s="20"/>
      <c r="O18" s="44"/>
      <c r="P18" s="44"/>
      <c r="Q18" s="19"/>
      <c r="R18" s="19"/>
      <c r="S18" s="20"/>
      <c r="T18" s="20"/>
      <c r="U18" s="20"/>
      <c r="V18" s="42"/>
      <c r="W18" s="42"/>
      <c r="X18" s="42"/>
      <c r="Y18" s="42"/>
      <c r="Z18" s="41"/>
      <c r="AA18" s="20"/>
      <c r="AB18" s="20"/>
      <c r="AC18" s="41"/>
      <c r="AD18" s="19"/>
      <c r="AE18" s="19"/>
      <c r="AF18" s="19"/>
      <c r="AG18" s="19"/>
      <c r="AH18" s="20"/>
      <c r="AI18" s="20"/>
      <c r="AJ18" s="19"/>
      <c r="AK18" s="19"/>
      <c r="AL18" s="19"/>
      <c r="AM18" s="19"/>
      <c r="AN18" s="19"/>
    </row>
    <row r="19" spans="2:40" ht="30" customHeight="1" x14ac:dyDescent="0.25">
      <c r="B19" s="22" t="s">
        <v>87</v>
      </c>
      <c r="C19" s="23" t="s">
        <v>68</v>
      </c>
      <c r="D19" s="20">
        <v>7.6800000000000015</v>
      </c>
      <c r="E19" s="21">
        <v>0.96000000000000019</v>
      </c>
      <c r="F19" s="43">
        <v>43963</v>
      </c>
      <c r="G19" s="43">
        <v>43963</v>
      </c>
      <c r="H19" s="19"/>
      <c r="I19" s="19"/>
      <c r="J19" s="19"/>
      <c r="K19" s="19"/>
      <c r="L19" s="19"/>
      <c r="M19" s="20"/>
      <c r="N19" s="20"/>
      <c r="O19" s="44"/>
      <c r="P19" s="44"/>
      <c r="Q19" s="19"/>
      <c r="R19" s="19"/>
      <c r="S19" s="20"/>
      <c r="T19" s="20"/>
      <c r="U19" s="20"/>
      <c r="V19" s="44"/>
      <c r="W19" s="44"/>
      <c r="X19" s="42"/>
      <c r="Y19" s="42"/>
      <c r="Z19" s="42"/>
      <c r="AA19" s="20"/>
      <c r="AB19" s="20"/>
      <c r="AC19" s="19"/>
      <c r="AD19" s="41"/>
      <c r="AE19" s="19"/>
      <c r="AF19" s="19"/>
      <c r="AG19" s="19"/>
      <c r="AH19" s="20"/>
      <c r="AI19" s="20"/>
      <c r="AJ19" s="19"/>
      <c r="AK19" s="19"/>
      <c r="AL19" s="19"/>
      <c r="AM19" s="19"/>
      <c r="AN19" s="19"/>
    </row>
    <row r="20" spans="2:40" ht="30" customHeight="1" x14ac:dyDescent="0.25">
      <c r="B20" s="22" t="s">
        <v>88</v>
      </c>
      <c r="C20" s="23" t="s">
        <v>72</v>
      </c>
      <c r="D20" s="20">
        <v>5.7600000000000007</v>
      </c>
      <c r="E20" s="21">
        <v>0.72000000000000008</v>
      </c>
      <c r="F20" s="43">
        <v>43964</v>
      </c>
      <c r="G20" s="43">
        <v>43964</v>
      </c>
      <c r="H20" s="19"/>
      <c r="I20" s="19"/>
      <c r="J20" s="19"/>
      <c r="K20" s="19"/>
      <c r="L20" s="19"/>
      <c r="M20" s="20"/>
      <c r="N20" s="20"/>
      <c r="O20" s="44"/>
      <c r="P20" s="44"/>
      <c r="Q20" s="19"/>
      <c r="R20" s="19"/>
      <c r="S20" s="20"/>
      <c r="T20" s="20"/>
      <c r="U20" s="20"/>
      <c r="V20" s="44"/>
      <c r="W20" s="44"/>
      <c r="X20" s="42"/>
      <c r="Y20" s="42"/>
      <c r="Z20" s="42"/>
      <c r="AA20" s="20"/>
      <c r="AB20" s="20"/>
      <c r="AC20" s="19"/>
      <c r="AD20" s="19"/>
      <c r="AE20" s="41"/>
      <c r="AF20" s="19"/>
      <c r="AG20" s="19"/>
      <c r="AH20" s="20"/>
      <c r="AI20" s="20"/>
      <c r="AJ20" s="19"/>
      <c r="AK20" s="19"/>
      <c r="AL20" s="19"/>
      <c r="AM20" s="19"/>
      <c r="AN20" s="19"/>
    </row>
    <row r="21" spans="2:40" ht="30" customHeight="1" x14ac:dyDescent="0.25">
      <c r="B21" s="22" t="s">
        <v>89</v>
      </c>
      <c r="C21" s="23" t="s">
        <v>69</v>
      </c>
      <c r="D21" s="20">
        <v>4.9152000000000022</v>
      </c>
      <c r="E21" s="21">
        <v>0.61440000000000028</v>
      </c>
      <c r="F21" s="43">
        <v>43965</v>
      </c>
      <c r="G21" s="43">
        <v>43965</v>
      </c>
      <c r="H21" s="19"/>
      <c r="I21" s="19"/>
      <c r="J21" s="19"/>
      <c r="K21" s="19"/>
      <c r="L21" s="19"/>
      <c r="M21" s="20"/>
      <c r="N21" s="20"/>
      <c r="O21" s="44"/>
      <c r="P21" s="44"/>
      <c r="Q21" s="19"/>
      <c r="R21" s="19"/>
      <c r="S21" s="20"/>
      <c r="T21" s="20"/>
      <c r="U21" s="20"/>
      <c r="V21" s="44"/>
      <c r="W21" s="44"/>
      <c r="X21" s="42"/>
      <c r="Y21" s="42"/>
      <c r="Z21" s="42"/>
      <c r="AA21" s="20"/>
      <c r="AB21" s="20"/>
      <c r="AC21" s="19"/>
      <c r="AD21" s="19"/>
      <c r="AE21" s="19"/>
      <c r="AF21" s="41"/>
      <c r="AG21" s="19"/>
      <c r="AH21" s="20"/>
      <c r="AI21" s="20"/>
      <c r="AJ21" s="19"/>
      <c r="AK21" s="19"/>
      <c r="AL21" s="19"/>
      <c r="AM21" s="19"/>
      <c r="AN21" s="19"/>
    </row>
    <row r="22" spans="2:40" ht="30" customHeight="1" x14ac:dyDescent="0.25">
      <c r="B22" s="22" t="s">
        <v>90</v>
      </c>
      <c r="C22" s="23" t="s">
        <v>71</v>
      </c>
      <c r="D22" s="20">
        <v>43.2</v>
      </c>
      <c r="E22" s="21">
        <v>5.4</v>
      </c>
      <c r="F22" s="43">
        <v>43965</v>
      </c>
      <c r="G22" s="43">
        <v>43972</v>
      </c>
      <c r="H22" s="19"/>
      <c r="I22" s="19"/>
      <c r="J22" s="19"/>
      <c r="K22" s="19"/>
      <c r="L22" s="19"/>
      <c r="M22" s="20"/>
      <c r="N22" s="20"/>
      <c r="O22" s="44"/>
      <c r="P22" s="44"/>
      <c r="Q22" s="19"/>
      <c r="R22" s="19"/>
      <c r="S22" s="20"/>
      <c r="T22" s="20"/>
      <c r="U22" s="20"/>
      <c r="V22" s="44"/>
      <c r="W22" s="44"/>
      <c r="X22" s="42"/>
      <c r="Y22" s="42"/>
      <c r="Z22" s="42"/>
      <c r="AA22" s="20"/>
      <c r="AB22" s="20"/>
      <c r="AC22" s="42"/>
      <c r="AD22" s="42"/>
      <c r="AE22" s="42"/>
      <c r="AF22" s="41"/>
      <c r="AG22" s="41"/>
      <c r="AH22" s="20"/>
      <c r="AI22" s="20"/>
      <c r="AJ22" s="41"/>
      <c r="AK22" s="41"/>
      <c r="AL22" s="41"/>
      <c r="AM22" s="41"/>
      <c r="AN22" s="19"/>
    </row>
    <row r="23" spans="2:40" ht="30" customHeight="1" x14ac:dyDescent="0.25">
      <c r="B23" s="22" t="s">
        <v>95</v>
      </c>
      <c r="C23" s="24" t="s">
        <v>96</v>
      </c>
      <c r="D23" s="20">
        <v>1.8431999999999999</v>
      </c>
      <c r="E23" s="21">
        <v>0.23039999999999999</v>
      </c>
      <c r="F23" s="43">
        <v>43973</v>
      </c>
      <c r="G23" s="43">
        <v>43973</v>
      </c>
      <c r="H23" s="19"/>
      <c r="I23" s="19"/>
      <c r="J23" s="19"/>
      <c r="K23" s="19"/>
      <c r="L23" s="19"/>
      <c r="M23" s="20"/>
      <c r="N23" s="20"/>
      <c r="O23" s="44"/>
      <c r="P23" s="44"/>
      <c r="Q23" s="19"/>
      <c r="R23" s="19"/>
      <c r="S23" s="20"/>
      <c r="T23" s="20"/>
      <c r="U23" s="20"/>
      <c r="V23" s="44"/>
      <c r="W23" s="44"/>
      <c r="X23" s="19"/>
      <c r="Y23" s="19"/>
      <c r="Z23" s="19"/>
      <c r="AA23" s="20"/>
      <c r="AB23" s="20"/>
      <c r="AC23" s="44"/>
      <c r="AD23" s="44"/>
      <c r="AE23" s="42"/>
      <c r="AF23" s="42"/>
      <c r="AG23" s="42"/>
      <c r="AH23" s="20"/>
      <c r="AI23" s="20"/>
      <c r="AJ23" s="19"/>
      <c r="AK23" s="19"/>
      <c r="AL23" s="19"/>
      <c r="AM23" s="19"/>
      <c r="AN23" s="41"/>
    </row>
  </sheetData>
  <mergeCells count="7">
    <mergeCell ref="H2:R2"/>
    <mergeCell ref="S2:AN2"/>
    <mergeCell ref="B2:B4"/>
    <mergeCell ref="C2:C4"/>
    <mergeCell ref="F2:F4"/>
    <mergeCell ref="G2:G4"/>
    <mergeCell ref="D2:E3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"/>
  <sheetViews>
    <sheetView topLeftCell="A14" zoomScale="80" zoomScaleNormal="80" workbookViewId="0">
      <selection activeCell="V23" sqref="V23"/>
    </sheetView>
  </sheetViews>
  <sheetFormatPr baseColWidth="10" defaultRowHeight="15" x14ac:dyDescent="0.25"/>
  <cols>
    <col min="1" max="1" width="6.5703125" customWidth="1"/>
    <col min="2" max="2" width="14.7109375" customWidth="1"/>
    <col min="3" max="3" width="38.85546875" customWidth="1"/>
    <col min="4" max="4" width="13.140625" customWidth="1"/>
    <col min="5" max="5" width="15" customWidth="1"/>
    <col min="6" max="6" width="14.5703125" customWidth="1"/>
    <col min="7" max="7" width="19.42578125" customWidth="1"/>
    <col min="8" max="8" width="11.28515625" customWidth="1"/>
    <col min="9" max="9" width="12.85546875" customWidth="1"/>
    <col min="10" max="11" width="13.28515625" customWidth="1"/>
    <col min="14" max="14" width="11.5703125" customWidth="1"/>
    <col min="15" max="16" width="13.28515625" customWidth="1"/>
    <col min="18" max="18" width="14" customWidth="1"/>
    <col min="20" max="20" width="13.42578125" customWidth="1"/>
    <col min="21" max="21" width="13.28515625" customWidth="1"/>
    <col min="22" max="22" width="14.85546875" customWidth="1"/>
  </cols>
  <sheetData>
    <row r="1" spans="1:2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4" ht="28.5" x14ac:dyDescent="0.45">
      <c r="A2" s="3"/>
      <c r="B2" s="18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4" ht="30" customHeight="1" x14ac:dyDescent="0.25">
      <c r="A3" s="3"/>
      <c r="B3" s="4" t="s">
        <v>18</v>
      </c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5"/>
      <c r="O3" s="6"/>
      <c r="P3" s="6"/>
      <c r="Q3" s="6"/>
      <c r="R3" s="6"/>
      <c r="S3" s="12"/>
      <c r="T3" s="12"/>
      <c r="U3" s="12"/>
      <c r="V3" s="12"/>
      <c r="W3" s="5"/>
      <c r="X3" s="1"/>
    </row>
    <row r="4" spans="1:24" s="13" customFormat="1" ht="15" customHeight="1" x14ac:dyDescent="0.25">
      <c r="A4" s="15"/>
      <c r="B4" s="62" t="s">
        <v>1</v>
      </c>
      <c r="C4" s="65" t="s">
        <v>2</v>
      </c>
      <c r="D4" s="65" t="s">
        <v>3</v>
      </c>
      <c r="E4" s="62" t="s">
        <v>4</v>
      </c>
      <c r="F4" s="65" t="s">
        <v>25</v>
      </c>
      <c r="G4" s="65"/>
      <c r="H4" s="65" t="s">
        <v>21</v>
      </c>
      <c r="I4" s="65"/>
      <c r="J4" s="65"/>
      <c r="K4" s="65"/>
      <c r="L4" s="65"/>
      <c r="M4" s="65"/>
      <c r="N4" s="65" t="s">
        <v>22</v>
      </c>
      <c r="O4" s="65"/>
      <c r="P4" s="65"/>
      <c r="Q4" s="65"/>
      <c r="R4" s="65"/>
      <c r="S4" s="65" t="s">
        <v>35</v>
      </c>
      <c r="T4" s="65"/>
      <c r="U4" s="65"/>
      <c r="V4" s="65" t="s">
        <v>24</v>
      </c>
      <c r="W4" s="16"/>
      <c r="X4" s="17"/>
    </row>
    <row r="5" spans="1:24" s="13" customFormat="1" ht="63.75" customHeight="1" x14ac:dyDescent="0.25">
      <c r="A5" s="15"/>
      <c r="B5" s="63"/>
      <c r="C5" s="65"/>
      <c r="D5" s="65"/>
      <c r="E5" s="63"/>
      <c r="F5" s="11" t="s">
        <v>36</v>
      </c>
      <c r="G5" s="14" t="s">
        <v>30</v>
      </c>
      <c r="H5" s="11" t="s">
        <v>5</v>
      </c>
      <c r="I5" s="11" t="s">
        <v>6</v>
      </c>
      <c r="J5" s="11" t="s">
        <v>7</v>
      </c>
      <c r="K5" s="11" t="s">
        <v>8</v>
      </c>
      <c r="L5" s="11" t="s">
        <v>9</v>
      </c>
      <c r="M5" s="11" t="s">
        <v>23</v>
      </c>
      <c r="N5" s="11" t="s">
        <v>5</v>
      </c>
      <c r="O5" s="11" t="s">
        <v>7</v>
      </c>
      <c r="P5" s="11" t="s">
        <v>8</v>
      </c>
      <c r="Q5" s="11" t="s">
        <v>9</v>
      </c>
      <c r="R5" s="11" t="s">
        <v>34</v>
      </c>
      <c r="S5" s="11" t="s">
        <v>37</v>
      </c>
      <c r="T5" s="11" t="s">
        <v>38</v>
      </c>
      <c r="U5" s="11" t="s">
        <v>39</v>
      </c>
      <c r="V5" s="65"/>
      <c r="W5" s="16"/>
      <c r="X5" s="17"/>
    </row>
    <row r="6" spans="1:24" ht="30" customHeight="1" x14ac:dyDescent="0.25">
      <c r="A6" s="3"/>
      <c r="B6" s="22" t="s">
        <v>40</v>
      </c>
      <c r="C6" s="23" t="s">
        <v>112</v>
      </c>
      <c r="D6" s="7" t="s">
        <v>12</v>
      </c>
      <c r="E6" s="7">
        <v>4</v>
      </c>
      <c r="F6" s="7" t="s">
        <v>10</v>
      </c>
      <c r="G6" s="26">
        <f>E27</f>
        <v>8</v>
      </c>
      <c r="H6" s="7">
        <f>E6*$D$28</f>
        <v>4</v>
      </c>
      <c r="I6" s="7" t="s">
        <v>10</v>
      </c>
      <c r="J6" s="7" t="s">
        <v>11</v>
      </c>
      <c r="K6" s="7" t="s">
        <v>11</v>
      </c>
      <c r="L6" s="7" t="s">
        <v>12</v>
      </c>
      <c r="M6" s="20">
        <f>H6*$E$29*$D$30*$D$31*$F$32</f>
        <v>2.16</v>
      </c>
      <c r="N6" s="7">
        <f>E6*$D$33</f>
        <v>2</v>
      </c>
      <c r="O6" s="7" t="s">
        <v>11</v>
      </c>
      <c r="P6" s="7" t="s">
        <v>11</v>
      </c>
      <c r="Q6" s="7" t="s">
        <v>12</v>
      </c>
      <c r="R6" s="20">
        <f>N6*$D$34*$D$35*$F$36</f>
        <v>1.2</v>
      </c>
      <c r="S6" s="7">
        <v>1</v>
      </c>
      <c r="T6" s="7" t="s">
        <v>10</v>
      </c>
      <c r="U6" s="7">
        <f>S6*E37</f>
        <v>16</v>
      </c>
      <c r="V6" s="20">
        <f>G6+M6+R6+U6</f>
        <v>27.36</v>
      </c>
      <c r="W6" s="5"/>
      <c r="X6" s="1"/>
    </row>
    <row r="7" spans="1:24" ht="30" customHeight="1" x14ac:dyDescent="0.25">
      <c r="A7" s="3"/>
      <c r="B7" s="22" t="s">
        <v>41</v>
      </c>
      <c r="C7" s="23" t="s">
        <v>113</v>
      </c>
      <c r="D7" s="7" t="s">
        <v>10</v>
      </c>
      <c r="E7" s="7">
        <v>4</v>
      </c>
      <c r="F7" s="7" t="s">
        <v>10</v>
      </c>
      <c r="G7" s="26">
        <f>E27</f>
        <v>8</v>
      </c>
      <c r="H7" s="7">
        <f>E7*$D$28</f>
        <v>4</v>
      </c>
      <c r="I7" s="7" t="s">
        <v>10</v>
      </c>
      <c r="J7" s="7" t="s">
        <v>11</v>
      </c>
      <c r="K7" s="7" t="s">
        <v>11</v>
      </c>
      <c r="L7" s="7" t="s">
        <v>12</v>
      </c>
      <c r="M7" s="20">
        <f t="shared" ref="M7:M22" si="0">H7*$E$29*$D$30*$D$31*$F$32</f>
        <v>2.16</v>
      </c>
      <c r="N7" s="7">
        <f>E7*$D$33</f>
        <v>2</v>
      </c>
      <c r="O7" s="7" t="s">
        <v>11</v>
      </c>
      <c r="P7" s="7" t="s">
        <v>11</v>
      </c>
      <c r="Q7" s="7" t="s">
        <v>12</v>
      </c>
      <c r="R7" s="20">
        <f t="shared" ref="R7:R22" si="1">N7*$D$34*$D$35*$F$36</f>
        <v>1.2</v>
      </c>
      <c r="S7" s="7">
        <v>1</v>
      </c>
      <c r="T7" s="7" t="s">
        <v>12</v>
      </c>
      <c r="U7" s="7">
        <f>S7*F37</f>
        <v>24</v>
      </c>
      <c r="V7" s="20">
        <f>G7+M7+R7+U7</f>
        <v>35.36</v>
      </c>
      <c r="W7" s="3"/>
    </row>
    <row r="8" spans="1:24" ht="30" customHeight="1" x14ac:dyDescent="0.25">
      <c r="A8" s="3"/>
      <c r="B8" s="22" t="s">
        <v>42</v>
      </c>
      <c r="C8" s="23" t="s">
        <v>114</v>
      </c>
      <c r="D8" s="7" t="s">
        <v>12</v>
      </c>
      <c r="E8" s="7">
        <v>1</v>
      </c>
      <c r="F8" s="7" t="s">
        <v>10</v>
      </c>
      <c r="G8" s="26">
        <f>E27</f>
        <v>8</v>
      </c>
      <c r="H8" s="7">
        <f>E8*$D$28</f>
        <v>1</v>
      </c>
      <c r="I8" s="7" t="s">
        <v>10</v>
      </c>
      <c r="J8" s="7" t="s">
        <v>11</v>
      </c>
      <c r="K8" s="7" t="s">
        <v>11</v>
      </c>
      <c r="L8" s="7" t="s">
        <v>12</v>
      </c>
      <c r="M8" s="20">
        <f t="shared" si="0"/>
        <v>0.54</v>
      </c>
      <c r="N8" s="7">
        <f>E8*$D$33</f>
        <v>0.5</v>
      </c>
      <c r="O8" s="7" t="s">
        <v>11</v>
      </c>
      <c r="P8" s="7" t="s">
        <v>11</v>
      </c>
      <c r="Q8" s="7" t="s">
        <v>12</v>
      </c>
      <c r="R8" s="20">
        <f t="shared" si="1"/>
        <v>0.3</v>
      </c>
      <c r="S8" s="7">
        <v>1</v>
      </c>
      <c r="T8" s="7" t="s">
        <v>12</v>
      </c>
      <c r="U8" s="7">
        <f>S8*F37</f>
        <v>24</v>
      </c>
      <c r="V8" s="20">
        <f>G8+M8+R8+U8</f>
        <v>32.840000000000003</v>
      </c>
      <c r="W8" s="3"/>
    </row>
    <row r="9" spans="1:24" ht="30" customHeight="1" x14ac:dyDescent="0.25">
      <c r="A9" s="3"/>
      <c r="B9" s="22" t="s">
        <v>43</v>
      </c>
      <c r="C9" s="23" t="s">
        <v>115</v>
      </c>
      <c r="D9" s="7" t="s">
        <v>12</v>
      </c>
      <c r="E9" s="7">
        <v>1</v>
      </c>
      <c r="F9" s="7" t="s">
        <v>10</v>
      </c>
      <c r="G9" s="26">
        <f>E27</f>
        <v>8</v>
      </c>
      <c r="H9" s="7">
        <f t="shared" ref="H9:H22" si="2">E9*$D$28</f>
        <v>1</v>
      </c>
      <c r="I9" s="7" t="s">
        <v>10</v>
      </c>
      <c r="J9" s="7" t="s">
        <v>11</v>
      </c>
      <c r="K9" s="7" t="s">
        <v>11</v>
      </c>
      <c r="L9" s="7" t="s">
        <v>12</v>
      </c>
      <c r="M9" s="20">
        <f t="shared" si="0"/>
        <v>0.54</v>
      </c>
      <c r="N9" s="7">
        <f t="shared" ref="N9:N22" si="3">E9*$D$33</f>
        <v>0.5</v>
      </c>
      <c r="O9" s="7" t="s">
        <v>11</v>
      </c>
      <c r="P9" s="7" t="s">
        <v>11</v>
      </c>
      <c r="Q9" s="7" t="s">
        <v>12</v>
      </c>
      <c r="R9" s="20">
        <f t="shared" si="1"/>
        <v>0.3</v>
      </c>
      <c r="S9" s="7">
        <v>1</v>
      </c>
      <c r="T9" s="7" t="s">
        <v>10</v>
      </c>
      <c r="U9" s="7">
        <f>S9*E37</f>
        <v>16</v>
      </c>
      <c r="V9" s="20">
        <f t="shared" ref="V9:V22" si="4">G9+M9+R9+U9</f>
        <v>24.84</v>
      </c>
      <c r="W9" s="3"/>
    </row>
    <row r="10" spans="1:24" ht="30" customHeight="1" x14ac:dyDescent="0.25">
      <c r="A10" s="3"/>
      <c r="B10" s="22" t="s">
        <v>44</v>
      </c>
      <c r="C10" s="23" t="s">
        <v>116</v>
      </c>
      <c r="D10" s="7" t="s">
        <v>12</v>
      </c>
      <c r="E10" s="7">
        <v>1</v>
      </c>
      <c r="F10" s="7" t="s">
        <v>10</v>
      </c>
      <c r="G10" s="26">
        <f>E27</f>
        <v>8</v>
      </c>
      <c r="H10" s="7">
        <f t="shared" si="2"/>
        <v>1</v>
      </c>
      <c r="I10" s="7" t="s">
        <v>10</v>
      </c>
      <c r="J10" s="7" t="s">
        <v>11</v>
      </c>
      <c r="K10" s="7" t="s">
        <v>11</v>
      </c>
      <c r="L10" s="7" t="s">
        <v>12</v>
      </c>
      <c r="M10" s="20">
        <f t="shared" si="0"/>
        <v>0.54</v>
      </c>
      <c r="N10" s="7">
        <f t="shared" si="3"/>
        <v>0.5</v>
      </c>
      <c r="O10" s="7" t="s">
        <v>11</v>
      </c>
      <c r="P10" s="7" t="s">
        <v>11</v>
      </c>
      <c r="Q10" s="7" t="s">
        <v>12</v>
      </c>
      <c r="R10" s="20">
        <f t="shared" si="1"/>
        <v>0.3</v>
      </c>
      <c r="S10" s="7">
        <v>2</v>
      </c>
      <c r="T10" s="7" t="s">
        <v>10</v>
      </c>
      <c r="U10" s="7">
        <f>S10*E37</f>
        <v>32</v>
      </c>
      <c r="V10" s="20">
        <f t="shared" si="4"/>
        <v>40.840000000000003</v>
      </c>
      <c r="W10" s="3"/>
    </row>
    <row r="11" spans="1:24" ht="30" customHeight="1" x14ac:dyDescent="0.25">
      <c r="A11" s="3"/>
      <c r="B11" s="22" t="s">
        <v>45</v>
      </c>
      <c r="C11" s="23" t="s">
        <v>117</v>
      </c>
      <c r="D11" s="7" t="s">
        <v>12</v>
      </c>
      <c r="E11" s="7">
        <v>1</v>
      </c>
      <c r="F11" s="7" t="s">
        <v>10</v>
      </c>
      <c r="G11" s="26">
        <f>E27</f>
        <v>8</v>
      </c>
      <c r="H11" s="7">
        <f t="shared" si="2"/>
        <v>1</v>
      </c>
      <c r="I11" s="7" t="s">
        <v>10</v>
      </c>
      <c r="J11" s="7" t="s">
        <v>11</v>
      </c>
      <c r="K11" s="7" t="s">
        <v>11</v>
      </c>
      <c r="L11" s="7" t="s">
        <v>12</v>
      </c>
      <c r="M11" s="20">
        <f t="shared" si="0"/>
        <v>0.54</v>
      </c>
      <c r="N11" s="7">
        <f t="shared" si="3"/>
        <v>0.5</v>
      </c>
      <c r="O11" s="7" t="s">
        <v>11</v>
      </c>
      <c r="P11" s="7" t="s">
        <v>11</v>
      </c>
      <c r="Q11" s="7" t="s">
        <v>12</v>
      </c>
      <c r="R11" s="20">
        <f t="shared" si="1"/>
        <v>0.3</v>
      </c>
      <c r="S11" s="7">
        <v>2</v>
      </c>
      <c r="T11" s="7" t="s">
        <v>10</v>
      </c>
      <c r="U11" s="7">
        <f>S11*E37</f>
        <v>32</v>
      </c>
      <c r="V11" s="20">
        <f t="shared" si="4"/>
        <v>40.840000000000003</v>
      </c>
      <c r="W11" s="3"/>
    </row>
    <row r="12" spans="1:24" ht="30" customHeight="1" x14ac:dyDescent="0.25">
      <c r="A12" s="3"/>
      <c r="B12" s="22" t="s">
        <v>46</v>
      </c>
      <c r="C12" s="23" t="s">
        <v>118</v>
      </c>
      <c r="D12" s="7" t="s">
        <v>12</v>
      </c>
      <c r="E12" s="7">
        <v>2</v>
      </c>
      <c r="F12" s="7" t="s">
        <v>10</v>
      </c>
      <c r="G12" s="26">
        <f>E27</f>
        <v>8</v>
      </c>
      <c r="H12" s="7">
        <f t="shared" si="2"/>
        <v>2</v>
      </c>
      <c r="I12" s="7" t="s">
        <v>10</v>
      </c>
      <c r="J12" s="7" t="s">
        <v>11</v>
      </c>
      <c r="K12" s="7" t="s">
        <v>11</v>
      </c>
      <c r="L12" s="7" t="s">
        <v>12</v>
      </c>
      <c r="M12" s="20">
        <f t="shared" si="0"/>
        <v>1.08</v>
      </c>
      <c r="N12" s="7">
        <f t="shared" si="3"/>
        <v>1</v>
      </c>
      <c r="O12" s="7" t="s">
        <v>11</v>
      </c>
      <c r="P12" s="7" t="s">
        <v>11</v>
      </c>
      <c r="Q12" s="7" t="s">
        <v>12</v>
      </c>
      <c r="R12" s="20">
        <f t="shared" si="1"/>
        <v>0.6</v>
      </c>
      <c r="S12" s="7">
        <v>1</v>
      </c>
      <c r="T12" s="7" t="s">
        <v>10</v>
      </c>
      <c r="U12" s="7">
        <f>S12*E37</f>
        <v>16</v>
      </c>
      <c r="V12" s="20">
        <f t="shared" si="4"/>
        <v>25.68</v>
      </c>
      <c r="W12" s="3"/>
    </row>
    <row r="13" spans="1:24" ht="30" customHeight="1" x14ac:dyDescent="0.25">
      <c r="A13" s="3"/>
      <c r="B13" s="22" t="s">
        <v>47</v>
      </c>
      <c r="C13" s="23" t="s">
        <v>119</v>
      </c>
      <c r="D13" s="7" t="s">
        <v>12</v>
      </c>
      <c r="E13" s="7">
        <v>3</v>
      </c>
      <c r="F13" s="7" t="s">
        <v>10</v>
      </c>
      <c r="G13" s="26">
        <f>E27</f>
        <v>8</v>
      </c>
      <c r="H13" s="7">
        <f t="shared" si="2"/>
        <v>3</v>
      </c>
      <c r="I13" s="7" t="s">
        <v>10</v>
      </c>
      <c r="J13" s="7" t="s">
        <v>11</v>
      </c>
      <c r="K13" s="7" t="s">
        <v>11</v>
      </c>
      <c r="L13" s="7" t="s">
        <v>12</v>
      </c>
      <c r="M13" s="20">
        <f t="shared" si="0"/>
        <v>1.62</v>
      </c>
      <c r="N13" s="7">
        <f t="shared" si="3"/>
        <v>1.5</v>
      </c>
      <c r="O13" s="7" t="s">
        <v>11</v>
      </c>
      <c r="P13" s="7" t="s">
        <v>11</v>
      </c>
      <c r="Q13" s="7" t="s">
        <v>12</v>
      </c>
      <c r="R13" s="20">
        <f t="shared" si="1"/>
        <v>0.89999999999999991</v>
      </c>
      <c r="S13" s="7">
        <v>1</v>
      </c>
      <c r="T13" s="7" t="s">
        <v>12</v>
      </c>
      <c r="U13" s="7">
        <f>S13*F37</f>
        <v>24</v>
      </c>
      <c r="V13" s="20">
        <f t="shared" si="4"/>
        <v>34.520000000000003</v>
      </c>
      <c r="W13" s="3"/>
    </row>
    <row r="14" spans="1:24" ht="30" customHeight="1" x14ac:dyDescent="0.25">
      <c r="A14" s="3"/>
      <c r="B14" s="22" t="s">
        <v>48</v>
      </c>
      <c r="C14" s="23" t="s">
        <v>120</v>
      </c>
      <c r="D14" s="7" t="s">
        <v>12</v>
      </c>
      <c r="E14" s="7">
        <v>1</v>
      </c>
      <c r="F14" s="7" t="s">
        <v>12</v>
      </c>
      <c r="G14" s="26">
        <f>F27</f>
        <v>16</v>
      </c>
      <c r="H14" s="7">
        <f t="shared" si="2"/>
        <v>1</v>
      </c>
      <c r="I14" s="7" t="s">
        <v>10</v>
      </c>
      <c r="J14" s="7" t="s">
        <v>11</v>
      </c>
      <c r="K14" s="7" t="s">
        <v>11</v>
      </c>
      <c r="L14" s="7" t="s">
        <v>12</v>
      </c>
      <c r="M14" s="20">
        <f t="shared" si="0"/>
        <v>0.54</v>
      </c>
      <c r="N14" s="7">
        <f t="shared" si="3"/>
        <v>0.5</v>
      </c>
      <c r="O14" s="7" t="s">
        <v>11</v>
      </c>
      <c r="P14" s="7" t="s">
        <v>11</v>
      </c>
      <c r="Q14" s="7" t="s">
        <v>12</v>
      </c>
      <c r="R14" s="20">
        <f t="shared" si="1"/>
        <v>0.3</v>
      </c>
      <c r="S14" s="7">
        <v>2</v>
      </c>
      <c r="T14" s="7" t="s">
        <v>10</v>
      </c>
      <c r="U14" s="7">
        <f>S14*E37</f>
        <v>32</v>
      </c>
      <c r="V14" s="20">
        <f t="shared" si="4"/>
        <v>48.84</v>
      </c>
      <c r="W14" s="3"/>
    </row>
    <row r="15" spans="1:24" ht="30" customHeight="1" x14ac:dyDescent="0.25">
      <c r="A15" s="3"/>
      <c r="B15" s="22" t="s">
        <v>49</v>
      </c>
      <c r="C15" s="23" t="s">
        <v>121</v>
      </c>
      <c r="D15" s="7" t="s">
        <v>12</v>
      </c>
      <c r="E15" s="7">
        <v>1</v>
      </c>
      <c r="F15" s="7" t="s">
        <v>12</v>
      </c>
      <c r="G15" s="26">
        <f>F27</f>
        <v>16</v>
      </c>
      <c r="H15" s="7">
        <f t="shared" si="2"/>
        <v>1</v>
      </c>
      <c r="I15" s="7" t="s">
        <v>10</v>
      </c>
      <c r="J15" s="7" t="s">
        <v>11</v>
      </c>
      <c r="K15" s="7" t="s">
        <v>11</v>
      </c>
      <c r="L15" s="7" t="s">
        <v>12</v>
      </c>
      <c r="M15" s="20">
        <f t="shared" si="0"/>
        <v>0.54</v>
      </c>
      <c r="N15" s="7">
        <f t="shared" si="3"/>
        <v>0.5</v>
      </c>
      <c r="O15" s="7" t="s">
        <v>11</v>
      </c>
      <c r="P15" s="7" t="s">
        <v>11</v>
      </c>
      <c r="Q15" s="7" t="s">
        <v>12</v>
      </c>
      <c r="R15" s="20">
        <f t="shared" si="1"/>
        <v>0.3</v>
      </c>
      <c r="S15" s="7">
        <v>1</v>
      </c>
      <c r="T15" s="7" t="s">
        <v>12</v>
      </c>
      <c r="U15" s="7">
        <f>S15*F37</f>
        <v>24</v>
      </c>
      <c r="V15" s="20">
        <f t="shared" si="4"/>
        <v>40.840000000000003</v>
      </c>
      <c r="W15" s="3"/>
    </row>
    <row r="16" spans="1:24" ht="30" customHeight="1" x14ac:dyDescent="0.25">
      <c r="A16" s="3"/>
      <c r="B16" s="22" t="s">
        <v>122</v>
      </c>
      <c r="C16" s="23" t="s">
        <v>123</v>
      </c>
      <c r="D16" s="7" t="s">
        <v>10</v>
      </c>
      <c r="E16" s="7">
        <v>1</v>
      </c>
      <c r="F16" s="7" t="s">
        <v>10</v>
      </c>
      <c r="G16" s="26">
        <f>E27</f>
        <v>8</v>
      </c>
      <c r="H16" s="7">
        <f t="shared" si="2"/>
        <v>1</v>
      </c>
      <c r="I16" s="7" t="s">
        <v>10</v>
      </c>
      <c r="J16" s="7" t="s">
        <v>11</v>
      </c>
      <c r="K16" s="7" t="s">
        <v>11</v>
      </c>
      <c r="L16" s="7" t="s">
        <v>12</v>
      </c>
      <c r="M16" s="20">
        <f t="shared" si="0"/>
        <v>0.54</v>
      </c>
      <c r="N16" s="7">
        <f t="shared" si="3"/>
        <v>0.5</v>
      </c>
      <c r="O16" s="7" t="s">
        <v>11</v>
      </c>
      <c r="P16" s="7" t="s">
        <v>11</v>
      </c>
      <c r="Q16" s="7" t="s">
        <v>12</v>
      </c>
      <c r="R16" s="20">
        <f t="shared" si="1"/>
        <v>0.3</v>
      </c>
      <c r="S16" s="7">
        <v>1</v>
      </c>
      <c r="T16" s="7" t="s">
        <v>12</v>
      </c>
      <c r="U16" s="7">
        <f>S16*F37</f>
        <v>24</v>
      </c>
      <c r="V16" s="20">
        <f t="shared" si="4"/>
        <v>32.840000000000003</v>
      </c>
      <c r="W16" s="3"/>
    </row>
    <row r="17" spans="1:23" ht="30" customHeight="1" x14ac:dyDescent="0.25">
      <c r="A17" s="3"/>
      <c r="B17" s="22" t="s">
        <v>124</v>
      </c>
      <c r="C17" s="23" t="s">
        <v>125</v>
      </c>
      <c r="D17" s="7" t="s">
        <v>12</v>
      </c>
      <c r="E17" s="7">
        <v>2</v>
      </c>
      <c r="F17" s="7" t="s">
        <v>12</v>
      </c>
      <c r="G17" s="26">
        <f>F27</f>
        <v>16</v>
      </c>
      <c r="H17" s="7">
        <f t="shared" si="2"/>
        <v>2</v>
      </c>
      <c r="I17" s="7" t="s">
        <v>10</v>
      </c>
      <c r="J17" s="7" t="s">
        <v>11</v>
      </c>
      <c r="K17" s="7" t="s">
        <v>11</v>
      </c>
      <c r="L17" s="7" t="s">
        <v>12</v>
      </c>
      <c r="M17" s="20">
        <f t="shared" si="0"/>
        <v>1.08</v>
      </c>
      <c r="N17" s="7">
        <f t="shared" si="3"/>
        <v>1</v>
      </c>
      <c r="O17" s="7" t="s">
        <v>11</v>
      </c>
      <c r="P17" s="7" t="s">
        <v>11</v>
      </c>
      <c r="Q17" s="7" t="s">
        <v>12</v>
      </c>
      <c r="R17" s="20">
        <f t="shared" si="1"/>
        <v>0.6</v>
      </c>
      <c r="S17" s="7">
        <v>1</v>
      </c>
      <c r="T17" s="7" t="s">
        <v>12</v>
      </c>
      <c r="U17" s="7">
        <f>S17*F37</f>
        <v>24</v>
      </c>
      <c r="V17" s="20">
        <f t="shared" si="4"/>
        <v>41.68</v>
      </c>
      <c r="W17" s="3"/>
    </row>
    <row r="18" spans="1:23" ht="30" customHeight="1" x14ac:dyDescent="0.25">
      <c r="A18" s="3"/>
      <c r="B18" s="22" t="s">
        <v>126</v>
      </c>
      <c r="C18" s="23" t="s">
        <v>127</v>
      </c>
      <c r="D18" s="7" t="s">
        <v>12</v>
      </c>
      <c r="E18" s="7">
        <v>3</v>
      </c>
      <c r="F18" s="7" t="s">
        <v>12</v>
      </c>
      <c r="G18" s="26">
        <f>F27</f>
        <v>16</v>
      </c>
      <c r="H18" s="7">
        <f t="shared" si="2"/>
        <v>3</v>
      </c>
      <c r="I18" s="7" t="s">
        <v>10</v>
      </c>
      <c r="J18" s="7" t="s">
        <v>11</v>
      </c>
      <c r="K18" s="7" t="s">
        <v>11</v>
      </c>
      <c r="L18" s="7" t="s">
        <v>12</v>
      </c>
      <c r="M18" s="20">
        <f t="shared" si="0"/>
        <v>1.62</v>
      </c>
      <c r="N18" s="7">
        <f t="shared" si="3"/>
        <v>1.5</v>
      </c>
      <c r="O18" s="7" t="s">
        <v>11</v>
      </c>
      <c r="P18" s="7" t="s">
        <v>11</v>
      </c>
      <c r="Q18" s="7" t="s">
        <v>12</v>
      </c>
      <c r="R18" s="20">
        <f t="shared" si="1"/>
        <v>0.89999999999999991</v>
      </c>
      <c r="S18" s="7">
        <v>1</v>
      </c>
      <c r="T18" s="7" t="s">
        <v>12</v>
      </c>
      <c r="U18" s="7">
        <f>S18*F37</f>
        <v>24</v>
      </c>
      <c r="V18" s="20">
        <f t="shared" si="4"/>
        <v>42.519999999999996</v>
      </c>
      <c r="W18" s="3"/>
    </row>
    <row r="19" spans="1:23" ht="30" customHeight="1" x14ac:dyDescent="0.25">
      <c r="A19" s="3"/>
      <c r="B19" s="22" t="s">
        <v>128</v>
      </c>
      <c r="C19" s="23" t="s">
        <v>50</v>
      </c>
      <c r="D19" s="7" t="s">
        <v>10</v>
      </c>
      <c r="E19" s="7">
        <v>1</v>
      </c>
      <c r="F19" s="7" t="s">
        <v>11</v>
      </c>
      <c r="G19" s="26">
        <f>D27</f>
        <v>4</v>
      </c>
      <c r="H19" s="7">
        <f t="shared" si="2"/>
        <v>1</v>
      </c>
      <c r="I19" s="7" t="s">
        <v>10</v>
      </c>
      <c r="J19" s="7" t="s">
        <v>11</v>
      </c>
      <c r="K19" s="7" t="s">
        <v>11</v>
      </c>
      <c r="L19" s="7" t="s">
        <v>12</v>
      </c>
      <c r="M19" s="20">
        <f t="shared" si="0"/>
        <v>0.54</v>
      </c>
      <c r="N19" s="7">
        <f t="shared" si="3"/>
        <v>0.5</v>
      </c>
      <c r="O19" s="7" t="s">
        <v>11</v>
      </c>
      <c r="P19" s="7" t="s">
        <v>11</v>
      </c>
      <c r="Q19" s="7" t="s">
        <v>12</v>
      </c>
      <c r="R19" s="20">
        <f t="shared" si="1"/>
        <v>0.3</v>
      </c>
      <c r="S19" s="7">
        <v>1</v>
      </c>
      <c r="T19" s="7" t="s">
        <v>10</v>
      </c>
      <c r="U19" s="7">
        <f>S19*E37</f>
        <v>16</v>
      </c>
      <c r="V19" s="20">
        <f t="shared" si="4"/>
        <v>20.84</v>
      </c>
      <c r="W19" s="3"/>
    </row>
    <row r="20" spans="1:23" ht="30" customHeight="1" x14ac:dyDescent="0.25">
      <c r="A20" s="3"/>
      <c r="B20" s="22" t="s">
        <v>129</v>
      </c>
      <c r="C20" s="23" t="s">
        <v>51</v>
      </c>
      <c r="D20" s="7" t="s">
        <v>10</v>
      </c>
      <c r="E20" s="7">
        <v>1</v>
      </c>
      <c r="F20" s="7" t="s">
        <v>11</v>
      </c>
      <c r="G20" s="26">
        <f>D27</f>
        <v>4</v>
      </c>
      <c r="H20" s="7">
        <f t="shared" si="2"/>
        <v>1</v>
      </c>
      <c r="I20" s="7" t="s">
        <v>10</v>
      </c>
      <c r="J20" s="7" t="s">
        <v>11</v>
      </c>
      <c r="K20" s="7" t="s">
        <v>11</v>
      </c>
      <c r="L20" s="7" t="s">
        <v>12</v>
      </c>
      <c r="M20" s="20">
        <f t="shared" si="0"/>
        <v>0.54</v>
      </c>
      <c r="N20" s="7">
        <f t="shared" si="3"/>
        <v>0.5</v>
      </c>
      <c r="O20" s="7" t="s">
        <v>11</v>
      </c>
      <c r="P20" s="7" t="s">
        <v>11</v>
      </c>
      <c r="Q20" s="7" t="s">
        <v>12</v>
      </c>
      <c r="R20" s="20">
        <f t="shared" si="1"/>
        <v>0.3</v>
      </c>
      <c r="S20" s="7">
        <v>1</v>
      </c>
      <c r="T20" s="7" t="s">
        <v>10</v>
      </c>
      <c r="U20" s="7">
        <f>S20*E37</f>
        <v>16</v>
      </c>
      <c r="V20" s="20">
        <f t="shared" si="4"/>
        <v>20.84</v>
      </c>
      <c r="W20" s="3"/>
    </row>
    <row r="21" spans="1:23" ht="30" customHeight="1" x14ac:dyDescent="0.25">
      <c r="A21" s="3"/>
      <c r="B21" s="22" t="s">
        <v>130</v>
      </c>
      <c r="C21" s="23" t="s">
        <v>52</v>
      </c>
      <c r="D21" s="7" t="s">
        <v>10</v>
      </c>
      <c r="E21" s="7">
        <v>1</v>
      </c>
      <c r="F21" s="7" t="s">
        <v>11</v>
      </c>
      <c r="G21" s="26">
        <f>D27</f>
        <v>4</v>
      </c>
      <c r="H21" s="7">
        <f t="shared" si="2"/>
        <v>1</v>
      </c>
      <c r="I21" s="7" t="s">
        <v>10</v>
      </c>
      <c r="J21" s="7" t="s">
        <v>11</v>
      </c>
      <c r="K21" s="7" t="s">
        <v>11</v>
      </c>
      <c r="L21" s="7" t="s">
        <v>12</v>
      </c>
      <c r="M21" s="20">
        <f t="shared" si="0"/>
        <v>0.54</v>
      </c>
      <c r="N21" s="7">
        <f t="shared" si="3"/>
        <v>0.5</v>
      </c>
      <c r="O21" s="7" t="s">
        <v>11</v>
      </c>
      <c r="P21" s="7" t="s">
        <v>11</v>
      </c>
      <c r="Q21" s="7" t="s">
        <v>12</v>
      </c>
      <c r="R21" s="20">
        <f t="shared" si="1"/>
        <v>0.3</v>
      </c>
      <c r="S21" s="7">
        <v>1</v>
      </c>
      <c r="T21" s="7" t="s">
        <v>10</v>
      </c>
      <c r="U21" s="7">
        <f>S21*E37</f>
        <v>16</v>
      </c>
      <c r="V21" s="20">
        <f t="shared" si="4"/>
        <v>20.84</v>
      </c>
      <c r="W21" s="3"/>
    </row>
    <row r="22" spans="1:23" ht="30" customHeight="1" x14ac:dyDescent="0.25">
      <c r="A22" s="3"/>
      <c r="B22" s="22" t="s">
        <v>131</v>
      </c>
      <c r="C22" s="23" t="s">
        <v>53</v>
      </c>
      <c r="D22" s="7" t="s">
        <v>10</v>
      </c>
      <c r="E22" s="7">
        <v>1</v>
      </c>
      <c r="F22" s="7" t="s">
        <v>11</v>
      </c>
      <c r="G22" s="26">
        <f>D27</f>
        <v>4</v>
      </c>
      <c r="H22" s="7">
        <f t="shared" si="2"/>
        <v>1</v>
      </c>
      <c r="I22" s="7" t="s">
        <v>10</v>
      </c>
      <c r="J22" s="7" t="s">
        <v>11</v>
      </c>
      <c r="K22" s="7" t="s">
        <v>11</v>
      </c>
      <c r="L22" s="7" t="s">
        <v>12</v>
      </c>
      <c r="M22" s="20">
        <f t="shared" si="0"/>
        <v>0.54</v>
      </c>
      <c r="N22" s="7">
        <f t="shared" si="3"/>
        <v>0.5</v>
      </c>
      <c r="O22" s="7" t="s">
        <v>11</v>
      </c>
      <c r="P22" s="7" t="s">
        <v>11</v>
      </c>
      <c r="Q22" s="7" t="s">
        <v>12</v>
      </c>
      <c r="R22" s="20">
        <f t="shared" si="1"/>
        <v>0.3</v>
      </c>
      <c r="S22" s="7">
        <v>1</v>
      </c>
      <c r="T22" s="7" t="s">
        <v>10</v>
      </c>
      <c r="U22" s="7">
        <f>S22*E37</f>
        <v>16</v>
      </c>
      <c r="V22" s="20">
        <f t="shared" si="4"/>
        <v>20.84</v>
      </c>
      <c r="W22" s="3"/>
    </row>
    <row r="23" spans="1:23" ht="30" customHeight="1" x14ac:dyDescent="0.25">
      <c r="A23" s="3"/>
      <c r="B23" s="25"/>
      <c r="C23" s="25"/>
      <c r="D23" s="8"/>
      <c r="E23" s="8"/>
      <c r="F23" s="8"/>
      <c r="G23" s="27">
        <f>SUM(G6:G22)</f>
        <v>152</v>
      </c>
      <c r="H23" s="8"/>
      <c r="I23" s="8"/>
      <c r="J23" s="8"/>
      <c r="K23" s="8"/>
      <c r="L23" s="9"/>
      <c r="M23" s="21">
        <f>SUM(M6:M22)</f>
        <v>15.659999999999993</v>
      </c>
      <c r="N23" s="8"/>
      <c r="O23" s="8"/>
      <c r="P23" s="8"/>
      <c r="Q23" s="9"/>
      <c r="R23" s="21">
        <f>SUM(R6:R22)</f>
        <v>8.6999999999999993</v>
      </c>
      <c r="S23" s="7"/>
      <c r="T23" s="7"/>
      <c r="U23" s="7"/>
      <c r="V23" s="21">
        <f>SUM(V6:V22)</f>
        <v>552.36</v>
      </c>
      <c r="W23" s="3"/>
    </row>
    <row r="24" spans="1:23" x14ac:dyDescent="0.25">
      <c r="A24" s="3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3"/>
    </row>
    <row r="25" spans="1:23" x14ac:dyDescent="0.25">
      <c r="A25" s="3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3"/>
    </row>
    <row r="26" spans="1:23" x14ac:dyDescent="0.25">
      <c r="A26" s="3"/>
      <c r="B26" s="34" t="s">
        <v>13</v>
      </c>
      <c r="C26" s="35"/>
      <c r="D26" s="33" t="s">
        <v>27</v>
      </c>
      <c r="E26" s="33" t="s">
        <v>28</v>
      </c>
      <c r="F26" s="33" t="s">
        <v>29</v>
      </c>
      <c r="G26" s="10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3" x14ac:dyDescent="0.25">
      <c r="A27" s="3"/>
      <c r="B27" s="28" t="s">
        <v>26</v>
      </c>
      <c r="C27" s="29" t="s">
        <v>31</v>
      </c>
      <c r="D27" s="8">
        <v>4</v>
      </c>
      <c r="E27" s="8">
        <v>8</v>
      </c>
      <c r="F27" s="8">
        <v>16</v>
      </c>
      <c r="G27" s="10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25">
      <c r="A28" s="3"/>
      <c r="B28" s="64" t="s">
        <v>20</v>
      </c>
      <c r="C28" s="29" t="s">
        <v>14</v>
      </c>
      <c r="D28" s="8">
        <v>1</v>
      </c>
      <c r="E28" s="8"/>
      <c r="F28" s="8"/>
      <c r="G28" s="10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25">
      <c r="A29" s="3"/>
      <c r="B29" s="64"/>
      <c r="C29" s="30" t="s">
        <v>6</v>
      </c>
      <c r="D29" s="8">
        <v>1</v>
      </c>
      <c r="E29" s="8">
        <v>0.9</v>
      </c>
      <c r="F29" s="8">
        <v>0.7</v>
      </c>
      <c r="G29" s="10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25">
      <c r="A30" s="3"/>
      <c r="B30" s="64"/>
      <c r="C30" s="30" t="s">
        <v>15</v>
      </c>
      <c r="D30" s="8">
        <v>1</v>
      </c>
      <c r="E30" s="8">
        <v>0.8</v>
      </c>
      <c r="F30" s="8">
        <v>0.6</v>
      </c>
      <c r="G30" s="10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25">
      <c r="A31" s="3"/>
      <c r="B31" s="64"/>
      <c r="C31" s="30" t="s">
        <v>16</v>
      </c>
      <c r="D31" s="8">
        <v>1</v>
      </c>
      <c r="E31" s="8">
        <v>0.8</v>
      </c>
      <c r="F31" s="8">
        <v>0.6</v>
      </c>
      <c r="G31" s="10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25">
      <c r="A32" s="3"/>
      <c r="B32" s="64"/>
      <c r="C32" s="29" t="s">
        <v>17</v>
      </c>
      <c r="D32" s="8">
        <v>1</v>
      </c>
      <c r="E32" s="8">
        <v>0.8</v>
      </c>
      <c r="F32" s="8">
        <v>0.6</v>
      </c>
      <c r="G32" s="10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25">
      <c r="A33" s="3"/>
      <c r="B33" s="64" t="s">
        <v>19</v>
      </c>
      <c r="C33" s="29" t="s">
        <v>14</v>
      </c>
      <c r="D33" s="8">
        <v>0.5</v>
      </c>
      <c r="E33" s="8"/>
      <c r="F33" s="8"/>
      <c r="G33" s="10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25">
      <c r="A34" s="3"/>
      <c r="B34" s="64"/>
      <c r="C34" s="30" t="s">
        <v>15</v>
      </c>
      <c r="D34" s="8">
        <v>1</v>
      </c>
      <c r="E34" s="8">
        <v>0.8</v>
      </c>
      <c r="F34" s="8">
        <v>0.6</v>
      </c>
      <c r="G34" s="10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25">
      <c r="A35" s="3"/>
      <c r="B35" s="64"/>
      <c r="C35" s="30" t="s">
        <v>16</v>
      </c>
      <c r="D35" s="8">
        <v>1</v>
      </c>
      <c r="E35" s="8">
        <v>0.8</v>
      </c>
      <c r="F35" s="8">
        <v>0.6</v>
      </c>
      <c r="G35" s="10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25">
      <c r="A36" s="3"/>
      <c r="B36" s="64"/>
      <c r="C36" s="29" t="s">
        <v>17</v>
      </c>
      <c r="D36" s="8">
        <v>1</v>
      </c>
      <c r="E36" s="8">
        <v>0.8</v>
      </c>
      <c r="F36" s="8">
        <v>0.6</v>
      </c>
      <c r="G36" s="10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25">
      <c r="B37" s="31" t="s">
        <v>32</v>
      </c>
      <c r="C37" s="32" t="s">
        <v>33</v>
      </c>
      <c r="D37" s="2">
        <v>8</v>
      </c>
      <c r="E37" s="2">
        <v>16</v>
      </c>
      <c r="F37" s="2">
        <v>24</v>
      </c>
      <c r="G37" s="15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W37" s="3"/>
    </row>
    <row r="38" spans="1:23" x14ac:dyDescent="0.25">
      <c r="A38" s="3"/>
      <c r="B38" s="3"/>
      <c r="C38" s="3"/>
      <c r="D38" s="15"/>
      <c r="E38" s="15"/>
      <c r="F38" s="15"/>
      <c r="G38" s="15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5">
      <c r="W40" s="3"/>
    </row>
  </sheetData>
  <mergeCells count="11">
    <mergeCell ref="V4:V5"/>
    <mergeCell ref="F4:G4"/>
    <mergeCell ref="S4:U4"/>
    <mergeCell ref="N4:R4"/>
    <mergeCell ref="H4:M4"/>
    <mergeCell ref="E4:E5"/>
    <mergeCell ref="B28:B32"/>
    <mergeCell ref="B33:B36"/>
    <mergeCell ref="B4:B5"/>
    <mergeCell ref="C4:C5"/>
    <mergeCell ref="D4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Estimación General</vt:lpstr>
      <vt:lpstr>Programación</vt:lpstr>
      <vt:lpstr>Estimación CP</vt:lpstr>
    </vt:vector>
  </TitlesOfParts>
  <Company>Ribeiro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MSivori</dc:creator>
  <cp:lastModifiedBy>johana diaz</cp:lastModifiedBy>
  <cp:lastPrinted>2020-04-15T01:11:39Z</cp:lastPrinted>
  <dcterms:created xsi:type="dcterms:W3CDTF">2017-12-12T15:51:20Z</dcterms:created>
  <dcterms:modified xsi:type="dcterms:W3CDTF">2020-05-27T02:23:15Z</dcterms:modified>
</cp:coreProperties>
</file>