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UAN ESTEBAN\Documents\CUARTO SEMESTRE\Probabilidad y Estadistica\Trabajo_uno\"/>
    </mc:Choice>
  </mc:AlternateContent>
  <xr:revisionPtr revIDLastSave="0" documentId="13_ncr:1_{157E7048-BBE3-44D9-BBF8-463D03566AD0}" xr6:coauthVersionLast="47" xr6:coauthVersionMax="47" xr10:uidLastSave="{00000000-0000-0000-0000-000000000000}"/>
  <bookViews>
    <workbookView xWindow="-108" yWindow="-108" windowWidth="23256" windowHeight="12456" firstSheet="3" activeTab="6" xr2:uid="{00000000-000D-0000-FFFF-FFFF00000000}"/>
  </bookViews>
  <sheets>
    <sheet name="SUICIDIOS_2014_-_MARZO_2022__NE" sheetId="1" r:id="rId1"/>
    <sheet name="Descripcion de variables" sheetId="2" r:id="rId2"/>
    <sheet name="Objetivos de análisis descripti" sheetId="3" r:id="rId3"/>
    <sheet name="Tablas de frecuencia" sheetId="4" r:id="rId4"/>
    <sheet name="Resumen de datos estadísticoss" sheetId="6" r:id="rId5"/>
    <sheet name="Graficos" sheetId="5" r:id="rId6"/>
    <sheet name="Conclusiones" sheetId="7" r:id="rId7"/>
  </sheets>
  <definedNames>
    <definedName name="_xlnm._FilterDatabase" localSheetId="5" hidden="1">Graficos!$V$1:$V$190</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6" l="1"/>
  <c r="C6" i="6"/>
  <c r="U7" i="4"/>
  <c r="U6" i="4"/>
  <c r="U5" i="4"/>
  <c r="U4" i="4"/>
  <c r="C5" i="6"/>
  <c r="U13" i="4"/>
  <c r="U8" i="4"/>
  <c r="U9" i="4"/>
  <c r="U10" i="4"/>
  <c r="U11" i="4"/>
  <c r="U12" i="4"/>
  <c r="AA4" i="5"/>
  <c r="AA5" i="5"/>
  <c r="AA6" i="5" s="1"/>
  <c r="AA7" i="5" s="1"/>
  <c r="AA8" i="5" s="1"/>
  <c r="AA3" i="5"/>
  <c r="AA2" i="5"/>
  <c r="Z9" i="5"/>
  <c r="Z2" i="5"/>
  <c r="Z3" i="5"/>
  <c r="Z4" i="5"/>
  <c r="Z5" i="5"/>
  <c r="Z6" i="5"/>
  <c r="Z7" i="5"/>
  <c r="Z8" i="5"/>
  <c r="X9" i="5"/>
  <c r="Y8" i="5"/>
  <c r="Y7" i="5"/>
  <c r="Y6" i="5"/>
  <c r="Y5" i="5"/>
  <c r="Y4" i="5"/>
  <c r="Y3" i="5"/>
  <c r="X3" i="5"/>
  <c r="X4" i="5"/>
  <c r="X5" i="5"/>
  <c r="X6" i="5"/>
  <c r="X7" i="5"/>
  <c r="X8" i="5"/>
  <c r="X2" i="5"/>
  <c r="J3" i="5"/>
  <c r="L3" i="5"/>
  <c r="K3" i="5" l="1"/>
  <c r="J5" i="5" s="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4" i="5"/>
  <c r="F4" i="5" s="1"/>
  <c r="E69" i="5" l="1"/>
  <c r="F5" i="5"/>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G12" i="5" l="1"/>
  <c r="G24" i="5"/>
  <c r="G36" i="5"/>
  <c r="G48" i="5"/>
  <c r="G60" i="5"/>
  <c r="G10" i="5"/>
  <c r="G41" i="5"/>
  <c r="G16" i="5"/>
  <c r="G52" i="5"/>
  <c r="G17" i="5"/>
  <c r="G18" i="5"/>
  <c r="G30" i="5"/>
  <c r="G42" i="5"/>
  <c r="G54" i="5"/>
  <c r="G66" i="5"/>
  <c r="G35" i="5"/>
  <c r="G25" i="5"/>
  <c r="G38" i="5"/>
  <c r="G39" i="5"/>
  <c r="G65" i="5"/>
  <c r="G19" i="5"/>
  <c r="G31" i="5"/>
  <c r="G43" i="5"/>
  <c r="G55" i="5"/>
  <c r="G23" i="5"/>
  <c r="G13" i="5"/>
  <c r="G49" i="5"/>
  <c r="G5" i="5"/>
  <c r="G26" i="5"/>
  <c r="G62" i="5"/>
  <c r="G6" i="5"/>
  <c r="G15" i="5"/>
  <c r="G4" i="5"/>
  <c r="H4" i="5" s="1"/>
  <c r="H5" i="5" s="1"/>
  <c r="H6" i="5" s="1"/>
  <c r="H7" i="5" s="1"/>
  <c r="G40" i="5"/>
  <c r="G29" i="5"/>
  <c r="G20" i="5"/>
  <c r="G32" i="5"/>
  <c r="G44" i="5"/>
  <c r="G56" i="5"/>
  <c r="G68" i="5"/>
  <c r="G22" i="5"/>
  <c r="G34" i="5"/>
  <c r="G46" i="5"/>
  <c r="G58" i="5"/>
  <c r="G8" i="5"/>
  <c r="G11" i="5"/>
  <c r="G47" i="5"/>
  <c r="G59" i="5"/>
  <c r="G9" i="5"/>
  <c r="G37" i="5"/>
  <c r="G61" i="5"/>
  <c r="G14" i="5"/>
  <c r="G50" i="5"/>
  <c r="G27" i="5"/>
  <c r="G51" i="5"/>
  <c r="G63" i="5"/>
  <c r="G28" i="5"/>
  <c r="G64" i="5"/>
  <c r="G53" i="5"/>
  <c r="G21" i="5"/>
  <c r="G33" i="5"/>
  <c r="G45" i="5"/>
  <c r="G57" i="5"/>
  <c r="G7" i="5"/>
  <c r="G67" i="5"/>
  <c r="H8" i="5" l="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G69" i="5"/>
  <c r="D4" i="4"/>
  <c r="S13" i="4"/>
  <c r="S5" i="4"/>
  <c r="S6" i="4"/>
  <c r="S7" i="4"/>
  <c r="S8" i="4"/>
  <c r="S9" i="4"/>
  <c r="S10" i="4"/>
  <c r="S11" i="4"/>
  <c r="S12" i="4"/>
  <c r="S4" i="4"/>
  <c r="R6" i="4"/>
  <c r="R7" i="4" s="1"/>
  <c r="R8" i="4" s="1"/>
  <c r="R9" i="4" s="1"/>
  <c r="R10" i="4" s="1"/>
  <c r="R11" i="4" s="1"/>
  <c r="R12" i="4" s="1"/>
  <c r="R5" i="4"/>
  <c r="R4" i="4"/>
  <c r="Q13" i="4"/>
  <c r="Q5" i="4"/>
  <c r="Q6" i="4"/>
  <c r="Q7" i="4"/>
  <c r="Q8" i="4"/>
  <c r="Q9" i="4"/>
  <c r="Q10" i="4"/>
  <c r="Q11" i="4"/>
  <c r="Q12" i="4"/>
  <c r="Q4" i="4"/>
  <c r="P5" i="4"/>
  <c r="P6" i="4"/>
  <c r="P7" i="4"/>
  <c r="P8" i="4"/>
  <c r="P9" i="4"/>
  <c r="P10" i="4"/>
  <c r="P11" i="4"/>
  <c r="P12" i="4"/>
  <c r="P4" i="4"/>
  <c r="J7" i="4"/>
  <c r="J3" i="4"/>
  <c r="J2" i="4"/>
  <c r="E4" i="4" l="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F23" i="4" l="1"/>
  <c r="F8" i="4"/>
  <c r="F19" i="4"/>
  <c r="F18" i="4"/>
  <c r="F6" i="4"/>
  <c r="F63" i="4"/>
  <c r="F51" i="4"/>
  <c r="F39" i="4"/>
  <c r="F27" i="4"/>
  <c r="F62" i="4"/>
  <c r="F50" i="4"/>
  <c r="F38" i="4"/>
  <c r="F26" i="4"/>
  <c r="F14" i="4"/>
  <c r="F60" i="4"/>
  <c r="F48" i="4"/>
  <c r="F36" i="4"/>
  <c r="F24" i="4"/>
  <c r="F12" i="4"/>
  <c r="F59" i="4"/>
  <c r="F47" i="4"/>
  <c r="F35" i="4"/>
  <c r="F58" i="4"/>
  <c r="F46" i="4"/>
  <c r="F34" i="4"/>
  <c r="F22" i="4"/>
  <c r="F10" i="4"/>
  <c r="F68" i="4"/>
  <c r="F56" i="4"/>
  <c r="F44" i="4"/>
  <c r="F32" i="4"/>
  <c r="F20" i="4"/>
  <c r="F67" i="4"/>
  <c r="F55" i="4"/>
  <c r="F43" i="4"/>
  <c r="F31" i="4"/>
  <c r="F66" i="4"/>
  <c r="F54" i="4"/>
  <c r="F42" i="4"/>
  <c r="F30" i="4"/>
  <c r="F64" i="4"/>
  <c r="F52" i="4"/>
  <c r="F40" i="4"/>
  <c r="F28" i="4"/>
  <c r="F16" i="4"/>
  <c r="F15" i="4"/>
  <c r="F11" i="4"/>
  <c r="F7" i="4"/>
  <c r="J4" i="4"/>
  <c r="J5" i="4" s="1"/>
  <c r="J6" i="4" s="1"/>
  <c r="F5" i="4"/>
  <c r="F9" i="4"/>
  <c r="F13" i="4"/>
  <c r="F17" i="4"/>
  <c r="F21" i="4"/>
  <c r="F29" i="4"/>
  <c r="F33" i="4"/>
  <c r="F41" i="4"/>
  <c r="F49" i="4"/>
  <c r="F57" i="4"/>
  <c r="F4" i="4"/>
  <c r="F61" i="4"/>
  <c r="F25" i="4"/>
  <c r="F37" i="4"/>
  <c r="F45" i="4"/>
  <c r="F53" i="4"/>
  <c r="F65" i="4"/>
  <c r="G4" i="4" l="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F69" i="4"/>
  <c r="T4" i="4"/>
  <c r="T5" i="4" s="1"/>
  <c r="T6" i="4" s="1"/>
  <c r="T7" i="4" s="1"/>
  <c r="T8" i="4" s="1"/>
  <c r="T9" i="4" s="1"/>
  <c r="T10" i="4" s="1"/>
  <c r="T11" i="4" s="1"/>
  <c r="T12" i="4" s="1"/>
</calcChain>
</file>

<file path=xl/sharedStrings.xml><?xml version="1.0" encoding="utf-8"?>
<sst xmlns="http://schemas.openxmlformats.org/spreadsheetml/2006/main" count="1981" uniqueCount="440">
  <si>
    <t>Fecha del hecho</t>
  </si>
  <si>
    <t>Dia de la semana</t>
  </si>
  <si>
    <t>Hora del hecho (HH:MM)</t>
  </si>
  <si>
    <t>Comuna/Corregimiento</t>
  </si>
  <si>
    <t>Area del Hecho</t>
  </si>
  <si>
    <t>Clase de Area Hecho</t>
  </si>
  <si>
    <t>Genero</t>
  </si>
  <si>
    <t>Edad</t>
  </si>
  <si>
    <t>Mecanismo Muerte</t>
  </si>
  <si>
    <t>Evento relacionado con el hecho</t>
  </si>
  <si>
    <t>2014-05-21T00:00:00.000</t>
  </si>
  <si>
    <t>miércoles</t>
  </si>
  <si>
    <t>Zona Urbana</t>
  </si>
  <si>
    <t>Casa</t>
  </si>
  <si>
    <t>Masculino</t>
  </si>
  <si>
    <t>Ahorcamiento</t>
  </si>
  <si>
    <t>Sin Dato</t>
  </si>
  <si>
    <t>2014-06-03T00:00:00.000</t>
  </si>
  <si>
    <t>martes</t>
  </si>
  <si>
    <t>2014-06-06T00:00:00.000</t>
  </si>
  <si>
    <t>viernes</t>
  </si>
  <si>
    <t>Intoxicación</t>
  </si>
  <si>
    <t>2014-06-16T00:00:00.000</t>
  </si>
  <si>
    <t>lunes</t>
  </si>
  <si>
    <t>Vegalarga</t>
  </si>
  <si>
    <t>Zona Rural</t>
  </si>
  <si>
    <t>Finca o Campo Abierto</t>
  </si>
  <si>
    <t>Conflicto con la Pareja</t>
  </si>
  <si>
    <t>2014-06-26T00:00:00.000</t>
  </si>
  <si>
    <t>jueves</t>
  </si>
  <si>
    <t>Femenino</t>
  </si>
  <si>
    <t>2014-06-29T00:00:00.000</t>
  </si>
  <si>
    <t>domingo</t>
  </si>
  <si>
    <t>2014-07-01T00:00:00.000</t>
  </si>
  <si>
    <t>2014-07-28T00:00:00.000</t>
  </si>
  <si>
    <t>Crisis Económica</t>
  </si>
  <si>
    <t>2014-08-01T00:00:00.000</t>
  </si>
  <si>
    <t>Otro Lugar</t>
  </si>
  <si>
    <t>2014-08-12T00:00:00.000</t>
  </si>
  <si>
    <t>Otro Tipo de Eventos</t>
  </si>
  <si>
    <t>2014-09-09T00:00:00.000</t>
  </si>
  <si>
    <t>Lugar de Trabajo</t>
  </si>
  <si>
    <t>2014-09-24T00:00:00.000</t>
  </si>
  <si>
    <t>2014-10-10T00:00:00.000</t>
  </si>
  <si>
    <t>0.5</t>
  </si>
  <si>
    <t>Arma de Fuego</t>
  </si>
  <si>
    <t>Conflicto con la Familia</t>
  </si>
  <si>
    <t>2014-10-16T00:00:00.000</t>
  </si>
  <si>
    <t>2014-10-22T00:00:00.000</t>
  </si>
  <si>
    <t>2014-10-29T00:00:00.000</t>
  </si>
  <si>
    <t>2014-11-09T00:00:00.000</t>
  </si>
  <si>
    <t>2015-01-04T00:00:00.000</t>
  </si>
  <si>
    <t>2015-01-06T00:00:00.000</t>
  </si>
  <si>
    <t>0.003125</t>
  </si>
  <si>
    <t>2015-01-28T00:00:00.000</t>
  </si>
  <si>
    <t>0.0045138889</t>
  </si>
  <si>
    <t>2015-03-01T00:00:00.000</t>
  </si>
  <si>
    <t>0.9826388889</t>
  </si>
  <si>
    <t>2015-03-05T00:00:00.000</t>
  </si>
  <si>
    <t>0.4791666667</t>
  </si>
  <si>
    <t>2015-03-08T00:00:00.000</t>
  </si>
  <si>
    <t>0.2083333333</t>
  </si>
  <si>
    <t>2015-03-09T00:00:00.000</t>
  </si>
  <si>
    <t>0.2916666667</t>
  </si>
  <si>
    <t>2015-03-27T00:00:00.000</t>
  </si>
  <si>
    <t>2015-04-21T00:00:00.000</t>
  </si>
  <si>
    <t>0.0625</t>
  </si>
  <si>
    <t>2015-05-24T00:00:00.000</t>
  </si>
  <si>
    <t>0.4895833333</t>
  </si>
  <si>
    <t>Aipecito</t>
  </si>
  <si>
    <t>2015-06-02T00:00:00.000</t>
  </si>
  <si>
    <t>Rio / Laguna</t>
  </si>
  <si>
    <t>Otro Medios</t>
  </si>
  <si>
    <t>2015-06-03T00:00:00.000</t>
  </si>
  <si>
    <t>0.1111111111</t>
  </si>
  <si>
    <t>2015-06-16T00:00:00.000</t>
  </si>
  <si>
    <t>0.8541666667</t>
  </si>
  <si>
    <t>Espacio o Vía Pública</t>
  </si>
  <si>
    <t>Duelo Reciente</t>
  </si>
  <si>
    <t>2015-07-02T00:00:00.000</t>
  </si>
  <si>
    <t>0.5416666667</t>
  </si>
  <si>
    <t>Problemas Escolares</t>
  </si>
  <si>
    <t>2015-07-03T00:00:00.000</t>
  </si>
  <si>
    <t>0.4375</t>
  </si>
  <si>
    <t>2015-07-04T00:00:00.000</t>
  </si>
  <si>
    <t>sábado</t>
  </si>
  <si>
    <t>2015-07-07T00:00:00.000</t>
  </si>
  <si>
    <t>0.25</t>
  </si>
  <si>
    <t>2015-08-29T00:00:00.000</t>
  </si>
  <si>
    <t>2015-09-04T00:00:00.000</t>
  </si>
  <si>
    <t>0.7083333333</t>
  </si>
  <si>
    <t>2015-09-09T00:00:00.000</t>
  </si>
  <si>
    <t>0.3701388889</t>
  </si>
  <si>
    <t>2015-09-11T00:00:00.000</t>
  </si>
  <si>
    <t>2015-10-06T00:00:00.000</t>
  </si>
  <si>
    <t>0.8020833333</t>
  </si>
  <si>
    <t>2015-10-17T00:00:00.000</t>
  </si>
  <si>
    <t>0.03125</t>
  </si>
  <si>
    <t>2015-11-24T00:00:00.000</t>
  </si>
  <si>
    <t>2015-12-10T00:00:00.000</t>
  </si>
  <si>
    <t>2015-12-11T00:00:00.000</t>
  </si>
  <si>
    <t>0.6118055556</t>
  </si>
  <si>
    <t>2016-01-17T00:00:00.000</t>
  </si>
  <si>
    <t>0.0833333333</t>
  </si>
  <si>
    <t>2016-02-29T00:00:00.000</t>
  </si>
  <si>
    <t>0.3541666667</t>
  </si>
  <si>
    <t>2016-03-01T00:00:00.000</t>
  </si>
  <si>
    <t>0.9166666667</t>
  </si>
  <si>
    <t>2016-03-12T00:00:00.000</t>
  </si>
  <si>
    <t>0.625</t>
  </si>
  <si>
    <t>2016-03-15T00:00:00.000</t>
  </si>
  <si>
    <t>0.3333333333</t>
  </si>
  <si>
    <t>2016-03-29T00:00:00.000</t>
  </si>
  <si>
    <t>0.5972222222</t>
  </si>
  <si>
    <t>2016-04-24T00:00:00.000</t>
  </si>
  <si>
    <t>0.9583333333</t>
  </si>
  <si>
    <t>Lanzamiento al Vacío</t>
  </si>
  <si>
    <t>2016-04-25T00:00:00.000</t>
  </si>
  <si>
    <t>0.3472222222</t>
  </si>
  <si>
    <t>2016-05-03T00:00:00.000</t>
  </si>
  <si>
    <t>0.2708333333</t>
  </si>
  <si>
    <t>2016-05-14T00:00:00.000</t>
  </si>
  <si>
    <t>0.6666666667</t>
  </si>
  <si>
    <t>2016-05-17T00:00:00.000</t>
  </si>
  <si>
    <t>2016-06-12T00:00:00.000</t>
  </si>
  <si>
    <t>0.3819444444</t>
  </si>
  <si>
    <t>2016-09-13T00:00:00.000</t>
  </si>
  <si>
    <t>0.6236111111</t>
  </si>
  <si>
    <t>0.5104166667</t>
  </si>
  <si>
    <t>2016-10-05T00:00:00.000</t>
  </si>
  <si>
    <t>0.1909722222</t>
  </si>
  <si>
    <t>2016-10-11T00:00:00.000</t>
  </si>
  <si>
    <t>2016-11-12T00:00:00.000</t>
  </si>
  <si>
    <t>El Caguán</t>
  </si>
  <si>
    <t>2016-11-21T00:00:00.000</t>
  </si>
  <si>
    <t>0.4166666667</t>
  </si>
  <si>
    <t>2016-12-13T00:00:00.000</t>
  </si>
  <si>
    <t>0.6458333333</t>
  </si>
  <si>
    <t>2016-12-15T00:00:00.000</t>
  </si>
  <si>
    <t>2016-12-24T00:00:00.000</t>
  </si>
  <si>
    <t>2017-01-09T00:00:00.000</t>
  </si>
  <si>
    <t>0.5833333333</t>
  </si>
  <si>
    <t>2017-02-06T00:00:00.000</t>
  </si>
  <si>
    <t>2017-02-15T00:00:00.000</t>
  </si>
  <si>
    <t>0.7222222222</t>
  </si>
  <si>
    <t>2017-04-03T00:00:00.000</t>
  </si>
  <si>
    <t>2017-04-11T00:00:00.000</t>
  </si>
  <si>
    <t>0.6833333333</t>
  </si>
  <si>
    <t>2017-04-30T00:00:00.000</t>
  </si>
  <si>
    <t>2017-05-16T00:00:00.000</t>
  </si>
  <si>
    <t>0.2291666667</t>
  </si>
  <si>
    <t>2017-05-24T00:00:00.000</t>
  </si>
  <si>
    <t>0.1875</t>
  </si>
  <si>
    <t>2017-06-06T00:00:00.000</t>
  </si>
  <si>
    <t>2017-06-13T00:00:00.000</t>
  </si>
  <si>
    <t>0.6041666667</t>
  </si>
  <si>
    <t>2017-06-22T00:00:00.000</t>
  </si>
  <si>
    <t>2017-06-26T00:00:00.000</t>
  </si>
  <si>
    <t>2017-07-02T00:00:00.000</t>
  </si>
  <si>
    <t>2017-08-19T00:00:00.000</t>
  </si>
  <si>
    <t>2017-09-13T00:00:00.000</t>
  </si>
  <si>
    <t>0.7638888889</t>
  </si>
  <si>
    <t>2017-09-21T00:00:00.000</t>
  </si>
  <si>
    <t>2017-10-01T00:00:00.000</t>
  </si>
  <si>
    <t>0.7256944444</t>
  </si>
  <si>
    <t>2017-10-10T00:00:00.000</t>
  </si>
  <si>
    <t>2017-11-10T00:00:00.000</t>
  </si>
  <si>
    <t>2017-11-27T00:00:00.000</t>
  </si>
  <si>
    <t>2017-12-31T00:00:00.000</t>
  </si>
  <si>
    <t>0.9861111111</t>
  </si>
  <si>
    <t>2018-01-03T00:00:00.000</t>
  </si>
  <si>
    <t>0.7708333333</t>
  </si>
  <si>
    <t>2018-01-13T00:00:00.000</t>
  </si>
  <si>
    <t>2018-02-04T00:00:00.000</t>
  </si>
  <si>
    <t>0.9993055556</t>
  </si>
  <si>
    <t>2018-02-20T00:00:00.000</t>
  </si>
  <si>
    <t>0.3854166667</t>
  </si>
  <si>
    <t>2018-03-14T00:00:00.000</t>
  </si>
  <si>
    <t>0.4159722222</t>
  </si>
  <si>
    <t>2018-03-18T00:00:00.000</t>
  </si>
  <si>
    <t>0.5486111111</t>
  </si>
  <si>
    <t>2018-04-16T00:00:00.000</t>
  </si>
  <si>
    <t>0.75</t>
  </si>
  <si>
    <t>2018-05-09T00:00:00.000</t>
  </si>
  <si>
    <t>0.3368055556</t>
  </si>
  <si>
    <t>2018-05-20T00:00:00.000</t>
  </si>
  <si>
    <t>0.2604166667</t>
  </si>
  <si>
    <t>2018-06-24T00:00:00.000</t>
  </si>
  <si>
    <t>2018-07-26T00:00:00.000</t>
  </si>
  <si>
    <t>2018-08-16T00:00:00.000</t>
  </si>
  <si>
    <t>2018-10-09T00:00:00.000</t>
  </si>
  <si>
    <t>2018-10-16T00:00:00.000</t>
  </si>
  <si>
    <t>2018-11-11T00:00:00.000</t>
  </si>
  <si>
    <t>2018-11-13T00:00:00.000</t>
  </si>
  <si>
    <t>2018-12-25T00:00:00.000</t>
  </si>
  <si>
    <t>0.2430555556</t>
  </si>
  <si>
    <t>2019-02-26T00:00:00.000</t>
  </si>
  <si>
    <t>2019-03-02T00:00:00.000</t>
  </si>
  <si>
    <t>0.1145833333</t>
  </si>
  <si>
    <t>2019-03-22T00:00:00.000</t>
  </si>
  <si>
    <t>0.9666666667</t>
  </si>
  <si>
    <t>2019-04-09T00:00:00.000</t>
  </si>
  <si>
    <t>2019-04-26T00:00:00.000</t>
  </si>
  <si>
    <t>0.3055555556</t>
  </si>
  <si>
    <t>Fortalecillas</t>
  </si>
  <si>
    <t>2019-04-27T00:00:00.000</t>
  </si>
  <si>
    <t>0.2638888889</t>
  </si>
  <si>
    <t>2019-05-18T00:00:00.000</t>
  </si>
  <si>
    <t>0.2902777778</t>
  </si>
  <si>
    <t>2019-05-21T00:00:00.000</t>
  </si>
  <si>
    <t>0.7916666667</t>
  </si>
  <si>
    <t>2019-06-02T00:00:00.000</t>
  </si>
  <si>
    <t>2019-07-31T00:00:00.000</t>
  </si>
  <si>
    <t>2019-08-07T00:00:00.000</t>
  </si>
  <si>
    <t>2019-08-16T00:00:00.000</t>
  </si>
  <si>
    <t>0.8333333333</t>
  </si>
  <si>
    <t>2019-09-03T00:00:00.000</t>
  </si>
  <si>
    <t>2019-09-14T00:00:00.000</t>
  </si>
  <si>
    <t>2019-09-22T00:00:00.000</t>
  </si>
  <si>
    <t>0.7277777778</t>
  </si>
  <si>
    <t>2019-10-03T00:00:00.000</t>
  </si>
  <si>
    <t>2019-10-06T00:00:00.000</t>
  </si>
  <si>
    <t>2019-11-13T00:00:00.000</t>
  </si>
  <si>
    <t>0.6423611111</t>
  </si>
  <si>
    <t>2019-11-22T00:00:00.000</t>
  </si>
  <si>
    <t>2019-12-03T00:00:00.000</t>
  </si>
  <si>
    <t>2019-12-22T00:00:00.000</t>
  </si>
  <si>
    <t>0.9340277778</t>
  </si>
  <si>
    <t>2020-01-18T00:00:00.000</t>
  </si>
  <si>
    <t>0.7986111111</t>
  </si>
  <si>
    <t>2020-02-22T00:00:00.000</t>
  </si>
  <si>
    <t>2020-02-08T00:00:00.000</t>
  </si>
  <si>
    <t>0.9791666667</t>
  </si>
  <si>
    <t>2020-02-05T00:00:00.000</t>
  </si>
  <si>
    <t>0.6201388889</t>
  </si>
  <si>
    <t>2020-02-19T00:00:00.000</t>
  </si>
  <si>
    <t>0.6875</t>
  </si>
  <si>
    <t>2020-03-21T00:00:00.000</t>
  </si>
  <si>
    <t>2020-03-05T00:00:00.000</t>
  </si>
  <si>
    <t>2020-04-18T00:00:00.000</t>
  </si>
  <si>
    <t>0.4930555556</t>
  </si>
  <si>
    <t>2020-04-21T00:00:00.000</t>
  </si>
  <si>
    <t>0.2152777778</t>
  </si>
  <si>
    <t>2020-04-22T00:00:00.000</t>
  </si>
  <si>
    <t>0.375</t>
  </si>
  <si>
    <t>2020-04-28T00:00:00.000</t>
  </si>
  <si>
    <t>Conflicto con la pareja</t>
  </si>
  <si>
    <t>2020-05-20T00:00:00.000</t>
  </si>
  <si>
    <t>2020-05-31T00:00:00.000</t>
  </si>
  <si>
    <t>2020-06-08T00:00:00.000</t>
  </si>
  <si>
    <t>2020-07-17T00:00:00.000</t>
  </si>
  <si>
    <t>Sin dato</t>
  </si>
  <si>
    <t>2020-08-01T00:00:00.000</t>
  </si>
  <si>
    <t>1899-12-31T17:00:00.000</t>
  </si>
  <si>
    <t>1899-12-31T22:55:00.000</t>
  </si>
  <si>
    <t>2020-09-06T00:00:00.000</t>
  </si>
  <si>
    <t>1899-12-31T00:30:00.000</t>
  </si>
  <si>
    <t>2020-09-07T00:00:00.000</t>
  </si>
  <si>
    <t>1899-12-31T08:00:00.000</t>
  </si>
  <si>
    <t>2020-09-27T00:00:00.000</t>
  </si>
  <si>
    <t>1899-12-31T00:20:00.000</t>
  </si>
  <si>
    <t>2020-10-06T00:00:00.000</t>
  </si>
  <si>
    <t>1899-12-31T10:15:00.000</t>
  </si>
  <si>
    <t>2020-11-16T00:00:00.000</t>
  </si>
  <si>
    <t>1899-12-31T15:30:00.000</t>
  </si>
  <si>
    <t>2020-11-20T00:00:00.000</t>
  </si>
  <si>
    <t>1899-12-31T09:30:00.000</t>
  </si>
  <si>
    <t>2020-11-24T00:00:00.000</t>
  </si>
  <si>
    <t>1899-12-31T10:30:00.000</t>
  </si>
  <si>
    <t>2020-12-04T00:00:00.000</t>
  </si>
  <si>
    <t>1899-12-31T12:30:00.000</t>
  </si>
  <si>
    <t>Zona urbana</t>
  </si>
  <si>
    <t>2020-12-07T00:00:00.000</t>
  </si>
  <si>
    <t>1899-12-31T15:20:00.000</t>
  </si>
  <si>
    <t>Corte</t>
  </si>
  <si>
    <t>2020-12-21T00:00:00.000</t>
  </si>
  <si>
    <t>1899-12-31T07:00:00.000</t>
  </si>
  <si>
    <t>2020-12-29T00:00:00.000</t>
  </si>
  <si>
    <t>2021-01-31T00:00:00.000</t>
  </si>
  <si>
    <t>1899-12-31T03:00:00.000</t>
  </si>
  <si>
    <t>2021-02-14T00:00:00.000</t>
  </si>
  <si>
    <t>1899-12-31T06:00:00.000</t>
  </si>
  <si>
    <t>2021-02-26T00:00:00.000</t>
  </si>
  <si>
    <t>1899-12-31T07:30:00.000</t>
  </si>
  <si>
    <t>2021-03-03T00:00:00.000</t>
  </si>
  <si>
    <t>Conflictos con la pareja</t>
  </si>
  <si>
    <t>2021-04-06T00:00:00.000</t>
  </si>
  <si>
    <t>1899-12-31T20:40:00.000</t>
  </si>
  <si>
    <t>2021-04-16T00:00:00.000</t>
  </si>
  <si>
    <t>1899-12-31T18:00:00.000</t>
  </si>
  <si>
    <t>2021-04-20T00:00:00.000</t>
  </si>
  <si>
    <t>1899-12-31T16:00:00.000</t>
  </si>
  <si>
    <t>2021-04-24T00:00:00.000</t>
  </si>
  <si>
    <t>1899-12-31T22:20:00.000</t>
  </si>
  <si>
    <t>2021-05-02T00:00:00.000</t>
  </si>
  <si>
    <t>1899-12-31T16:26:00.000</t>
  </si>
  <si>
    <t>2021-05-05T00:00:00.000</t>
  </si>
  <si>
    <t>2021-05-14T00:00:00.000</t>
  </si>
  <si>
    <t>1899-12-31T17:10:00.000</t>
  </si>
  <si>
    <t>2021-05-24T00:00:00.000</t>
  </si>
  <si>
    <t>1899-12-31T17:30:00.000</t>
  </si>
  <si>
    <t>2021-07-19T00:00:00.000</t>
  </si>
  <si>
    <t>1899-12-31T05:17:00.000</t>
  </si>
  <si>
    <t>2021-07-25T00:00:00.000</t>
  </si>
  <si>
    <t>1899-12-31T14:00:00.000</t>
  </si>
  <si>
    <t>2021-08-06T00:00:00.000</t>
  </si>
  <si>
    <t>2021-08-15T00:00:00.000</t>
  </si>
  <si>
    <t>2021-08-28T00:00:00.000</t>
  </si>
  <si>
    <t>2021-11-02T00:00:00.000</t>
  </si>
  <si>
    <t>1899-12-31T08:54:00.000</t>
  </si>
  <si>
    <t>Hotel</t>
  </si>
  <si>
    <t>2021-11-11T00:00:00.000</t>
  </si>
  <si>
    <t>Jueves</t>
  </si>
  <si>
    <t>1899-12-31T22:15:00.000</t>
  </si>
  <si>
    <t>Hospital</t>
  </si>
  <si>
    <t>2021-11-22T00:00:00.000</t>
  </si>
  <si>
    <t>1899-12-31T12:50:00.000</t>
  </si>
  <si>
    <t>2021-11-26T00:00:00.000</t>
  </si>
  <si>
    <t>2021-12-01T00:00:00.000</t>
  </si>
  <si>
    <t>miercoles</t>
  </si>
  <si>
    <t>1899-12-31T20:30:00.000</t>
  </si>
  <si>
    <t>2022-01-26T00:00:00.000</t>
  </si>
  <si>
    <t>1899-12-31T13:50:00.000</t>
  </si>
  <si>
    <t>2022-02-14T00:00:00.000</t>
  </si>
  <si>
    <t>1899-12-31T11:55:00.000</t>
  </si>
  <si>
    <t>2022-02-17T00:00:00.000</t>
  </si>
  <si>
    <t>1899-12-31T21:30:00.000</t>
  </si>
  <si>
    <t>2022-02-21T00:00:00.000</t>
  </si>
  <si>
    <t>Lunes</t>
  </si>
  <si>
    <t>1899-12-31T16:30:00.000</t>
  </si>
  <si>
    <t>2022-03-07T00:00:00.000</t>
  </si>
  <si>
    <t>Tipo de Variable</t>
  </si>
  <si>
    <t>Nombre de la variable</t>
  </si>
  <si>
    <t>Descripcion</t>
  </si>
  <si>
    <t>Edades</t>
  </si>
  <si>
    <t>Fi</t>
  </si>
  <si>
    <t>fi</t>
  </si>
  <si>
    <t>hi</t>
  </si>
  <si>
    <t>Hi</t>
  </si>
  <si>
    <t>Tabla Frecuencia No Agrupada</t>
  </si>
  <si>
    <t>Max</t>
  </si>
  <si>
    <t>Min</t>
  </si>
  <si>
    <t>Rango</t>
  </si>
  <si>
    <t>Intervalo</t>
  </si>
  <si>
    <t>Amplitud</t>
  </si>
  <si>
    <t>Producto</t>
  </si>
  <si>
    <t>yi</t>
  </si>
  <si>
    <t>Fecha en que ocurrió el evento</t>
  </si>
  <si>
    <t>Día de la semana</t>
  </si>
  <si>
    <t>Día de la semana en que ocurrió el evento</t>
  </si>
  <si>
    <t>Hora del hecho</t>
  </si>
  <si>
    <t>Hora en que ocurrió el evento</t>
  </si>
  <si>
    <t>Ubicación geográfica del evento</t>
  </si>
  <si>
    <t>Área del Hecho</t>
  </si>
  <si>
    <t>Área (urbana/rural) donde ocurrió el evento</t>
  </si>
  <si>
    <t>Clase de Área Hecho</t>
  </si>
  <si>
    <t>Género</t>
  </si>
  <si>
    <t>Evento relacionado</t>
  </si>
  <si>
    <t>Descripción específica del área del evento</t>
  </si>
  <si>
    <t>Género de la persona involucrada</t>
  </si>
  <si>
    <t>Edad de la persona involucrada</t>
  </si>
  <si>
    <t>Causa o mecanismo de la muerte</t>
  </si>
  <si>
    <t>Descripción del evento relacionado con el hecho</t>
  </si>
  <si>
    <t>Objetivos de Análisis Descriptivo:</t>
  </si>
  <si>
    <t>Resumen de Estadísticas Básicas:</t>
  </si>
  <si>
    <t>Calcular estadísticas descriptivas como la media, mediana, moda y desviación estándar para la edad.</t>
  </si>
  <si>
    <t>Determinar la frecuencia de cada día de la semana y la hora del día en que ocurren los incidentes.</t>
  </si>
  <si>
    <t>Identificar los mecanismos de muerte más comunes.</t>
  </si>
  <si>
    <t>Exploración de Distribuciones:</t>
  </si>
  <si>
    <t>Utilizar gráficos de barras para representar la frecuencia de los días de la semana y los mecanismos de muerte.</t>
  </si>
  <si>
    <t>Análisis de Ubicaciones:</t>
  </si>
  <si>
    <t>Calcular la frecuencia de incidentes en cada comuna o corregimiento.</t>
  </si>
  <si>
    <t>Identificar las áreas más comunes donde ocurren los incidentes.</t>
  </si>
  <si>
    <t>Análisis de Género:</t>
  </si>
  <si>
    <t>Calcular la proporción de género en los incidentes.</t>
  </si>
  <si>
    <t>Analizar si hay diferencias en los mecanismos de muerte entre géneros.</t>
  </si>
  <si>
    <t>Relaciones entre Variables:</t>
  </si>
  <si>
    <t>Explorar si la edad está relacionada con el mecanismo de muerte.</t>
  </si>
  <si>
    <t>Investigar si ciertos días de la semana o áreas tienen más incidentes relacionados con eventos específicos.</t>
  </si>
  <si>
    <t>Manejo de Datos Faltantes:</t>
  </si>
  <si>
    <t>Identificar y tratar cualquier dato faltante en las variables.</t>
  </si>
  <si>
    <t>Identificación de Tendencias Temporales:</t>
  </si>
  <si>
    <t>Identificar tendencias temporales en la ocurrencia de incidentes a lo largo de los años y meses.</t>
  </si>
  <si>
    <t>Análisis de Eventos Relacionados:</t>
  </si>
  <si>
    <t>Analizar la frecuencia y la naturaleza de los eventos relacionados con los incidentes.</t>
  </si>
  <si>
    <t>Segmentación de Datos:</t>
  </si>
  <si>
    <t>Segmentar los datos por género, área del hecho o comuna para realizar análisis específicos.</t>
  </si>
  <si>
    <t>Visualización de Resultados:</t>
  </si>
  <si>
    <t>Crear gráficos y visualizaciones para presentar los resultados de manera efectiva.</t>
  </si>
  <si>
    <t>Tabla Frecuencia Agrupada</t>
  </si>
  <si>
    <t>Variable cuantitativa continua</t>
  </si>
  <si>
    <t>Variable cuantitativa discreta</t>
  </si>
  <si>
    <t>Variable cuantitatica continua</t>
  </si>
  <si>
    <t>Variable cualitativa en escala nominal</t>
  </si>
  <si>
    <t>17:00:00.000</t>
  </si>
  <si>
    <t>22:55:00.000</t>
  </si>
  <si>
    <t>00:30:00.000</t>
  </si>
  <si>
    <t>08:00:00.000</t>
  </si>
  <si>
    <t>00:20:00.000</t>
  </si>
  <si>
    <t>10:15:00.000</t>
  </si>
  <si>
    <t>15:30:00.000</t>
  </si>
  <si>
    <t>09:30:00.000</t>
  </si>
  <si>
    <t>10:30:00.000</t>
  </si>
  <si>
    <t>12:30:00.000</t>
  </si>
  <si>
    <t>15:20:00.000</t>
  </si>
  <si>
    <t>07:00:00.000</t>
  </si>
  <si>
    <t>03:00:00.000</t>
  </si>
  <si>
    <t>06:00:00.000</t>
  </si>
  <si>
    <t>07:30:00.000</t>
  </si>
  <si>
    <t>20:40:00.000</t>
  </si>
  <si>
    <t>18:00:00.000</t>
  </si>
  <si>
    <t>16:00:00.000</t>
  </si>
  <si>
    <t>22:20:00.000</t>
  </si>
  <si>
    <t>16:26:00.000</t>
  </si>
  <si>
    <t>17:10:00.000</t>
  </si>
  <si>
    <t>17:30:00.000</t>
  </si>
  <si>
    <t>17:00.000</t>
  </si>
  <si>
    <t>14:00:00.000</t>
  </si>
  <si>
    <t>08:54:00.000</t>
  </si>
  <si>
    <t>22:15:00.000</t>
  </si>
  <si>
    <t>12:50:00.000</t>
  </si>
  <si>
    <t>20:30:00.000</t>
  </si>
  <si>
    <t>13:50:00.000</t>
  </si>
  <si>
    <t>11:55:00.000</t>
  </si>
  <si>
    <t>21:30:00.000</t>
  </si>
  <si>
    <t>16:30:00.000</t>
  </si>
  <si>
    <t>Dato dañado</t>
  </si>
  <si>
    <t>k</t>
  </si>
  <si>
    <t>n</t>
  </si>
  <si>
    <t>min</t>
  </si>
  <si>
    <t>max</t>
  </si>
  <si>
    <t>Crear histogramas para visualizar la distribución de la edad.</t>
  </si>
  <si>
    <t>Etiquetas de fila</t>
  </si>
  <si>
    <t>Total general</t>
  </si>
  <si>
    <t>Media aritmetica</t>
  </si>
  <si>
    <t>Poblacion</t>
  </si>
  <si>
    <t>Xifi</t>
  </si>
  <si>
    <t>Mediana</t>
  </si>
  <si>
    <t>Moda</t>
  </si>
  <si>
    <t>En conclusión se pueden obtener diversos datos por medio de una tabla de frecuencia agrupada y no agrupada para resolver problemas estadísticos de la vida cotidiana, en este caso se observaron diferentes casos del suicidios dentro de las comunas o corregimientos de x municipio o departamento, con base a esos datos de pudo determinar por ejemplo que dias son mas susceptibles o que tienen una mayor frecuencia de suicidios asi como la hora del hecho, del mismo modo se pudo determinar que comunas o corregimientos fueron los mas afectados por este hecho, ademas de saber cual es la mayor causa por la cual las personas optan por quitarse la vida de cierta manera, todo esto se puede obtener por medio de formulas fáciles las cuales las implementaron los estudiantes por medio del Excel, agilizando el manejo de datos y la eficiencia, ya que no siempre será como hacerlo a mano, asi mismo se opto por visualizar dichos datos por medios de histogramas para la fácil comprensión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</si>
</sst>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374151"/>
      <name val="Segoe UI"/>
      <family val="2"/>
    </font>
    <font>
      <b/>
      <sz val="20"/>
      <color theme="1"/>
      <name val="Calibri"/>
      <family val="2"/>
      <scheme val="minor"/>
    </font>
    <font>
      <sz val="20"/>
      <color theme="1"/>
      <name val="Calibri"/>
      <family val="2"/>
      <scheme val="minor"/>
    </font>
    <font>
      <b/>
      <sz val="12"/>
      <color rgb="FF374151"/>
      <name val="Segoe UI"/>
      <family val="2"/>
    </font>
    <font>
      <sz val="14"/>
      <color theme="1"/>
      <name val="Calibri"/>
      <family val="2"/>
      <scheme val="minor"/>
    </font>
    <font>
      <u/>
      <sz val="20"/>
      <color theme="1"/>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horizontal="left"/>
    </xf>
    <xf numFmtId="14" fontId="0" fillId="0" borderId="0" xfId="0" applyNumberFormat="1" applyAlignment="1">
      <alignment horizontal="left"/>
    </xf>
    <xf numFmtId="20" fontId="0" fillId="0" borderId="0" xfId="0" applyNumberFormat="1" applyAlignment="1">
      <alignment horizontal="left"/>
    </xf>
    <xf numFmtId="0" fontId="0" fillId="0" borderId="10" xfId="0" applyBorder="1"/>
    <xf numFmtId="0" fontId="19" fillId="0" borderId="10" xfId="0" applyFont="1" applyBorder="1" applyAlignment="1">
      <alignment horizontal="center"/>
    </xf>
    <xf numFmtId="0" fontId="20" fillId="0" borderId="10" xfId="0" applyFont="1" applyBorder="1"/>
    <xf numFmtId="0" fontId="0" fillId="0" borderId="0" xfId="0" applyAlignment="1">
      <alignment horizontal="left" vertical="center" indent="1"/>
    </xf>
    <xf numFmtId="0" fontId="22" fillId="0" borderId="10" xfId="0" applyFont="1" applyBorder="1"/>
    <xf numFmtId="0" fontId="22" fillId="0" borderId="10" xfId="0" applyFont="1" applyBorder="1" applyAlignment="1">
      <alignment horizontal="left"/>
    </xf>
    <xf numFmtId="9" fontId="22" fillId="0" borderId="10" xfId="0" applyNumberFormat="1" applyFont="1" applyBorder="1"/>
    <xf numFmtId="0" fontId="22" fillId="0" borderId="10" xfId="0" applyFont="1" applyBorder="1" applyAlignment="1">
      <alignment horizontal="center"/>
    </xf>
    <xf numFmtId="0" fontId="22" fillId="0" borderId="0" xfId="0" applyFont="1"/>
    <xf numFmtId="1" fontId="0" fillId="0" borderId="0" xfId="0" applyNumberFormat="1"/>
    <xf numFmtId="0" fontId="22" fillId="0" borderId="0" xfId="0" applyFont="1" applyAlignment="1">
      <alignment horizontal="left"/>
    </xf>
    <xf numFmtId="9" fontId="22" fillId="0" borderId="0" xfId="0" applyNumberFormat="1" applyFont="1"/>
    <xf numFmtId="1" fontId="22" fillId="0" borderId="10" xfId="0" applyNumberFormat="1" applyFont="1" applyBorder="1" applyAlignment="1">
      <alignment horizontal="left"/>
    </xf>
    <xf numFmtId="0" fontId="20" fillId="0" borderId="0" xfId="0" applyFont="1"/>
    <xf numFmtId="0" fontId="18" fillId="0" borderId="0" xfId="0" applyFont="1" applyAlignment="1">
      <alignment horizontal="left" vertical="center" indent="2"/>
    </xf>
    <xf numFmtId="0" fontId="21" fillId="0" borderId="0" xfId="0" applyFont="1" applyAlignment="1">
      <alignment horizontal="left" vertical="center" indent="1"/>
    </xf>
    <xf numFmtId="0" fontId="21" fillId="0" borderId="0" xfId="0" applyFont="1" applyAlignment="1">
      <alignment vertical="center"/>
    </xf>
    <xf numFmtId="0" fontId="23" fillId="0" borderId="0" xfId="0" applyFont="1"/>
    <xf numFmtId="1" fontId="0" fillId="0" borderId="0" xfId="0" applyNumberFormat="1" applyAlignment="1">
      <alignment horizontal="left"/>
    </xf>
    <xf numFmtId="0" fontId="0" fillId="0" borderId="0" xfId="0" pivotButton="1"/>
    <xf numFmtId="0" fontId="24" fillId="0" borderId="0" xfId="0" applyFont="1"/>
    <xf numFmtId="2" fontId="0" fillId="0" borderId="0" xfId="0" applyNumberFormat="1"/>
    <xf numFmtId="0" fontId="22" fillId="0" borderId="11" xfId="0" applyFont="1" applyBorder="1"/>
    <xf numFmtId="3" fontId="0" fillId="0" borderId="0" xfId="0" applyNumberFormat="1"/>
    <xf numFmtId="0" fontId="22" fillId="0" borderId="10" xfId="0" applyFont="1" applyBorder="1" applyAlignment="1">
      <alignment horizontal="center"/>
    </xf>
    <xf numFmtId="0" fontId="0" fillId="0" borderId="0" xfId="0"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HISTOGRAMA</a:t>
            </a:r>
            <a:r>
              <a:rPr lang="es-ES" baseline="0"/>
              <a:t> DE FECUENCIAS</a:t>
            </a:r>
            <a:endParaRPr lang="es-ES"/>
          </a:p>
        </c:rich>
      </c:tx>
      <c:layout>
        <c:manualLayout>
          <c:xMode val="edge"/>
          <c:yMode val="edge"/>
          <c:x val="0.42281007280689586"/>
          <c:y val="1.735723955200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9358705161854772E-2"/>
          <c:y val="0.15319444444444447"/>
          <c:w val="0.89767541557305341"/>
          <c:h val="0.72088764946048411"/>
        </c:manualLayout>
      </c:layout>
      <c:barChart>
        <c:barDir val="col"/>
        <c:grouping val="clustered"/>
        <c:varyColors val="0"/>
        <c:ser>
          <c:idx val="0"/>
          <c:order val="0"/>
          <c:spPr>
            <a:solidFill>
              <a:schemeClr val="accent1"/>
            </a:solidFill>
            <a:ln>
              <a:noFill/>
            </a:ln>
            <a:effectLst/>
          </c:spPr>
          <c:invertIfNegative val="0"/>
          <c:cat>
            <c:numRef>
              <c:f>Graficos!$D$4:$D$68</c:f>
              <c:numCache>
                <c:formatCode>General</c:formatCode>
                <c:ptCount val="6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41</c:v>
                </c:pt>
                <c:pt idx="30">
                  <c:v>42</c:v>
                </c:pt>
                <c:pt idx="31">
                  <c:v>43</c:v>
                </c:pt>
                <c:pt idx="32">
                  <c:v>44</c:v>
                </c:pt>
                <c:pt idx="33">
                  <c:v>45</c:v>
                </c:pt>
                <c:pt idx="34">
                  <c:v>47</c:v>
                </c:pt>
                <c:pt idx="35">
                  <c:v>48</c:v>
                </c:pt>
                <c:pt idx="36">
                  <c:v>49</c:v>
                </c:pt>
                <c:pt idx="37">
                  <c:v>50</c:v>
                </c:pt>
                <c:pt idx="38">
                  <c:v>51</c:v>
                </c:pt>
                <c:pt idx="39">
                  <c:v>52</c:v>
                </c:pt>
                <c:pt idx="40">
                  <c:v>53</c:v>
                </c:pt>
                <c:pt idx="41">
                  <c:v>55</c:v>
                </c:pt>
                <c:pt idx="42">
                  <c:v>56</c:v>
                </c:pt>
                <c:pt idx="43">
                  <c:v>57</c:v>
                </c:pt>
                <c:pt idx="44">
                  <c:v>59</c:v>
                </c:pt>
                <c:pt idx="45">
                  <c:v>60</c:v>
                </c:pt>
                <c:pt idx="46">
                  <c:v>61</c:v>
                </c:pt>
                <c:pt idx="47">
                  <c:v>63</c:v>
                </c:pt>
                <c:pt idx="48">
                  <c:v>64</c:v>
                </c:pt>
                <c:pt idx="49">
                  <c:v>65</c:v>
                </c:pt>
                <c:pt idx="50">
                  <c:v>66</c:v>
                </c:pt>
                <c:pt idx="51">
                  <c:v>67</c:v>
                </c:pt>
                <c:pt idx="52">
                  <c:v>68</c:v>
                </c:pt>
                <c:pt idx="53">
                  <c:v>69</c:v>
                </c:pt>
                <c:pt idx="54">
                  <c:v>70</c:v>
                </c:pt>
                <c:pt idx="55">
                  <c:v>71</c:v>
                </c:pt>
                <c:pt idx="56">
                  <c:v>72</c:v>
                </c:pt>
                <c:pt idx="57">
                  <c:v>73</c:v>
                </c:pt>
                <c:pt idx="58">
                  <c:v>74</c:v>
                </c:pt>
                <c:pt idx="59">
                  <c:v>77</c:v>
                </c:pt>
                <c:pt idx="60">
                  <c:v>81</c:v>
                </c:pt>
                <c:pt idx="61">
                  <c:v>82</c:v>
                </c:pt>
                <c:pt idx="62">
                  <c:v>84</c:v>
                </c:pt>
                <c:pt idx="63">
                  <c:v>86</c:v>
                </c:pt>
                <c:pt idx="64">
                  <c:v>93</c:v>
                </c:pt>
              </c:numCache>
            </c:numRef>
          </c:cat>
          <c:val>
            <c:numRef>
              <c:f>Graficos!$E$4:$E$68</c:f>
              <c:numCache>
                <c:formatCode>General</c:formatCode>
                <c:ptCount val="65"/>
                <c:pt idx="0">
                  <c:v>1</c:v>
                </c:pt>
                <c:pt idx="1">
                  <c:v>1</c:v>
                </c:pt>
                <c:pt idx="2">
                  <c:v>2</c:v>
                </c:pt>
                <c:pt idx="3">
                  <c:v>5</c:v>
                </c:pt>
                <c:pt idx="4">
                  <c:v>3</c:v>
                </c:pt>
                <c:pt idx="5">
                  <c:v>9</c:v>
                </c:pt>
                <c:pt idx="6">
                  <c:v>5</c:v>
                </c:pt>
                <c:pt idx="7">
                  <c:v>4</c:v>
                </c:pt>
                <c:pt idx="8">
                  <c:v>5</c:v>
                </c:pt>
                <c:pt idx="9">
                  <c:v>4</c:v>
                </c:pt>
                <c:pt idx="10">
                  <c:v>7</c:v>
                </c:pt>
                <c:pt idx="11">
                  <c:v>3</c:v>
                </c:pt>
                <c:pt idx="12">
                  <c:v>5</c:v>
                </c:pt>
                <c:pt idx="13">
                  <c:v>8</c:v>
                </c:pt>
                <c:pt idx="14">
                  <c:v>3</c:v>
                </c:pt>
                <c:pt idx="15">
                  <c:v>7</c:v>
                </c:pt>
                <c:pt idx="16">
                  <c:v>2</c:v>
                </c:pt>
                <c:pt idx="17">
                  <c:v>5</c:v>
                </c:pt>
                <c:pt idx="18">
                  <c:v>5</c:v>
                </c:pt>
                <c:pt idx="19">
                  <c:v>3</c:v>
                </c:pt>
                <c:pt idx="20">
                  <c:v>6</c:v>
                </c:pt>
                <c:pt idx="21">
                  <c:v>3</c:v>
                </c:pt>
                <c:pt idx="22">
                  <c:v>1</c:v>
                </c:pt>
                <c:pt idx="23">
                  <c:v>4</c:v>
                </c:pt>
                <c:pt idx="24">
                  <c:v>1</c:v>
                </c:pt>
                <c:pt idx="25">
                  <c:v>1</c:v>
                </c:pt>
                <c:pt idx="26">
                  <c:v>2</c:v>
                </c:pt>
                <c:pt idx="27">
                  <c:v>2</c:v>
                </c:pt>
                <c:pt idx="28">
                  <c:v>2</c:v>
                </c:pt>
                <c:pt idx="29">
                  <c:v>2</c:v>
                </c:pt>
                <c:pt idx="30">
                  <c:v>4</c:v>
                </c:pt>
                <c:pt idx="31">
                  <c:v>1</c:v>
                </c:pt>
                <c:pt idx="32">
                  <c:v>1</c:v>
                </c:pt>
                <c:pt idx="33">
                  <c:v>4</c:v>
                </c:pt>
                <c:pt idx="34">
                  <c:v>5</c:v>
                </c:pt>
                <c:pt idx="35">
                  <c:v>3</c:v>
                </c:pt>
                <c:pt idx="36">
                  <c:v>5</c:v>
                </c:pt>
                <c:pt idx="37">
                  <c:v>3</c:v>
                </c:pt>
                <c:pt idx="38">
                  <c:v>3</c:v>
                </c:pt>
                <c:pt idx="39">
                  <c:v>3</c:v>
                </c:pt>
                <c:pt idx="40">
                  <c:v>2</c:v>
                </c:pt>
                <c:pt idx="41">
                  <c:v>5</c:v>
                </c:pt>
                <c:pt idx="42">
                  <c:v>1</c:v>
                </c:pt>
                <c:pt idx="43">
                  <c:v>1</c:v>
                </c:pt>
                <c:pt idx="44">
                  <c:v>2</c:v>
                </c:pt>
                <c:pt idx="45">
                  <c:v>5</c:v>
                </c:pt>
                <c:pt idx="46">
                  <c:v>2</c:v>
                </c:pt>
                <c:pt idx="47">
                  <c:v>2</c:v>
                </c:pt>
                <c:pt idx="48">
                  <c:v>4</c:v>
                </c:pt>
                <c:pt idx="49">
                  <c:v>1</c:v>
                </c:pt>
                <c:pt idx="50">
                  <c:v>1</c:v>
                </c:pt>
                <c:pt idx="51">
                  <c:v>1</c:v>
                </c:pt>
                <c:pt idx="52">
                  <c:v>2</c:v>
                </c:pt>
                <c:pt idx="53">
                  <c:v>1</c:v>
                </c:pt>
                <c:pt idx="54">
                  <c:v>1</c:v>
                </c:pt>
                <c:pt idx="55">
                  <c:v>1</c:v>
                </c:pt>
                <c:pt idx="56">
                  <c:v>1</c:v>
                </c:pt>
                <c:pt idx="57">
                  <c:v>2</c:v>
                </c:pt>
                <c:pt idx="58">
                  <c:v>2</c:v>
                </c:pt>
                <c:pt idx="59">
                  <c:v>1</c:v>
                </c:pt>
                <c:pt idx="60">
                  <c:v>2</c:v>
                </c:pt>
                <c:pt idx="61">
                  <c:v>1</c:v>
                </c:pt>
                <c:pt idx="62">
                  <c:v>1</c:v>
                </c:pt>
                <c:pt idx="63">
                  <c:v>1</c:v>
                </c:pt>
                <c:pt idx="64">
                  <c:v>1</c:v>
                </c:pt>
              </c:numCache>
            </c:numRef>
          </c:val>
          <c:extLst>
            <c:ext xmlns:c16="http://schemas.microsoft.com/office/drawing/2014/chart" uri="{C3380CC4-5D6E-409C-BE32-E72D297353CC}">
              <c16:uniqueId val="{00000000-6408-4977-9EFD-53839841F8F4}"/>
            </c:ext>
          </c:extLst>
        </c:ser>
        <c:dLbls>
          <c:showLegendKey val="0"/>
          <c:showVal val="0"/>
          <c:showCatName val="0"/>
          <c:showSerName val="0"/>
          <c:showPercent val="0"/>
          <c:showBubbleSize val="0"/>
        </c:dLbls>
        <c:gapWidth val="165"/>
        <c:overlap val="-22"/>
        <c:axId val="822967520"/>
        <c:axId val="648330464"/>
      </c:barChart>
      <c:lineChart>
        <c:grouping val="standard"/>
        <c:varyColors val="0"/>
        <c:ser>
          <c:idx val="1"/>
          <c:order val="1"/>
          <c:tx>
            <c:v>Poligono de frecuencias </c:v>
          </c:tx>
          <c:spPr>
            <a:ln w="28575" cap="rnd">
              <a:solidFill>
                <a:schemeClr val="accent2"/>
              </a:solidFill>
              <a:round/>
            </a:ln>
            <a:effectLst/>
          </c:spPr>
          <c:marker>
            <c:symbol val="none"/>
          </c:marker>
          <c:val>
            <c:numRef>
              <c:f>Graficos!$E$4:$E$68</c:f>
              <c:numCache>
                <c:formatCode>General</c:formatCode>
                <c:ptCount val="65"/>
                <c:pt idx="0">
                  <c:v>1</c:v>
                </c:pt>
                <c:pt idx="1">
                  <c:v>1</c:v>
                </c:pt>
                <c:pt idx="2">
                  <c:v>2</c:v>
                </c:pt>
                <c:pt idx="3">
                  <c:v>5</c:v>
                </c:pt>
                <c:pt idx="4">
                  <c:v>3</c:v>
                </c:pt>
                <c:pt idx="5">
                  <c:v>9</c:v>
                </c:pt>
                <c:pt idx="6">
                  <c:v>5</c:v>
                </c:pt>
                <c:pt idx="7">
                  <c:v>4</c:v>
                </c:pt>
                <c:pt idx="8">
                  <c:v>5</c:v>
                </c:pt>
                <c:pt idx="9">
                  <c:v>4</c:v>
                </c:pt>
                <c:pt idx="10">
                  <c:v>7</c:v>
                </c:pt>
                <c:pt idx="11">
                  <c:v>3</c:v>
                </c:pt>
                <c:pt idx="12">
                  <c:v>5</c:v>
                </c:pt>
                <c:pt idx="13">
                  <c:v>8</c:v>
                </c:pt>
                <c:pt idx="14">
                  <c:v>3</c:v>
                </c:pt>
                <c:pt idx="15">
                  <c:v>7</c:v>
                </c:pt>
                <c:pt idx="16">
                  <c:v>2</c:v>
                </c:pt>
                <c:pt idx="17">
                  <c:v>5</c:v>
                </c:pt>
                <c:pt idx="18">
                  <c:v>5</c:v>
                </c:pt>
                <c:pt idx="19">
                  <c:v>3</c:v>
                </c:pt>
                <c:pt idx="20">
                  <c:v>6</c:v>
                </c:pt>
                <c:pt idx="21">
                  <c:v>3</c:v>
                </c:pt>
                <c:pt idx="22">
                  <c:v>1</c:v>
                </c:pt>
                <c:pt idx="23">
                  <c:v>4</c:v>
                </c:pt>
                <c:pt idx="24">
                  <c:v>1</c:v>
                </c:pt>
                <c:pt idx="25">
                  <c:v>1</c:v>
                </c:pt>
                <c:pt idx="26">
                  <c:v>2</c:v>
                </c:pt>
                <c:pt idx="27">
                  <c:v>2</c:v>
                </c:pt>
                <c:pt idx="28">
                  <c:v>2</c:v>
                </c:pt>
                <c:pt idx="29">
                  <c:v>2</c:v>
                </c:pt>
                <c:pt idx="30">
                  <c:v>4</c:v>
                </c:pt>
                <c:pt idx="31">
                  <c:v>1</c:v>
                </c:pt>
                <c:pt idx="32">
                  <c:v>1</c:v>
                </c:pt>
                <c:pt idx="33">
                  <c:v>4</c:v>
                </c:pt>
                <c:pt idx="34">
                  <c:v>5</c:v>
                </c:pt>
                <c:pt idx="35">
                  <c:v>3</c:v>
                </c:pt>
                <c:pt idx="36">
                  <c:v>5</c:v>
                </c:pt>
                <c:pt idx="37">
                  <c:v>3</c:v>
                </c:pt>
                <c:pt idx="38">
                  <c:v>3</c:v>
                </c:pt>
                <c:pt idx="39">
                  <c:v>3</c:v>
                </c:pt>
                <c:pt idx="40">
                  <c:v>2</c:v>
                </c:pt>
                <c:pt idx="41">
                  <c:v>5</c:v>
                </c:pt>
                <c:pt idx="42">
                  <c:v>1</c:v>
                </c:pt>
                <c:pt idx="43">
                  <c:v>1</c:v>
                </c:pt>
                <c:pt idx="44">
                  <c:v>2</c:v>
                </c:pt>
                <c:pt idx="45">
                  <c:v>5</c:v>
                </c:pt>
                <c:pt idx="46">
                  <c:v>2</c:v>
                </c:pt>
                <c:pt idx="47">
                  <c:v>2</c:v>
                </c:pt>
                <c:pt idx="48">
                  <c:v>4</c:v>
                </c:pt>
                <c:pt idx="49">
                  <c:v>1</c:v>
                </c:pt>
                <c:pt idx="50">
                  <c:v>1</c:v>
                </c:pt>
                <c:pt idx="51">
                  <c:v>1</c:v>
                </c:pt>
                <c:pt idx="52">
                  <c:v>2</c:v>
                </c:pt>
                <c:pt idx="53">
                  <c:v>1</c:v>
                </c:pt>
                <c:pt idx="54">
                  <c:v>1</c:v>
                </c:pt>
                <c:pt idx="55">
                  <c:v>1</c:v>
                </c:pt>
                <c:pt idx="56">
                  <c:v>1</c:v>
                </c:pt>
                <c:pt idx="57">
                  <c:v>2</c:v>
                </c:pt>
                <c:pt idx="58">
                  <c:v>2</c:v>
                </c:pt>
                <c:pt idx="59">
                  <c:v>1</c:v>
                </c:pt>
                <c:pt idx="60">
                  <c:v>2</c:v>
                </c:pt>
                <c:pt idx="61">
                  <c:v>1</c:v>
                </c:pt>
                <c:pt idx="62">
                  <c:v>1</c:v>
                </c:pt>
                <c:pt idx="63">
                  <c:v>1</c:v>
                </c:pt>
                <c:pt idx="64">
                  <c:v>1</c:v>
                </c:pt>
              </c:numCache>
            </c:numRef>
          </c:val>
          <c:smooth val="0"/>
          <c:extLst>
            <c:ext xmlns:c16="http://schemas.microsoft.com/office/drawing/2014/chart" uri="{C3380CC4-5D6E-409C-BE32-E72D297353CC}">
              <c16:uniqueId val="{00000001-6408-4977-9EFD-53839841F8F4}"/>
            </c:ext>
          </c:extLst>
        </c:ser>
        <c:dLbls>
          <c:showLegendKey val="0"/>
          <c:showVal val="0"/>
          <c:showCatName val="0"/>
          <c:showSerName val="0"/>
          <c:showPercent val="0"/>
          <c:showBubbleSize val="0"/>
        </c:dLbls>
        <c:marker val="1"/>
        <c:smooth val="0"/>
        <c:axId val="822967520"/>
        <c:axId val="648330464"/>
      </c:lineChart>
      <c:catAx>
        <c:axId val="8229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8330464"/>
        <c:crosses val="autoZero"/>
        <c:auto val="1"/>
        <c:lblAlgn val="ctr"/>
        <c:lblOffset val="100"/>
        <c:noMultiLvlLbl val="0"/>
      </c:catAx>
      <c:valAx>
        <c:axId val="64833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2967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Histograma de frecuencia</c:v>
          </c:tx>
          <c:spPr>
            <a:solidFill>
              <a:schemeClr val="accent1"/>
            </a:solidFill>
            <a:ln>
              <a:noFill/>
            </a:ln>
            <a:effectLst/>
          </c:spPr>
          <c:invertIfNegative val="0"/>
          <c:cat>
            <c:strRef>
              <c:f>Graficos!$W$2:$W$8</c:f>
              <c:strCache>
                <c:ptCount val="7"/>
                <c:pt idx="0">
                  <c:v>lunes</c:v>
                </c:pt>
                <c:pt idx="1">
                  <c:v>martes</c:v>
                </c:pt>
                <c:pt idx="2">
                  <c:v>miércoles</c:v>
                </c:pt>
                <c:pt idx="3">
                  <c:v>jueves</c:v>
                </c:pt>
                <c:pt idx="4">
                  <c:v>viernes</c:v>
                </c:pt>
                <c:pt idx="5">
                  <c:v>sábado</c:v>
                </c:pt>
                <c:pt idx="6">
                  <c:v>domingo</c:v>
                </c:pt>
              </c:strCache>
            </c:strRef>
          </c:cat>
          <c:val>
            <c:numRef>
              <c:f>Graficos!$X$2:$X$8</c:f>
              <c:numCache>
                <c:formatCode>General</c:formatCode>
                <c:ptCount val="7"/>
                <c:pt idx="0">
                  <c:v>24</c:v>
                </c:pt>
                <c:pt idx="1">
                  <c:v>45</c:v>
                </c:pt>
                <c:pt idx="2">
                  <c:v>27</c:v>
                </c:pt>
                <c:pt idx="3">
                  <c:v>14</c:v>
                </c:pt>
                <c:pt idx="4">
                  <c:v>21</c:v>
                </c:pt>
                <c:pt idx="5">
                  <c:v>23</c:v>
                </c:pt>
                <c:pt idx="6">
                  <c:v>33</c:v>
                </c:pt>
              </c:numCache>
            </c:numRef>
          </c:val>
          <c:extLst>
            <c:ext xmlns:c16="http://schemas.microsoft.com/office/drawing/2014/chart" uri="{C3380CC4-5D6E-409C-BE32-E72D297353CC}">
              <c16:uniqueId val="{00000000-5405-4442-9ECD-B6961FACA977}"/>
            </c:ext>
          </c:extLst>
        </c:ser>
        <c:dLbls>
          <c:showLegendKey val="0"/>
          <c:showVal val="0"/>
          <c:showCatName val="0"/>
          <c:showSerName val="0"/>
          <c:showPercent val="0"/>
          <c:showBubbleSize val="0"/>
        </c:dLbls>
        <c:gapWidth val="219"/>
        <c:overlap val="-27"/>
        <c:axId val="459712464"/>
        <c:axId val="2082538416"/>
      </c:barChart>
      <c:catAx>
        <c:axId val="4597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2538416"/>
        <c:crosses val="autoZero"/>
        <c:auto val="1"/>
        <c:lblAlgn val="ctr"/>
        <c:lblOffset val="100"/>
        <c:noMultiLvlLbl val="0"/>
      </c:catAx>
      <c:valAx>
        <c:axId val="20825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971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5180</xdr:colOff>
      <xdr:row>7</xdr:row>
      <xdr:rowOff>25147</xdr:rowOff>
    </xdr:from>
    <xdr:to>
      <xdr:col>19</xdr:col>
      <xdr:colOff>698862</xdr:colOff>
      <xdr:row>26</xdr:row>
      <xdr:rowOff>71846</xdr:rowOff>
    </xdr:to>
    <xdr:graphicFrame macro="">
      <xdr:nvGraphicFramePr>
        <xdr:cNvPr id="3" name="Gráfico 2">
          <a:extLst>
            <a:ext uri="{FF2B5EF4-FFF2-40B4-BE49-F238E27FC236}">
              <a16:creationId xmlns:a16="http://schemas.microsoft.com/office/drawing/2014/main" id="{0A0F728B-4FA8-9921-51D8-F5DB01329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165033</xdr:colOff>
      <xdr:row>10</xdr:row>
      <xdr:rowOff>161364</xdr:rowOff>
    </xdr:from>
    <xdr:to>
      <xdr:col>27</xdr:col>
      <xdr:colOff>457200</xdr:colOff>
      <xdr:row>24</xdr:row>
      <xdr:rowOff>80682</xdr:rowOff>
    </xdr:to>
    <xdr:graphicFrame macro="">
      <xdr:nvGraphicFramePr>
        <xdr:cNvPr id="2" name="Gráfico 1">
          <a:extLst>
            <a:ext uri="{FF2B5EF4-FFF2-40B4-BE49-F238E27FC236}">
              <a16:creationId xmlns:a16="http://schemas.microsoft.com/office/drawing/2014/main" id="{9B6AD411-1DB2-C638-B7D9-28D76EC8B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ESTEBAN" refreshedDate="45181.690015162036" createdVersion="8" refreshedVersion="8" minRefreshableVersion="3" recordCount="187" xr:uid="{C5558A60-AC8A-408F-B699-7F9176C80BF5}">
  <cacheSource type="worksheet">
    <worksheetSource ref="V1:V188" sheet="Graficos"/>
  </cacheSource>
  <cacheFields count="1">
    <cacheField name="Dia de la semana" numFmtId="0">
      <sharedItems count="7">
        <s v="miércoles"/>
        <s v="martes"/>
        <s v="viernes"/>
        <s v="lunes"/>
        <s v="jueves"/>
        <s v="domingo"/>
        <s v="sába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r>
  <r>
    <x v="1"/>
  </r>
  <r>
    <x v="2"/>
  </r>
  <r>
    <x v="3"/>
  </r>
  <r>
    <x v="4"/>
  </r>
  <r>
    <x v="5"/>
  </r>
  <r>
    <x v="1"/>
  </r>
  <r>
    <x v="3"/>
  </r>
  <r>
    <x v="2"/>
  </r>
  <r>
    <x v="1"/>
  </r>
  <r>
    <x v="1"/>
  </r>
  <r>
    <x v="0"/>
  </r>
  <r>
    <x v="2"/>
  </r>
  <r>
    <x v="4"/>
  </r>
  <r>
    <x v="0"/>
  </r>
  <r>
    <x v="0"/>
  </r>
  <r>
    <x v="5"/>
  </r>
  <r>
    <x v="5"/>
  </r>
  <r>
    <x v="1"/>
  </r>
  <r>
    <x v="0"/>
  </r>
  <r>
    <x v="5"/>
  </r>
  <r>
    <x v="4"/>
  </r>
  <r>
    <x v="5"/>
  </r>
  <r>
    <x v="3"/>
  </r>
  <r>
    <x v="2"/>
  </r>
  <r>
    <x v="1"/>
  </r>
  <r>
    <x v="5"/>
  </r>
  <r>
    <x v="1"/>
  </r>
  <r>
    <x v="0"/>
  </r>
  <r>
    <x v="1"/>
  </r>
  <r>
    <x v="4"/>
  </r>
  <r>
    <x v="2"/>
  </r>
  <r>
    <x v="6"/>
  </r>
  <r>
    <x v="1"/>
  </r>
  <r>
    <x v="6"/>
  </r>
  <r>
    <x v="2"/>
  </r>
  <r>
    <x v="0"/>
  </r>
  <r>
    <x v="2"/>
  </r>
  <r>
    <x v="1"/>
  </r>
  <r>
    <x v="6"/>
  </r>
  <r>
    <x v="1"/>
  </r>
  <r>
    <x v="4"/>
  </r>
  <r>
    <x v="2"/>
  </r>
  <r>
    <x v="5"/>
  </r>
  <r>
    <x v="3"/>
  </r>
  <r>
    <x v="1"/>
  </r>
  <r>
    <x v="6"/>
  </r>
  <r>
    <x v="1"/>
  </r>
  <r>
    <x v="1"/>
  </r>
  <r>
    <x v="5"/>
  </r>
  <r>
    <x v="3"/>
  </r>
  <r>
    <x v="1"/>
  </r>
  <r>
    <x v="6"/>
  </r>
  <r>
    <x v="1"/>
  </r>
  <r>
    <x v="5"/>
  </r>
  <r>
    <x v="1"/>
  </r>
  <r>
    <x v="1"/>
  </r>
  <r>
    <x v="0"/>
  </r>
  <r>
    <x v="1"/>
  </r>
  <r>
    <x v="6"/>
  </r>
  <r>
    <x v="3"/>
  </r>
  <r>
    <x v="1"/>
  </r>
  <r>
    <x v="4"/>
  </r>
  <r>
    <x v="6"/>
  </r>
  <r>
    <x v="3"/>
  </r>
  <r>
    <x v="3"/>
  </r>
  <r>
    <x v="0"/>
  </r>
  <r>
    <x v="3"/>
  </r>
  <r>
    <x v="1"/>
  </r>
  <r>
    <x v="5"/>
  </r>
  <r>
    <x v="1"/>
  </r>
  <r>
    <x v="0"/>
  </r>
  <r>
    <x v="1"/>
  </r>
  <r>
    <x v="1"/>
  </r>
  <r>
    <x v="1"/>
  </r>
  <r>
    <x v="4"/>
  </r>
  <r>
    <x v="3"/>
  </r>
  <r>
    <x v="5"/>
  </r>
  <r>
    <x v="5"/>
  </r>
  <r>
    <x v="6"/>
  </r>
  <r>
    <x v="0"/>
  </r>
  <r>
    <x v="4"/>
  </r>
  <r>
    <x v="5"/>
  </r>
  <r>
    <x v="1"/>
  </r>
  <r>
    <x v="2"/>
  </r>
  <r>
    <x v="3"/>
  </r>
  <r>
    <x v="3"/>
  </r>
  <r>
    <x v="5"/>
  </r>
  <r>
    <x v="0"/>
  </r>
  <r>
    <x v="0"/>
  </r>
  <r>
    <x v="6"/>
  </r>
  <r>
    <x v="6"/>
  </r>
  <r>
    <x v="5"/>
  </r>
  <r>
    <x v="1"/>
  </r>
  <r>
    <x v="0"/>
  </r>
  <r>
    <x v="5"/>
  </r>
  <r>
    <x v="3"/>
  </r>
  <r>
    <x v="0"/>
  </r>
  <r>
    <x v="5"/>
  </r>
  <r>
    <x v="5"/>
  </r>
  <r>
    <x v="4"/>
  </r>
  <r>
    <x v="4"/>
  </r>
  <r>
    <x v="1"/>
  </r>
  <r>
    <x v="1"/>
  </r>
  <r>
    <x v="5"/>
  </r>
  <r>
    <x v="1"/>
  </r>
  <r>
    <x v="1"/>
  </r>
  <r>
    <x v="1"/>
  </r>
  <r>
    <x v="6"/>
  </r>
  <r>
    <x v="2"/>
  </r>
  <r>
    <x v="1"/>
  </r>
  <r>
    <x v="2"/>
  </r>
  <r>
    <x v="6"/>
  </r>
  <r>
    <x v="6"/>
  </r>
  <r>
    <x v="1"/>
  </r>
  <r>
    <x v="5"/>
  </r>
  <r>
    <x v="0"/>
  </r>
  <r>
    <x v="0"/>
  </r>
  <r>
    <x v="2"/>
  </r>
  <r>
    <x v="1"/>
  </r>
  <r>
    <x v="6"/>
  </r>
  <r>
    <x v="5"/>
  </r>
  <r>
    <x v="4"/>
  </r>
  <r>
    <x v="5"/>
  </r>
  <r>
    <x v="0"/>
  </r>
  <r>
    <x v="2"/>
  </r>
  <r>
    <x v="1"/>
  </r>
  <r>
    <x v="5"/>
  </r>
  <r>
    <x v="6"/>
  </r>
  <r>
    <x v="6"/>
  </r>
  <r>
    <x v="6"/>
  </r>
  <r>
    <x v="0"/>
  </r>
  <r>
    <x v="0"/>
  </r>
  <r>
    <x v="6"/>
  </r>
  <r>
    <x v="4"/>
  </r>
  <r>
    <x v="6"/>
  </r>
  <r>
    <x v="1"/>
  </r>
  <r>
    <x v="0"/>
  </r>
  <r>
    <x v="1"/>
  </r>
  <r>
    <x v="0"/>
  </r>
  <r>
    <x v="5"/>
  </r>
  <r>
    <x v="3"/>
  </r>
  <r>
    <x v="2"/>
  </r>
  <r>
    <x v="6"/>
  </r>
  <r>
    <x v="6"/>
  </r>
  <r>
    <x v="5"/>
  </r>
  <r>
    <x v="3"/>
  </r>
  <r>
    <x v="5"/>
  </r>
  <r>
    <x v="1"/>
  </r>
  <r>
    <x v="3"/>
  </r>
  <r>
    <x v="2"/>
  </r>
  <r>
    <x v="1"/>
  </r>
  <r>
    <x v="2"/>
  </r>
  <r>
    <x v="3"/>
  </r>
  <r>
    <x v="3"/>
  </r>
  <r>
    <x v="1"/>
  </r>
  <r>
    <x v="5"/>
  </r>
  <r>
    <x v="5"/>
  </r>
  <r>
    <x v="2"/>
  </r>
  <r>
    <x v="0"/>
  </r>
  <r>
    <x v="1"/>
  </r>
  <r>
    <x v="2"/>
  </r>
  <r>
    <x v="1"/>
  </r>
  <r>
    <x v="6"/>
  </r>
  <r>
    <x v="5"/>
  </r>
  <r>
    <x v="0"/>
  </r>
  <r>
    <x v="2"/>
  </r>
  <r>
    <x v="3"/>
  </r>
  <r>
    <x v="3"/>
  </r>
  <r>
    <x v="3"/>
  </r>
  <r>
    <x v="5"/>
  </r>
  <r>
    <x v="5"/>
  </r>
  <r>
    <x v="2"/>
  </r>
  <r>
    <x v="5"/>
  </r>
  <r>
    <x v="6"/>
  </r>
  <r>
    <x v="5"/>
  </r>
  <r>
    <x v="1"/>
  </r>
  <r>
    <x v="4"/>
  </r>
  <r>
    <x v="3"/>
  </r>
  <r>
    <x v="2"/>
  </r>
  <r>
    <x v="0"/>
  </r>
  <r>
    <x v="0"/>
  </r>
  <r>
    <x v="0"/>
  </r>
  <r>
    <x v="1"/>
  </r>
  <r>
    <x v="4"/>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135DA-1713-4BF0-B4D6-513214A6080C}"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W1:W9" firstHeaderRow="1" firstDataRow="1" firstDataCol="1"/>
  <pivotFields count="1">
    <pivotField axis="axisRow" showAll="0">
      <items count="8">
        <item x="3"/>
        <item x="1"/>
        <item x="0"/>
        <item x="4"/>
        <item x="2"/>
        <item x="6"/>
        <item x="5"/>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8"/>
  <sheetViews>
    <sheetView zoomScale="85" zoomScaleNormal="85" workbookViewId="0">
      <selection activeCell="J66" sqref="J66"/>
    </sheetView>
  </sheetViews>
  <sheetFormatPr baseColWidth="10" defaultRowHeight="14.4" x14ac:dyDescent="0.3"/>
  <cols>
    <col min="1" max="1" width="22.44140625" bestFit="1" customWidth="1"/>
    <col min="2" max="2" width="15.88671875" bestFit="1" customWidth="1"/>
    <col min="3" max="3" width="23" bestFit="1" customWidth="1"/>
    <col min="4" max="4" width="22.33203125" bestFit="1" customWidth="1"/>
    <col min="5" max="5" width="14.44140625" bestFit="1" customWidth="1"/>
    <col min="6" max="6" width="21" bestFit="1" customWidth="1"/>
    <col min="8" max="8" width="5.33203125" bestFit="1" customWidth="1"/>
    <col min="9" max="9" width="19.5546875" bestFit="1" customWidth="1"/>
    <col min="10" max="10" width="30"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1" t="s">
        <v>10</v>
      </c>
      <c r="B2" s="1" t="s">
        <v>11</v>
      </c>
      <c r="C2" s="1">
        <v>0</v>
      </c>
      <c r="D2" s="1">
        <v>1</v>
      </c>
      <c r="E2" s="1" t="s">
        <v>12</v>
      </c>
      <c r="F2" s="1" t="s">
        <v>13</v>
      </c>
      <c r="G2" s="1" t="s">
        <v>14</v>
      </c>
      <c r="H2" s="1">
        <v>71</v>
      </c>
      <c r="I2" s="1" t="s">
        <v>15</v>
      </c>
      <c r="J2" s="1" t="s">
        <v>16</v>
      </c>
    </row>
    <row r="3" spans="1:10" x14ac:dyDescent="0.3">
      <c r="A3" s="1" t="s">
        <v>17</v>
      </c>
      <c r="B3" s="1" t="s">
        <v>18</v>
      </c>
      <c r="C3" s="1">
        <v>0</v>
      </c>
      <c r="D3" s="1">
        <v>7</v>
      </c>
      <c r="E3" s="1" t="s">
        <v>12</v>
      </c>
      <c r="F3" s="1" t="s">
        <v>13</v>
      </c>
      <c r="G3" s="1" t="s">
        <v>14</v>
      </c>
      <c r="H3" s="1">
        <v>15</v>
      </c>
      <c r="I3" s="1" t="s">
        <v>15</v>
      </c>
      <c r="J3" s="1" t="s">
        <v>16</v>
      </c>
    </row>
    <row r="4" spans="1:10" x14ac:dyDescent="0.3">
      <c r="A4" s="1" t="s">
        <v>19</v>
      </c>
      <c r="B4" s="1" t="s">
        <v>20</v>
      </c>
      <c r="C4" s="1">
        <v>0</v>
      </c>
      <c r="D4" s="1">
        <v>4</v>
      </c>
      <c r="E4" s="1" t="s">
        <v>12</v>
      </c>
      <c r="F4" s="1" t="s">
        <v>16</v>
      </c>
      <c r="G4" s="1" t="s">
        <v>14</v>
      </c>
      <c r="H4" s="1">
        <v>32</v>
      </c>
      <c r="I4" s="1" t="s">
        <v>21</v>
      </c>
      <c r="J4" s="1" t="s">
        <v>16</v>
      </c>
    </row>
    <row r="5" spans="1:10" x14ac:dyDescent="0.3">
      <c r="A5" s="1" t="s">
        <v>22</v>
      </c>
      <c r="B5" s="1" t="s">
        <v>23</v>
      </c>
      <c r="C5" s="1">
        <v>0</v>
      </c>
      <c r="D5" s="1" t="s">
        <v>24</v>
      </c>
      <c r="E5" s="1" t="s">
        <v>25</v>
      </c>
      <c r="F5" s="1" t="s">
        <v>26</v>
      </c>
      <c r="G5" s="1" t="s">
        <v>14</v>
      </c>
      <c r="H5" s="1">
        <v>49</v>
      </c>
      <c r="I5" s="1" t="s">
        <v>15</v>
      </c>
      <c r="J5" s="1" t="s">
        <v>27</v>
      </c>
    </row>
    <row r="6" spans="1:10" x14ac:dyDescent="0.3">
      <c r="A6" s="1" t="s">
        <v>28</v>
      </c>
      <c r="B6" s="1" t="s">
        <v>29</v>
      </c>
      <c r="C6" s="1">
        <v>0</v>
      </c>
      <c r="D6" s="1">
        <v>10</v>
      </c>
      <c r="E6" s="1" t="s">
        <v>12</v>
      </c>
      <c r="F6" s="1" t="s">
        <v>13</v>
      </c>
      <c r="G6" s="1" t="s">
        <v>30</v>
      </c>
      <c r="H6" s="1">
        <v>20</v>
      </c>
      <c r="I6" s="1" t="s">
        <v>15</v>
      </c>
      <c r="J6" s="1" t="s">
        <v>16</v>
      </c>
    </row>
    <row r="7" spans="1:10" x14ac:dyDescent="0.3">
      <c r="A7" s="1" t="s">
        <v>31</v>
      </c>
      <c r="B7" s="1" t="s">
        <v>32</v>
      </c>
      <c r="C7" s="1">
        <v>0</v>
      </c>
      <c r="D7" s="1">
        <v>8</v>
      </c>
      <c r="E7" s="1" t="s">
        <v>12</v>
      </c>
      <c r="F7" s="1" t="s">
        <v>13</v>
      </c>
      <c r="G7" s="1" t="s">
        <v>14</v>
      </c>
      <c r="H7" s="1">
        <v>39</v>
      </c>
      <c r="I7" s="1" t="s">
        <v>15</v>
      </c>
      <c r="J7" s="1" t="s">
        <v>16</v>
      </c>
    </row>
    <row r="8" spans="1:10" x14ac:dyDescent="0.3">
      <c r="A8" s="1" t="s">
        <v>33</v>
      </c>
      <c r="B8" s="1" t="s">
        <v>18</v>
      </c>
      <c r="C8" s="1">
        <v>0</v>
      </c>
      <c r="D8" s="1">
        <v>6</v>
      </c>
      <c r="E8" s="1" t="s">
        <v>12</v>
      </c>
      <c r="F8" s="1" t="s">
        <v>13</v>
      </c>
      <c r="G8" s="1" t="s">
        <v>14</v>
      </c>
      <c r="H8" s="1">
        <v>23</v>
      </c>
      <c r="I8" s="1" t="s">
        <v>15</v>
      </c>
      <c r="J8" s="1" t="s">
        <v>16</v>
      </c>
    </row>
    <row r="9" spans="1:10" x14ac:dyDescent="0.3">
      <c r="A9" s="1" t="s">
        <v>34</v>
      </c>
      <c r="B9" s="1" t="s">
        <v>23</v>
      </c>
      <c r="C9" s="1">
        <v>0</v>
      </c>
      <c r="D9" s="1">
        <v>2</v>
      </c>
      <c r="E9" s="1" t="s">
        <v>12</v>
      </c>
      <c r="F9" s="1" t="s">
        <v>13</v>
      </c>
      <c r="G9" s="1" t="s">
        <v>14</v>
      </c>
      <c r="H9" s="1">
        <v>55</v>
      </c>
      <c r="I9" s="1" t="s">
        <v>15</v>
      </c>
      <c r="J9" s="1" t="s">
        <v>35</v>
      </c>
    </row>
    <row r="10" spans="1:10" x14ac:dyDescent="0.3">
      <c r="A10" s="1" t="s">
        <v>36</v>
      </c>
      <c r="B10" s="1" t="s">
        <v>20</v>
      </c>
      <c r="C10" s="1">
        <v>0</v>
      </c>
      <c r="D10" s="1">
        <v>1</v>
      </c>
      <c r="E10" s="1" t="s">
        <v>12</v>
      </c>
      <c r="F10" s="1" t="s">
        <v>37</v>
      </c>
      <c r="G10" s="1" t="s">
        <v>14</v>
      </c>
      <c r="H10" s="1">
        <v>16</v>
      </c>
      <c r="I10" s="1" t="s">
        <v>15</v>
      </c>
      <c r="J10" s="1" t="s">
        <v>16</v>
      </c>
    </row>
    <row r="11" spans="1:10" x14ac:dyDescent="0.3">
      <c r="A11" s="1" t="s">
        <v>38</v>
      </c>
      <c r="B11" s="1" t="s">
        <v>18</v>
      </c>
      <c r="C11" s="1">
        <v>0</v>
      </c>
      <c r="D11" s="1">
        <v>7</v>
      </c>
      <c r="E11" s="1" t="s">
        <v>12</v>
      </c>
      <c r="F11" s="1" t="s">
        <v>26</v>
      </c>
      <c r="G11" s="1" t="s">
        <v>14</v>
      </c>
      <c r="H11" s="1">
        <v>19</v>
      </c>
      <c r="I11" s="1" t="s">
        <v>15</v>
      </c>
      <c r="J11" s="1" t="s">
        <v>39</v>
      </c>
    </row>
    <row r="12" spans="1:10" x14ac:dyDescent="0.3">
      <c r="A12" s="1" t="s">
        <v>40</v>
      </c>
      <c r="B12" s="1" t="s">
        <v>18</v>
      </c>
      <c r="C12" s="1">
        <v>0</v>
      </c>
      <c r="D12" s="1">
        <v>4</v>
      </c>
      <c r="E12" s="1" t="s">
        <v>12</v>
      </c>
      <c r="F12" s="1" t="s">
        <v>41</v>
      </c>
      <c r="G12" s="1" t="s">
        <v>14</v>
      </c>
      <c r="H12" s="1">
        <v>47</v>
      </c>
      <c r="I12" s="1" t="s">
        <v>15</v>
      </c>
      <c r="J12" s="1" t="s">
        <v>35</v>
      </c>
    </row>
    <row r="13" spans="1:10" x14ac:dyDescent="0.3">
      <c r="A13" s="1" t="s">
        <v>42</v>
      </c>
      <c r="B13" s="1" t="s">
        <v>11</v>
      </c>
      <c r="C13" s="1">
        <v>0</v>
      </c>
      <c r="D13" s="1">
        <v>6</v>
      </c>
      <c r="E13" s="1" t="s">
        <v>12</v>
      </c>
      <c r="F13" s="1" t="s">
        <v>13</v>
      </c>
      <c r="G13" s="1" t="s">
        <v>14</v>
      </c>
      <c r="H13" s="1">
        <v>36</v>
      </c>
      <c r="I13" s="1" t="s">
        <v>15</v>
      </c>
      <c r="J13" s="1" t="s">
        <v>16</v>
      </c>
    </row>
    <row r="14" spans="1:10" x14ac:dyDescent="0.3">
      <c r="A14" s="1" t="s">
        <v>43</v>
      </c>
      <c r="B14" s="1" t="s">
        <v>20</v>
      </c>
      <c r="C14" s="1" t="s">
        <v>44</v>
      </c>
      <c r="D14" s="1">
        <v>9</v>
      </c>
      <c r="E14" s="1" t="s">
        <v>12</v>
      </c>
      <c r="F14" s="1" t="s">
        <v>13</v>
      </c>
      <c r="G14" s="1" t="s">
        <v>14</v>
      </c>
      <c r="H14" s="1">
        <v>14</v>
      </c>
      <c r="I14" s="1" t="s">
        <v>45</v>
      </c>
      <c r="J14" s="1" t="s">
        <v>46</v>
      </c>
    </row>
    <row r="15" spans="1:10" x14ac:dyDescent="0.3">
      <c r="A15" s="1" t="s">
        <v>47</v>
      </c>
      <c r="B15" s="1" t="s">
        <v>29</v>
      </c>
      <c r="C15" s="1">
        <v>0</v>
      </c>
      <c r="D15" s="1">
        <v>5</v>
      </c>
      <c r="E15" s="1" t="s">
        <v>12</v>
      </c>
      <c r="F15" s="1" t="s">
        <v>13</v>
      </c>
      <c r="G15" s="1" t="s">
        <v>14</v>
      </c>
      <c r="H15" s="1">
        <v>49</v>
      </c>
      <c r="I15" s="1" t="s">
        <v>15</v>
      </c>
      <c r="J15" s="1" t="s">
        <v>16</v>
      </c>
    </row>
    <row r="16" spans="1:10" x14ac:dyDescent="0.3">
      <c r="A16" s="1" t="s">
        <v>48</v>
      </c>
      <c r="B16" s="1" t="s">
        <v>11</v>
      </c>
      <c r="C16" s="1">
        <v>0</v>
      </c>
      <c r="D16" s="1">
        <v>2</v>
      </c>
      <c r="E16" s="1" t="s">
        <v>12</v>
      </c>
      <c r="F16" s="1" t="s">
        <v>13</v>
      </c>
      <c r="G16" s="1" t="s">
        <v>14</v>
      </c>
      <c r="H16" s="1">
        <v>53</v>
      </c>
      <c r="I16" s="1" t="s">
        <v>15</v>
      </c>
      <c r="J16" s="1" t="s">
        <v>39</v>
      </c>
    </row>
    <row r="17" spans="1:10" x14ac:dyDescent="0.3">
      <c r="A17" s="1" t="s">
        <v>49</v>
      </c>
      <c r="B17" s="1" t="s">
        <v>11</v>
      </c>
      <c r="C17" s="1">
        <v>0</v>
      </c>
      <c r="D17" s="1">
        <v>4</v>
      </c>
      <c r="E17" s="1" t="s">
        <v>12</v>
      </c>
      <c r="F17" s="1" t="s">
        <v>37</v>
      </c>
      <c r="G17" s="1" t="s">
        <v>14</v>
      </c>
      <c r="H17" s="1">
        <v>28</v>
      </c>
      <c r="I17" s="1" t="s">
        <v>15</v>
      </c>
      <c r="J17" s="1" t="s">
        <v>39</v>
      </c>
    </row>
    <row r="18" spans="1:10" x14ac:dyDescent="0.3">
      <c r="A18" s="1" t="s">
        <v>50</v>
      </c>
      <c r="B18" s="1" t="s">
        <v>32</v>
      </c>
      <c r="C18" s="1">
        <v>0</v>
      </c>
      <c r="D18" s="1">
        <v>6</v>
      </c>
      <c r="E18" s="1" t="s">
        <v>12</v>
      </c>
      <c r="F18" s="1" t="s">
        <v>13</v>
      </c>
      <c r="G18" s="1" t="s">
        <v>14</v>
      </c>
      <c r="H18" s="1">
        <v>67</v>
      </c>
      <c r="I18" s="1" t="s">
        <v>15</v>
      </c>
      <c r="J18" s="1" t="s">
        <v>16</v>
      </c>
    </row>
    <row r="19" spans="1:10" x14ac:dyDescent="0.3">
      <c r="A19" s="1" t="s">
        <v>51</v>
      </c>
      <c r="B19" s="1" t="s">
        <v>32</v>
      </c>
      <c r="C19" s="1">
        <v>0</v>
      </c>
      <c r="D19" s="1">
        <v>1</v>
      </c>
      <c r="E19" s="1" t="s">
        <v>12</v>
      </c>
      <c r="F19" s="1" t="s">
        <v>13</v>
      </c>
      <c r="G19" s="1" t="s">
        <v>14</v>
      </c>
      <c r="H19" s="1">
        <v>48</v>
      </c>
      <c r="I19" s="1" t="s">
        <v>15</v>
      </c>
      <c r="J19" s="1" t="s">
        <v>16</v>
      </c>
    </row>
    <row r="20" spans="1:10" x14ac:dyDescent="0.3">
      <c r="A20" s="1" t="s">
        <v>52</v>
      </c>
      <c r="B20" s="1" t="s">
        <v>18</v>
      </c>
      <c r="C20" s="1" t="s">
        <v>53</v>
      </c>
      <c r="D20" s="1">
        <v>10</v>
      </c>
      <c r="E20" s="1" t="s">
        <v>12</v>
      </c>
      <c r="F20" s="1" t="s">
        <v>13</v>
      </c>
      <c r="G20" s="1" t="s">
        <v>14</v>
      </c>
      <c r="H20" s="1">
        <v>55</v>
      </c>
      <c r="I20" s="1" t="s">
        <v>21</v>
      </c>
      <c r="J20" s="1" t="s">
        <v>16</v>
      </c>
    </row>
    <row r="21" spans="1:10" x14ac:dyDescent="0.3">
      <c r="A21" s="1" t="s">
        <v>54</v>
      </c>
      <c r="B21" s="1" t="s">
        <v>11</v>
      </c>
      <c r="C21" s="1" t="s">
        <v>55</v>
      </c>
      <c r="D21" s="1">
        <v>6</v>
      </c>
      <c r="E21" s="1" t="s">
        <v>12</v>
      </c>
      <c r="F21" s="1" t="s">
        <v>13</v>
      </c>
      <c r="G21" s="1" t="s">
        <v>14</v>
      </c>
      <c r="H21" s="1">
        <v>23</v>
      </c>
      <c r="I21" s="1" t="s">
        <v>15</v>
      </c>
      <c r="J21" s="1" t="s">
        <v>16</v>
      </c>
    </row>
    <row r="22" spans="1:10" x14ac:dyDescent="0.3">
      <c r="A22" s="1" t="s">
        <v>56</v>
      </c>
      <c r="B22" s="1" t="s">
        <v>32</v>
      </c>
      <c r="C22" s="1" t="s">
        <v>57</v>
      </c>
      <c r="D22" s="1">
        <v>3</v>
      </c>
      <c r="E22" s="1" t="s">
        <v>12</v>
      </c>
      <c r="F22" s="1" t="s">
        <v>13</v>
      </c>
      <c r="G22" s="1" t="s">
        <v>14</v>
      </c>
      <c r="H22" s="1">
        <v>16</v>
      </c>
      <c r="I22" s="1" t="s">
        <v>15</v>
      </c>
      <c r="J22" s="1" t="s">
        <v>27</v>
      </c>
    </row>
    <row r="23" spans="1:10" x14ac:dyDescent="0.3">
      <c r="A23" s="1" t="s">
        <v>58</v>
      </c>
      <c r="B23" s="1" t="s">
        <v>29</v>
      </c>
      <c r="C23" s="1" t="s">
        <v>59</v>
      </c>
      <c r="D23" s="1">
        <v>10</v>
      </c>
      <c r="E23" s="1" t="s">
        <v>12</v>
      </c>
      <c r="F23" s="1" t="s">
        <v>13</v>
      </c>
      <c r="G23" s="1" t="s">
        <v>14</v>
      </c>
      <c r="H23" s="1">
        <v>52</v>
      </c>
      <c r="I23" s="1" t="s">
        <v>15</v>
      </c>
      <c r="J23" s="1" t="s">
        <v>16</v>
      </c>
    </row>
    <row r="24" spans="1:10" x14ac:dyDescent="0.3">
      <c r="A24" s="1" t="s">
        <v>60</v>
      </c>
      <c r="B24" s="1" t="s">
        <v>32</v>
      </c>
      <c r="C24" s="1" t="s">
        <v>61</v>
      </c>
      <c r="D24" s="1">
        <v>10</v>
      </c>
      <c r="E24" s="1" t="s">
        <v>12</v>
      </c>
      <c r="F24" s="1" t="s">
        <v>13</v>
      </c>
      <c r="G24" s="1" t="s">
        <v>30</v>
      </c>
      <c r="H24" s="1">
        <v>30</v>
      </c>
      <c r="I24" s="1" t="s">
        <v>15</v>
      </c>
      <c r="J24" s="1" t="s">
        <v>16</v>
      </c>
    </row>
    <row r="25" spans="1:10" x14ac:dyDescent="0.3">
      <c r="A25" s="1" t="s">
        <v>62</v>
      </c>
      <c r="B25" s="1" t="s">
        <v>23</v>
      </c>
      <c r="C25" s="1" t="s">
        <v>63</v>
      </c>
      <c r="D25" s="1">
        <v>6</v>
      </c>
      <c r="E25" s="1" t="s">
        <v>12</v>
      </c>
      <c r="F25" s="1" t="s">
        <v>13</v>
      </c>
      <c r="G25" s="1" t="s">
        <v>14</v>
      </c>
      <c r="H25" s="1">
        <v>26</v>
      </c>
      <c r="I25" s="1" t="s">
        <v>15</v>
      </c>
      <c r="J25" s="1" t="s">
        <v>27</v>
      </c>
    </row>
    <row r="26" spans="1:10" x14ac:dyDescent="0.3">
      <c r="A26" s="1" t="s">
        <v>64</v>
      </c>
      <c r="B26" s="1" t="s">
        <v>20</v>
      </c>
      <c r="C26" s="1">
        <v>0</v>
      </c>
      <c r="D26" s="1" t="s">
        <v>24</v>
      </c>
      <c r="E26" s="1" t="s">
        <v>25</v>
      </c>
      <c r="F26" s="1" t="s">
        <v>26</v>
      </c>
      <c r="G26" s="1" t="s">
        <v>14</v>
      </c>
      <c r="H26" s="1">
        <v>73</v>
      </c>
      <c r="I26" s="1" t="s">
        <v>15</v>
      </c>
      <c r="J26" s="1" t="s">
        <v>16</v>
      </c>
    </row>
    <row r="27" spans="1:10" x14ac:dyDescent="0.3">
      <c r="A27" s="1" t="s">
        <v>65</v>
      </c>
      <c r="B27" s="1" t="s">
        <v>18</v>
      </c>
      <c r="C27" s="1" t="s">
        <v>66</v>
      </c>
      <c r="D27" s="1">
        <v>6</v>
      </c>
      <c r="E27" s="1" t="s">
        <v>12</v>
      </c>
      <c r="F27" s="1" t="s">
        <v>13</v>
      </c>
      <c r="G27" s="1" t="s">
        <v>30</v>
      </c>
      <c r="H27" s="1">
        <v>14</v>
      </c>
      <c r="I27" s="1" t="s">
        <v>15</v>
      </c>
      <c r="J27" s="1" t="s">
        <v>16</v>
      </c>
    </row>
    <row r="28" spans="1:10" x14ac:dyDescent="0.3">
      <c r="A28" s="1" t="s">
        <v>67</v>
      </c>
      <c r="B28" s="1" t="s">
        <v>32</v>
      </c>
      <c r="C28" s="1" t="s">
        <v>68</v>
      </c>
      <c r="D28" s="1" t="s">
        <v>69</v>
      </c>
      <c r="E28" s="1" t="s">
        <v>25</v>
      </c>
      <c r="F28" s="1" t="s">
        <v>26</v>
      </c>
      <c r="G28" s="1" t="s">
        <v>14</v>
      </c>
      <c r="H28" s="1">
        <v>55</v>
      </c>
      <c r="I28" s="1" t="s">
        <v>45</v>
      </c>
      <c r="J28" s="1" t="s">
        <v>27</v>
      </c>
    </row>
    <row r="29" spans="1:10" x14ac:dyDescent="0.3">
      <c r="A29" s="1" t="s">
        <v>70</v>
      </c>
      <c r="B29" s="1" t="s">
        <v>18</v>
      </c>
      <c r="C29" s="1">
        <v>0</v>
      </c>
      <c r="D29" s="1">
        <v>9</v>
      </c>
      <c r="E29" s="1" t="s">
        <v>12</v>
      </c>
      <c r="F29" s="1" t="s">
        <v>71</v>
      </c>
      <c r="G29" s="1" t="s">
        <v>14</v>
      </c>
      <c r="H29" s="1">
        <v>49</v>
      </c>
      <c r="I29" s="1" t="s">
        <v>72</v>
      </c>
      <c r="J29" s="1" t="s">
        <v>16</v>
      </c>
    </row>
    <row r="30" spans="1:10" x14ac:dyDescent="0.3">
      <c r="A30" s="1" t="s">
        <v>73</v>
      </c>
      <c r="B30" s="1" t="s">
        <v>11</v>
      </c>
      <c r="C30" s="1" t="s">
        <v>74</v>
      </c>
      <c r="D30" s="1">
        <v>9</v>
      </c>
      <c r="E30" s="1" t="s">
        <v>12</v>
      </c>
      <c r="F30" s="1" t="s">
        <v>13</v>
      </c>
      <c r="G30" s="1" t="s">
        <v>30</v>
      </c>
      <c r="H30" s="1">
        <v>44</v>
      </c>
      <c r="I30" s="1" t="s">
        <v>15</v>
      </c>
      <c r="J30" s="1" t="s">
        <v>39</v>
      </c>
    </row>
    <row r="31" spans="1:10" x14ac:dyDescent="0.3">
      <c r="A31" s="1" t="s">
        <v>75</v>
      </c>
      <c r="B31" s="1" t="s">
        <v>18</v>
      </c>
      <c r="C31" s="1" t="s">
        <v>76</v>
      </c>
      <c r="D31" s="1">
        <v>6</v>
      </c>
      <c r="E31" s="1" t="s">
        <v>12</v>
      </c>
      <c r="F31" s="1" t="s">
        <v>77</v>
      </c>
      <c r="G31" s="1" t="s">
        <v>14</v>
      </c>
      <c r="H31" s="1">
        <v>30</v>
      </c>
      <c r="I31" s="1" t="s">
        <v>45</v>
      </c>
      <c r="J31" s="1" t="s">
        <v>78</v>
      </c>
    </row>
    <row r="32" spans="1:10" x14ac:dyDescent="0.3">
      <c r="A32" s="1" t="s">
        <v>79</v>
      </c>
      <c r="B32" s="1" t="s">
        <v>29</v>
      </c>
      <c r="C32" s="1" t="s">
        <v>80</v>
      </c>
      <c r="D32" s="1">
        <v>6</v>
      </c>
      <c r="E32" s="1" t="s">
        <v>12</v>
      </c>
      <c r="F32" s="1" t="s">
        <v>13</v>
      </c>
      <c r="G32" s="1" t="s">
        <v>30</v>
      </c>
      <c r="H32" s="1">
        <v>12</v>
      </c>
      <c r="I32" s="1" t="s">
        <v>15</v>
      </c>
      <c r="J32" s="1" t="s">
        <v>81</v>
      </c>
    </row>
    <row r="33" spans="1:10" x14ac:dyDescent="0.3">
      <c r="A33" s="1" t="s">
        <v>82</v>
      </c>
      <c r="B33" s="1" t="s">
        <v>20</v>
      </c>
      <c r="C33" s="1" t="s">
        <v>83</v>
      </c>
      <c r="D33" s="1">
        <v>6</v>
      </c>
      <c r="E33" s="1" t="s">
        <v>12</v>
      </c>
      <c r="F33" s="1" t="s">
        <v>13</v>
      </c>
      <c r="G33" s="1" t="s">
        <v>30</v>
      </c>
      <c r="H33" s="1">
        <v>25</v>
      </c>
      <c r="I33" s="1" t="s">
        <v>21</v>
      </c>
      <c r="J33" s="1" t="s">
        <v>35</v>
      </c>
    </row>
    <row r="34" spans="1:10" x14ac:dyDescent="0.3">
      <c r="A34" s="1" t="s">
        <v>84</v>
      </c>
      <c r="B34" s="1" t="s">
        <v>85</v>
      </c>
      <c r="C34" s="1" t="s">
        <v>68</v>
      </c>
      <c r="D34" s="1">
        <v>6</v>
      </c>
      <c r="E34" s="1" t="s">
        <v>12</v>
      </c>
      <c r="F34" s="1" t="s">
        <v>13</v>
      </c>
      <c r="G34" s="1" t="s">
        <v>14</v>
      </c>
      <c r="H34" s="1">
        <v>21</v>
      </c>
      <c r="I34" s="1" t="s">
        <v>15</v>
      </c>
      <c r="J34" s="1" t="s">
        <v>27</v>
      </c>
    </row>
    <row r="35" spans="1:10" x14ac:dyDescent="0.3">
      <c r="A35" s="1" t="s">
        <v>86</v>
      </c>
      <c r="B35" s="1" t="s">
        <v>18</v>
      </c>
      <c r="C35" s="1" t="s">
        <v>87</v>
      </c>
      <c r="D35" s="1" t="s">
        <v>24</v>
      </c>
      <c r="E35" s="1" t="s">
        <v>25</v>
      </c>
      <c r="F35" s="1" t="s">
        <v>26</v>
      </c>
      <c r="G35" s="1" t="s">
        <v>14</v>
      </c>
      <c r="H35" s="1">
        <v>55</v>
      </c>
      <c r="I35" s="1" t="s">
        <v>15</v>
      </c>
      <c r="J35" s="1" t="s">
        <v>78</v>
      </c>
    </row>
    <row r="36" spans="1:10" x14ac:dyDescent="0.3">
      <c r="A36" s="1" t="s">
        <v>88</v>
      </c>
      <c r="B36" s="1" t="s">
        <v>85</v>
      </c>
      <c r="C36" s="1" t="s">
        <v>76</v>
      </c>
      <c r="D36" s="1">
        <v>6</v>
      </c>
      <c r="E36" s="1" t="s">
        <v>12</v>
      </c>
      <c r="F36" s="1" t="s">
        <v>13</v>
      </c>
      <c r="G36" s="1" t="s">
        <v>14</v>
      </c>
      <c r="H36" s="1">
        <v>51</v>
      </c>
      <c r="I36" s="1" t="s">
        <v>15</v>
      </c>
      <c r="J36" s="1" t="s">
        <v>46</v>
      </c>
    </row>
    <row r="37" spans="1:10" x14ac:dyDescent="0.3">
      <c r="A37" s="1" t="s">
        <v>89</v>
      </c>
      <c r="B37" s="1" t="s">
        <v>20</v>
      </c>
      <c r="C37" s="1" t="s">
        <v>90</v>
      </c>
      <c r="D37" s="1">
        <v>6</v>
      </c>
      <c r="E37" s="1" t="s">
        <v>12</v>
      </c>
      <c r="F37" s="1" t="s">
        <v>13</v>
      </c>
      <c r="G37" s="1" t="s">
        <v>30</v>
      </c>
      <c r="H37" s="1">
        <v>14</v>
      </c>
      <c r="I37" s="1" t="s">
        <v>15</v>
      </c>
      <c r="J37" s="1" t="s">
        <v>81</v>
      </c>
    </row>
    <row r="38" spans="1:10" x14ac:dyDescent="0.3">
      <c r="A38" s="1" t="s">
        <v>91</v>
      </c>
      <c r="B38" s="1" t="s">
        <v>11</v>
      </c>
      <c r="C38" s="1" t="s">
        <v>92</v>
      </c>
      <c r="D38" s="1">
        <v>9</v>
      </c>
      <c r="E38" s="1" t="s">
        <v>12</v>
      </c>
      <c r="F38" s="1" t="s">
        <v>13</v>
      </c>
      <c r="G38" s="1" t="s">
        <v>14</v>
      </c>
      <c r="H38" s="1">
        <v>17</v>
      </c>
      <c r="I38" s="1" t="s">
        <v>15</v>
      </c>
      <c r="J38" s="1" t="s">
        <v>27</v>
      </c>
    </row>
    <row r="39" spans="1:10" x14ac:dyDescent="0.3">
      <c r="A39" s="1" t="s">
        <v>93</v>
      </c>
      <c r="B39" s="1" t="s">
        <v>20</v>
      </c>
      <c r="C39" s="1" t="s">
        <v>66</v>
      </c>
      <c r="D39" s="1">
        <v>7</v>
      </c>
      <c r="E39" s="1" t="s">
        <v>12</v>
      </c>
      <c r="F39" s="1" t="s">
        <v>77</v>
      </c>
      <c r="G39" s="1" t="s">
        <v>14</v>
      </c>
      <c r="H39" s="1">
        <v>41</v>
      </c>
      <c r="I39" s="1" t="s">
        <v>15</v>
      </c>
      <c r="J39" s="1" t="s">
        <v>39</v>
      </c>
    </row>
    <row r="40" spans="1:10" x14ac:dyDescent="0.3">
      <c r="A40" s="1" t="s">
        <v>94</v>
      </c>
      <c r="B40" s="1" t="s">
        <v>18</v>
      </c>
      <c r="C40" s="1" t="s">
        <v>95</v>
      </c>
      <c r="D40" s="1">
        <v>3</v>
      </c>
      <c r="E40" s="1" t="s">
        <v>12</v>
      </c>
      <c r="F40" s="1" t="s">
        <v>41</v>
      </c>
      <c r="G40" s="1" t="s">
        <v>14</v>
      </c>
      <c r="H40" s="1">
        <v>19</v>
      </c>
      <c r="I40" s="1" t="s">
        <v>45</v>
      </c>
      <c r="J40" s="1" t="s">
        <v>46</v>
      </c>
    </row>
    <row r="41" spans="1:10" x14ac:dyDescent="0.3">
      <c r="A41" s="1" t="s">
        <v>96</v>
      </c>
      <c r="B41" s="1" t="s">
        <v>85</v>
      </c>
      <c r="C41" s="1" t="s">
        <v>97</v>
      </c>
      <c r="D41" s="1">
        <v>1</v>
      </c>
      <c r="E41" s="1" t="s">
        <v>12</v>
      </c>
      <c r="F41" s="1" t="s">
        <v>13</v>
      </c>
      <c r="G41" s="1" t="s">
        <v>14</v>
      </c>
      <c r="H41" s="1">
        <v>42</v>
      </c>
      <c r="I41" s="1" t="s">
        <v>45</v>
      </c>
      <c r="J41" s="1" t="s">
        <v>39</v>
      </c>
    </row>
    <row r="42" spans="1:10" x14ac:dyDescent="0.3">
      <c r="A42" s="1" t="s">
        <v>98</v>
      </c>
      <c r="B42" s="1" t="s">
        <v>18</v>
      </c>
      <c r="C42" s="1">
        <v>0</v>
      </c>
      <c r="D42" s="1">
        <v>5</v>
      </c>
      <c r="E42" s="1" t="s">
        <v>12</v>
      </c>
      <c r="F42" s="1" t="s">
        <v>77</v>
      </c>
      <c r="G42" s="1" t="s">
        <v>14</v>
      </c>
      <c r="H42" s="1">
        <v>38</v>
      </c>
      <c r="I42" s="1" t="s">
        <v>15</v>
      </c>
      <c r="J42" s="1" t="s">
        <v>16</v>
      </c>
    </row>
    <row r="43" spans="1:10" x14ac:dyDescent="0.3">
      <c r="A43" s="1" t="s">
        <v>99</v>
      </c>
      <c r="B43" s="1" t="s">
        <v>29</v>
      </c>
      <c r="C43" s="1">
        <v>0</v>
      </c>
      <c r="D43" s="1">
        <v>10</v>
      </c>
      <c r="E43" s="1" t="s">
        <v>12</v>
      </c>
      <c r="F43" s="1" t="s">
        <v>13</v>
      </c>
      <c r="G43" s="1" t="s">
        <v>14</v>
      </c>
      <c r="H43" s="1">
        <v>16</v>
      </c>
      <c r="I43" s="1" t="s">
        <v>15</v>
      </c>
      <c r="J43" s="1" t="s">
        <v>16</v>
      </c>
    </row>
    <row r="44" spans="1:10" x14ac:dyDescent="0.3">
      <c r="A44" s="1" t="s">
        <v>100</v>
      </c>
      <c r="B44" s="1" t="s">
        <v>20</v>
      </c>
      <c r="C44" s="1" t="s">
        <v>101</v>
      </c>
      <c r="D44" s="1">
        <v>2</v>
      </c>
      <c r="E44" s="1" t="s">
        <v>12</v>
      </c>
      <c r="F44" s="1" t="s">
        <v>77</v>
      </c>
      <c r="G44" s="1" t="s">
        <v>14</v>
      </c>
      <c r="H44" s="1">
        <v>63</v>
      </c>
      <c r="I44" s="1" t="s">
        <v>45</v>
      </c>
      <c r="J44" s="1" t="s">
        <v>27</v>
      </c>
    </row>
    <row r="45" spans="1:10" x14ac:dyDescent="0.3">
      <c r="A45" s="1" t="s">
        <v>102</v>
      </c>
      <c r="B45" s="1" t="s">
        <v>32</v>
      </c>
      <c r="C45" s="1" t="s">
        <v>103</v>
      </c>
      <c r="D45" s="1">
        <v>8</v>
      </c>
      <c r="E45" s="1" t="s">
        <v>12</v>
      </c>
      <c r="F45" s="1" t="s">
        <v>13</v>
      </c>
      <c r="G45" s="1" t="s">
        <v>14</v>
      </c>
      <c r="H45" s="1">
        <v>19</v>
      </c>
      <c r="I45" s="1" t="s">
        <v>15</v>
      </c>
      <c r="J45" s="1" t="s">
        <v>39</v>
      </c>
    </row>
    <row r="46" spans="1:10" x14ac:dyDescent="0.3">
      <c r="A46" s="1" t="s">
        <v>104</v>
      </c>
      <c r="B46" s="1" t="s">
        <v>23</v>
      </c>
      <c r="C46" s="1" t="s">
        <v>105</v>
      </c>
      <c r="D46" s="1">
        <v>5</v>
      </c>
      <c r="E46" s="1" t="s">
        <v>12</v>
      </c>
      <c r="F46" s="1" t="s">
        <v>13</v>
      </c>
      <c r="G46" s="1" t="s">
        <v>14</v>
      </c>
      <c r="H46" s="1">
        <v>23</v>
      </c>
      <c r="I46" s="1" t="s">
        <v>15</v>
      </c>
      <c r="J46" s="1" t="s">
        <v>39</v>
      </c>
    </row>
    <row r="47" spans="1:10" x14ac:dyDescent="0.3">
      <c r="A47" s="1" t="s">
        <v>106</v>
      </c>
      <c r="B47" s="1" t="s">
        <v>18</v>
      </c>
      <c r="C47" s="1" t="s">
        <v>107</v>
      </c>
      <c r="D47" s="1">
        <v>7</v>
      </c>
      <c r="E47" s="1" t="s">
        <v>12</v>
      </c>
      <c r="F47" s="1" t="s">
        <v>13</v>
      </c>
      <c r="G47" s="1" t="s">
        <v>14</v>
      </c>
      <c r="H47" s="1">
        <v>51</v>
      </c>
      <c r="I47" s="1" t="s">
        <v>15</v>
      </c>
      <c r="J47" s="1" t="s">
        <v>39</v>
      </c>
    </row>
    <row r="48" spans="1:10" x14ac:dyDescent="0.3">
      <c r="A48" s="1" t="s">
        <v>108</v>
      </c>
      <c r="B48" s="1" t="s">
        <v>85</v>
      </c>
      <c r="C48" s="1" t="s">
        <v>109</v>
      </c>
      <c r="D48" s="1">
        <v>4</v>
      </c>
      <c r="E48" s="1" t="s">
        <v>12</v>
      </c>
      <c r="F48" s="1" t="s">
        <v>13</v>
      </c>
      <c r="G48" s="1" t="s">
        <v>14</v>
      </c>
      <c r="H48" s="1">
        <v>48</v>
      </c>
      <c r="I48" s="1" t="s">
        <v>15</v>
      </c>
      <c r="J48" s="1" t="s">
        <v>39</v>
      </c>
    </row>
    <row r="49" spans="1:10" x14ac:dyDescent="0.3">
      <c r="A49" s="1" t="s">
        <v>110</v>
      </c>
      <c r="B49" s="1" t="s">
        <v>18</v>
      </c>
      <c r="C49" s="1" t="s">
        <v>111</v>
      </c>
      <c r="D49" s="1">
        <v>4</v>
      </c>
      <c r="E49" s="1" t="s">
        <v>12</v>
      </c>
      <c r="F49" s="1" t="s">
        <v>41</v>
      </c>
      <c r="G49" s="1" t="s">
        <v>14</v>
      </c>
      <c r="H49" s="1">
        <v>66</v>
      </c>
      <c r="I49" s="1" t="s">
        <v>15</v>
      </c>
      <c r="J49" s="1" t="s">
        <v>39</v>
      </c>
    </row>
    <row r="50" spans="1:10" x14ac:dyDescent="0.3">
      <c r="A50" s="1" t="s">
        <v>112</v>
      </c>
      <c r="B50" s="1" t="s">
        <v>18</v>
      </c>
      <c r="C50" s="1" t="s">
        <v>113</v>
      </c>
      <c r="D50" s="1">
        <v>4</v>
      </c>
      <c r="E50" s="1" t="s">
        <v>12</v>
      </c>
      <c r="F50" s="1" t="s">
        <v>13</v>
      </c>
      <c r="G50" s="1" t="s">
        <v>14</v>
      </c>
      <c r="H50" s="1">
        <v>18</v>
      </c>
      <c r="I50" s="1" t="s">
        <v>15</v>
      </c>
      <c r="J50" s="1" t="s">
        <v>39</v>
      </c>
    </row>
    <row r="51" spans="1:10" x14ac:dyDescent="0.3">
      <c r="A51" s="1" t="s">
        <v>114</v>
      </c>
      <c r="B51" s="1" t="s">
        <v>32</v>
      </c>
      <c r="C51" s="1" t="s">
        <v>115</v>
      </c>
      <c r="D51" s="1">
        <v>6</v>
      </c>
      <c r="E51" s="1" t="s">
        <v>12</v>
      </c>
      <c r="F51" s="1" t="s">
        <v>13</v>
      </c>
      <c r="G51" s="1" t="s">
        <v>14</v>
      </c>
      <c r="H51" s="1">
        <v>31</v>
      </c>
      <c r="I51" s="1" t="s">
        <v>116</v>
      </c>
      <c r="J51" s="1" t="s">
        <v>27</v>
      </c>
    </row>
    <row r="52" spans="1:10" x14ac:dyDescent="0.3">
      <c r="A52" s="1" t="s">
        <v>117</v>
      </c>
      <c r="B52" s="1" t="s">
        <v>23</v>
      </c>
      <c r="C52" s="1" t="s">
        <v>118</v>
      </c>
      <c r="D52" s="1">
        <v>9</v>
      </c>
      <c r="E52" s="1" t="s">
        <v>12</v>
      </c>
      <c r="F52" s="1" t="s">
        <v>13</v>
      </c>
      <c r="G52" s="1" t="s">
        <v>14</v>
      </c>
      <c r="H52" s="1">
        <v>53</v>
      </c>
      <c r="I52" s="1" t="s">
        <v>21</v>
      </c>
      <c r="J52" s="1" t="s">
        <v>39</v>
      </c>
    </row>
    <row r="53" spans="1:10" x14ac:dyDescent="0.3">
      <c r="A53" s="1" t="s">
        <v>119</v>
      </c>
      <c r="B53" s="1" t="s">
        <v>18</v>
      </c>
      <c r="C53" s="1" t="s">
        <v>120</v>
      </c>
      <c r="D53" s="1">
        <v>7</v>
      </c>
      <c r="E53" s="1" t="s">
        <v>12</v>
      </c>
      <c r="F53" s="1" t="s">
        <v>13</v>
      </c>
      <c r="G53" s="1" t="s">
        <v>14</v>
      </c>
      <c r="H53" s="1">
        <v>43</v>
      </c>
      <c r="I53" s="1" t="s">
        <v>15</v>
      </c>
      <c r="J53" s="1" t="s">
        <v>27</v>
      </c>
    </row>
    <row r="54" spans="1:10" x14ac:dyDescent="0.3">
      <c r="A54" s="1" t="s">
        <v>121</v>
      </c>
      <c r="B54" s="1" t="s">
        <v>85</v>
      </c>
      <c r="C54" s="1" t="s">
        <v>122</v>
      </c>
      <c r="D54" s="1">
        <v>3</v>
      </c>
      <c r="E54" s="1" t="s">
        <v>12</v>
      </c>
      <c r="F54" s="1" t="s">
        <v>13</v>
      </c>
      <c r="G54" s="1" t="s">
        <v>14</v>
      </c>
      <c r="H54" s="1">
        <v>17</v>
      </c>
      <c r="I54" s="1" t="s">
        <v>15</v>
      </c>
      <c r="J54" s="1" t="s">
        <v>27</v>
      </c>
    </row>
    <row r="55" spans="1:10" x14ac:dyDescent="0.3">
      <c r="A55" s="1" t="s">
        <v>123</v>
      </c>
      <c r="B55" s="1" t="s">
        <v>18</v>
      </c>
      <c r="C55" s="1" t="s">
        <v>107</v>
      </c>
      <c r="D55" s="1">
        <v>10</v>
      </c>
      <c r="E55" s="1" t="s">
        <v>12</v>
      </c>
      <c r="F55" s="1" t="s">
        <v>13</v>
      </c>
      <c r="G55" s="1" t="s">
        <v>14</v>
      </c>
      <c r="H55" s="1">
        <v>14</v>
      </c>
      <c r="I55" s="1" t="s">
        <v>15</v>
      </c>
      <c r="J55" s="1" t="s">
        <v>16</v>
      </c>
    </row>
    <row r="56" spans="1:10" x14ac:dyDescent="0.3">
      <c r="A56" s="1" t="s">
        <v>124</v>
      </c>
      <c r="B56" s="1" t="s">
        <v>32</v>
      </c>
      <c r="C56" s="1" t="s">
        <v>125</v>
      </c>
      <c r="D56" s="1">
        <v>5</v>
      </c>
      <c r="E56" s="1" t="s">
        <v>12</v>
      </c>
      <c r="F56" s="1" t="s">
        <v>77</v>
      </c>
      <c r="G56" s="1" t="s">
        <v>14</v>
      </c>
      <c r="H56" s="1">
        <v>16</v>
      </c>
      <c r="I56" s="1" t="s">
        <v>15</v>
      </c>
      <c r="J56" s="1" t="s">
        <v>39</v>
      </c>
    </row>
    <row r="57" spans="1:10" x14ac:dyDescent="0.3">
      <c r="A57" s="1" t="s">
        <v>126</v>
      </c>
      <c r="B57" s="1" t="s">
        <v>18</v>
      </c>
      <c r="C57" s="1" t="s">
        <v>127</v>
      </c>
      <c r="D57" s="1">
        <v>3</v>
      </c>
      <c r="E57" s="1" t="s">
        <v>12</v>
      </c>
      <c r="F57" s="1" t="s">
        <v>37</v>
      </c>
      <c r="G57" s="1" t="s">
        <v>14</v>
      </c>
      <c r="H57" s="1">
        <v>28</v>
      </c>
      <c r="I57" s="1" t="s">
        <v>45</v>
      </c>
      <c r="J57" s="1" t="s">
        <v>39</v>
      </c>
    </row>
    <row r="58" spans="1:10" x14ac:dyDescent="0.3">
      <c r="A58" s="1" t="s">
        <v>126</v>
      </c>
      <c r="B58" s="1" t="s">
        <v>18</v>
      </c>
      <c r="C58" s="1" t="s">
        <v>128</v>
      </c>
      <c r="D58" s="1">
        <v>5</v>
      </c>
      <c r="E58" s="1" t="s">
        <v>12</v>
      </c>
      <c r="F58" s="1" t="s">
        <v>13</v>
      </c>
      <c r="G58" s="1" t="s">
        <v>30</v>
      </c>
      <c r="H58" s="1">
        <v>55</v>
      </c>
      <c r="I58" s="1" t="s">
        <v>15</v>
      </c>
      <c r="J58" s="1" t="s">
        <v>39</v>
      </c>
    </row>
    <row r="59" spans="1:10" x14ac:dyDescent="0.3">
      <c r="A59" s="1" t="s">
        <v>129</v>
      </c>
      <c r="B59" s="1" t="s">
        <v>11</v>
      </c>
      <c r="C59" s="1" t="s">
        <v>130</v>
      </c>
      <c r="D59" s="1">
        <v>3</v>
      </c>
      <c r="E59" s="1" t="s">
        <v>12</v>
      </c>
      <c r="F59" s="1" t="s">
        <v>41</v>
      </c>
      <c r="G59" s="1" t="s">
        <v>14</v>
      </c>
      <c r="H59" s="1">
        <v>31</v>
      </c>
      <c r="I59" s="1" t="s">
        <v>45</v>
      </c>
      <c r="J59" s="1" t="s">
        <v>39</v>
      </c>
    </row>
    <row r="60" spans="1:10" x14ac:dyDescent="0.3">
      <c r="A60" s="1" t="s">
        <v>131</v>
      </c>
      <c r="B60" s="1" t="s">
        <v>18</v>
      </c>
      <c r="C60" s="1" t="s">
        <v>61</v>
      </c>
      <c r="D60" s="1">
        <v>6</v>
      </c>
      <c r="E60" s="1" t="s">
        <v>12</v>
      </c>
      <c r="F60" s="1" t="s">
        <v>13</v>
      </c>
      <c r="G60" s="1" t="s">
        <v>14</v>
      </c>
      <c r="H60" s="1">
        <v>68</v>
      </c>
      <c r="I60" s="1" t="s">
        <v>15</v>
      </c>
      <c r="J60" s="1" t="s">
        <v>16</v>
      </c>
    </row>
    <row r="61" spans="1:10" x14ac:dyDescent="0.3">
      <c r="A61" s="1" t="s">
        <v>132</v>
      </c>
      <c r="B61" s="1" t="s">
        <v>85</v>
      </c>
      <c r="C61" s="1" t="s">
        <v>122</v>
      </c>
      <c r="D61" s="1" t="s">
        <v>133</v>
      </c>
      <c r="E61" s="1" t="s">
        <v>25</v>
      </c>
      <c r="F61" s="1" t="s">
        <v>26</v>
      </c>
      <c r="G61" s="1" t="s">
        <v>14</v>
      </c>
      <c r="H61" s="1">
        <v>29</v>
      </c>
      <c r="I61" s="1" t="s">
        <v>15</v>
      </c>
      <c r="J61" s="1" t="s">
        <v>39</v>
      </c>
    </row>
    <row r="62" spans="1:10" x14ac:dyDescent="0.3">
      <c r="A62" s="1" t="s">
        <v>134</v>
      </c>
      <c r="B62" s="1" t="s">
        <v>23</v>
      </c>
      <c r="C62" s="1" t="s">
        <v>135</v>
      </c>
      <c r="D62" s="1">
        <v>6</v>
      </c>
      <c r="E62" s="1" t="s">
        <v>12</v>
      </c>
      <c r="F62" s="1" t="s">
        <v>13</v>
      </c>
      <c r="G62" s="1" t="s">
        <v>30</v>
      </c>
      <c r="H62" s="1">
        <v>16</v>
      </c>
      <c r="I62" s="1" t="s">
        <v>15</v>
      </c>
      <c r="J62" s="1" t="s">
        <v>46</v>
      </c>
    </row>
    <row r="63" spans="1:10" x14ac:dyDescent="0.3">
      <c r="A63" s="1" t="s">
        <v>136</v>
      </c>
      <c r="B63" s="1" t="s">
        <v>18</v>
      </c>
      <c r="C63" s="1" t="s">
        <v>137</v>
      </c>
      <c r="D63" s="1">
        <v>3</v>
      </c>
      <c r="E63" s="1" t="s">
        <v>12</v>
      </c>
      <c r="F63" s="1" t="s">
        <v>13</v>
      </c>
      <c r="G63" s="1" t="s">
        <v>14</v>
      </c>
      <c r="H63" s="1">
        <v>47</v>
      </c>
      <c r="I63" s="1" t="s">
        <v>15</v>
      </c>
      <c r="J63" s="1" t="s">
        <v>35</v>
      </c>
    </row>
    <row r="64" spans="1:10" x14ac:dyDescent="0.3">
      <c r="A64" s="1" t="s">
        <v>138</v>
      </c>
      <c r="B64" s="1" t="s">
        <v>29</v>
      </c>
      <c r="C64" s="1" t="s">
        <v>61</v>
      </c>
      <c r="D64" s="1">
        <v>9</v>
      </c>
      <c r="E64" s="1" t="s">
        <v>12</v>
      </c>
      <c r="F64" s="1" t="s">
        <v>13</v>
      </c>
      <c r="G64" s="1" t="s">
        <v>30</v>
      </c>
      <c r="H64" s="1">
        <v>65</v>
      </c>
      <c r="I64" s="1" t="s">
        <v>15</v>
      </c>
      <c r="J64" s="1" t="s">
        <v>35</v>
      </c>
    </row>
    <row r="65" spans="1:10" x14ac:dyDescent="0.3">
      <c r="A65" s="1" t="s">
        <v>139</v>
      </c>
      <c r="B65" s="1" t="s">
        <v>85</v>
      </c>
      <c r="C65" s="1" t="s">
        <v>137</v>
      </c>
      <c r="D65" s="1">
        <v>2</v>
      </c>
      <c r="E65" s="1" t="s">
        <v>12</v>
      </c>
      <c r="F65" s="1" t="s">
        <v>13</v>
      </c>
      <c r="G65" s="1" t="s">
        <v>14</v>
      </c>
      <c r="H65" s="1">
        <v>30</v>
      </c>
      <c r="I65" s="1" t="s">
        <v>15</v>
      </c>
      <c r="J65" s="1" t="s">
        <v>16</v>
      </c>
    </row>
    <row r="66" spans="1:10" x14ac:dyDescent="0.3">
      <c r="A66" s="1" t="s">
        <v>140</v>
      </c>
      <c r="B66" s="1" t="s">
        <v>23</v>
      </c>
      <c r="C66" s="1" t="s">
        <v>141</v>
      </c>
      <c r="D66" s="1">
        <v>8</v>
      </c>
      <c r="E66" s="1" t="s">
        <v>12</v>
      </c>
      <c r="F66" s="1" t="s">
        <v>13</v>
      </c>
      <c r="G66" s="1" t="s">
        <v>14</v>
      </c>
      <c r="H66" s="1">
        <v>24</v>
      </c>
      <c r="I66" s="1" t="s">
        <v>15</v>
      </c>
      <c r="J66" s="1" t="s">
        <v>27</v>
      </c>
    </row>
    <row r="67" spans="1:10" x14ac:dyDescent="0.3">
      <c r="A67" s="1" t="s">
        <v>142</v>
      </c>
      <c r="B67" s="1" t="s">
        <v>23</v>
      </c>
      <c r="C67" s="1" t="s">
        <v>44</v>
      </c>
      <c r="D67" s="1">
        <v>5</v>
      </c>
      <c r="E67" s="1" t="s">
        <v>12</v>
      </c>
      <c r="F67" s="1" t="s">
        <v>13</v>
      </c>
      <c r="G67" s="1" t="s">
        <v>14</v>
      </c>
      <c r="H67" s="1">
        <v>25</v>
      </c>
      <c r="I67" s="1" t="s">
        <v>15</v>
      </c>
      <c r="J67" s="1" t="s">
        <v>16</v>
      </c>
    </row>
    <row r="68" spans="1:10" x14ac:dyDescent="0.3">
      <c r="A68" s="1" t="s">
        <v>143</v>
      </c>
      <c r="B68" s="1" t="s">
        <v>11</v>
      </c>
      <c r="C68" s="1" t="s">
        <v>144</v>
      </c>
      <c r="D68" s="1">
        <v>1</v>
      </c>
      <c r="E68" s="1" t="s">
        <v>12</v>
      </c>
      <c r="F68" s="1" t="s">
        <v>37</v>
      </c>
      <c r="G68" s="1" t="s">
        <v>14</v>
      </c>
      <c r="H68" s="1">
        <v>81</v>
      </c>
      <c r="I68" s="1" t="s">
        <v>15</v>
      </c>
      <c r="J68" s="1" t="s">
        <v>39</v>
      </c>
    </row>
    <row r="69" spans="1:10" x14ac:dyDescent="0.3">
      <c r="A69" s="1" t="s">
        <v>145</v>
      </c>
      <c r="B69" s="1" t="s">
        <v>23</v>
      </c>
      <c r="C69" s="1" t="s">
        <v>63</v>
      </c>
      <c r="D69" s="1">
        <v>1</v>
      </c>
      <c r="E69" s="1" t="s">
        <v>12</v>
      </c>
      <c r="F69" s="1" t="s">
        <v>37</v>
      </c>
      <c r="G69" s="1" t="s">
        <v>14</v>
      </c>
      <c r="H69" s="1">
        <v>42</v>
      </c>
      <c r="I69" s="1" t="s">
        <v>15</v>
      </c>
      <c r="J69" s="1" t="s">
        <v>35</v>
      </c>
    </row>
    <row r="70" spans="1:10" x14ac:dyDescent="0.3">
      <c r="A70" s="1" t="s">
        <v>146</v>
      </c>
      <c r="B70" s="1" t="s">
        <v>18</v>
      </c>
      <c r="C70" s="1" t="s">
        <v>147</v>
      </c>
      <c r="D70" s="1">
        <v>4</v>
      </c>
      <c r="E70" s="1" t="s">
        <v>12</v>
      </c>
      <c r="F70" s="1" t="s">
        <v>13</v>
      </c>
      <c r="G70" s="1" t="s">
        <v>14</v>
      </c>
      <c r="H70" s="1">
        <v>61</v>
      </c>
      <c r="I70" s="1" t="s">
        <v>21</v>
      </c>
      <c r="J70" s="1" t="s">
        <v>16</v>
      </c>
    </row>
    <row r="71" spans="1:10" x14ac:dyDescent="0.3">
      <c r="A71" s="1" t="s">
        <v>148</v>
      </c>
      <c r="B71" s="1" t="s">
        <v>32</v>
      </c>
      <c r="C71" s="1">
        <v>0</v>
      </c>
      <c r="D71" s="1">
        <v>6</v>
      </c>
      <c r="E71" s="1" t="s">
        <v>12</v>
      </c>
      <c r="F71" s="1" t="s">
        <v>13</v>
      </c>
      <c r="G71" s="1" t="s">
        <v>14</v>
      </c>
      <c r="H71" s="1">
        <v>22</v>
      </c>
      <c r="I71" s="1" t="s">
        <v>15</v>
      </c>
      <c r="J71" s="1" t="s">
        <v>27</v>
      </c>
    </row>
    <row r="72" spans="1:10" x14ac:dyDescent="0.3">
      <c r="A72" s="1" t="s">
        <v>149</v>
      </c>
      <c r="B72" s="1" t="s">
        <v>18</v>
      </c>
      <c r="C72" s="1" t="s">
        <v>150</v>
      </c>
      <c r="D72" s="1">
        <v>9</v>
      </c>
      <c r="E72" s="1" t="s">
        <v>12</v>
      </c>
      <c r="F72" s="1" t="s">
        <v>13</v>
      </c>
      <c r="G72" s="1" t="s">
        <v>14</v>
      </c>
      <c r="H72" s="1">
        <v>32</v>
      </c>
      <c r="I72" s="1" t="s">
        <v>15</v>
      </c>
      <c r="J72" s="1" t="s">
        <v>39</v>
      </c>
    </row>
    <row r="73" spans="1:10" x14ac:dyDescent="0.3">
      <c r="A73" s="1" t="s">
        <v>151</v>
      </c>
      <c r="B73" s="1" t="s">
        <v>11</v>
      </c>
      <c r="C73" s="1" t="s">
        <v>152</v>
      </c>
      <c r="D73" s="1">
        <v>9</v>
      </c>
      <c r="E73" s="1" t="s">
        <v>12</v>
      </c>
      <c r="F73" s="1" t="s">
        <v>13</v>
      </c>
      <c r="G73" s="1" t="s">
        <v>14</v>
      </c>
      <c r="H73" s="1">
        <v>38</v>
      </c>
      <c r="I73" s="1" t="s">
        <v>15</v>
      </c>
      <c r="J73" s="1" t="s">
        <v>39</v>
      </c>
    </row>
    <row r="74" spans="1:10" x14ac:dyDescent="0.3">
      <c r="A74" s="1" t="s">
        <v>153</v>
      </c>
      <c r="B74" s="1" t="s">
        <v>18</v>
      </c>
      <c r="C74" s="1" t="s">
        <v>61</v>
      </c>
      <c r="D74" s="1">
        <v>6</v>
      </c>
      <c r="E74" s="1" t="s">
        <v>12</v>
      </c>
      <c r="F74" s="1" t="s">
        <v>37</v>
      </c>
      <c r="G74" s="1" t="s">
        <v>14</v>
      </c>
      <c r="H74" s="1">
        <v>29</v>
      </c>
      <c r="I74" s="1" t="s">
        <v>21</v>
      </c>
      <c r="J74" s="1" t="s">
        <v>39</v>
      </c>
    </row>
    <row r="75" spans="1:10" x14ac:dyDescent="0.3">
      <c r="A75" s="1" t="s">
        <v>154</v>
      </c>
      <c r="B75" s="1" t="s">
        <v>18</v>
      </c>
      <c r="C75" s="1" t="s">
        <v>155</v>
      </c>
      <c r="D75" s="1">
        <v>9</v>
      </c>
      <c r="E75" s="1" t="s">
        <v>12</v>
      </c>
      <c r="F75" s="1" t="s">
        <v>13</v>
      </c>
      <c r="G75" s="1" t="s">
        <v>30</v>
      </c>
      <c r="H75" s="1">
        <v>16</v>
      </c>
      <c r="I75" s="1" t="s">
        <v>21</v>
      </c>
      <c r="J75" s="1" t="s">
        <v>27</v>
      </c>
    </row>
    <row r="76" spans="1:10" x14ac:dyDescent="0.3">
      <c r="A76" s="1" t="s">
        <v>154</v>
      </c>
      <c r="B76" s="1" t="s">
        <v>18</v>
      </c>
      <c r="C76" s="1" t="s">
        <v>59</v>
      </c>
      <c r="D76" s="1">
        <v>7</v>
      </c>
      <c r="E76" s="1" t="s">
        <v>12</v>
      </c>
      <c r="F76" s="1" t="s">
        <v>13</v>
      </c>
      <c r="G76" s="1" t="s">
        <v>14</v>
      </c>
      <c r="H76" s="1">
        <v>74</v>
      </c>
      <c r="I76" s="1" t="s">
        <v>45</v>
      </c>
      <c r="J76" s="1" t="s">
        <v>39</v>
      </c>
    </row>
    <row r="77" spans="1:10" x14ac:dyDescent="0.3">
      <c r="A77" s="1" t="s">
        <v>156</v>
      </c>
      <c r="B77" s="1" t="s">
        <v>29</v>
      </c>
      <c r="C77" s="1" t="s">
        <v>103</v>
      </c>
      <c r="D77" s="1">
        <v>8</v>
      </c>
      <c r="E77" s="1" t="s">
        <v>12</v>
      </c>
      <c r="F77" s="1" t="s">
        <v>13</v>
      </c>
      <c r="G77" s="1" t="s">
        <v>14</v>
      </c>
      <c r="H77" s="1">
        <v>24</v>
      </c>
      <c r="I77" s="1" t="s">
        <v>15</v>
      </c>
      <c r="J77" s="1" t="s">
        <v>27</v>
      </c>
    </row>
    <row r="78" spans="1:10" x14ac:dyDescent="0.3">
      <c r="A78" s="1" t="s">
        <v>157</v>
      </c>
      <c r="B78" s="1" t="s">
        <v>23</v>
      </c>
      <c r="C78" s="1" t="s">
        <v>105</v>
      </c>
      <c r="D78" s="1">
        <v>8</v>
      </c>
      <c r="E78" s="1" t="s">
        <v>12</v>
      </c>
      <c r="F78" s="1" t="s">
        <v>13</v>
      </c>
      <c r="G78" s="1" t="s">
        <v>14</v>
      </c>
      <c r="H78" s="1">
        <v>50</v>
      </c>
      <c r="I78" s="1" t="s">
        <v>15</v>
      </c>
      <c r="J78" s="1" t="s">
        <v>39</v>
      </c>
    </row>
    <row r="79" spans="1:10" x14ac:dyDescent="0.3">
      <c r="A79" s="1" t="s">
        <v>158</v>
      </c>
      <c r="B79" s="1" t="s">
        <v>32</v>
      </c>
      <c r="C79" s="1" t="s">
        <v>63</v>
      </c>
      <c r="D79" s="1">
        <v>2</v>
      </c>
      <c r="E79" s="1" t="s">
        <v>12</v>
      </c>
      <c r="F79" s="1" t="s">
        <v>13</v>
      </c>
      <c r="G79" s="1" t="s">
        <v>14</v>
      </c>
      <c r="H79" s="1">
        <v>35</v>
      </c>
      <c r="I79" s="1" t="s">
        <v>15</v>
      </c>
      <c r="J79" s="1" t="s">
        <v>39</v>
      </c>
    </row>
    <row r="80" spans="1:10" x14ac:dyDescent="0.3">
      <c r="A80" s="1" t="s">
        <v>158</v>
      </c>
      <c r="B80" s="1" t="s">
        <v>32</v>
      </c>
      <c r="C80" s="1" t="s">
        <v>152</v>
      </c>
      <c r="D80" s="1">
        <v>10</v>
      </c>
      <c r="E80" s="1" t="s">
        <v>12</v>
      </c>
      <c r="F80" s="1" t="s">
        <v>13</v>
      </c>
      <c r="G80" s="1" t="s">
        <v>14</v>
      </c>
      <c r="H80" s="1">
        <v>45</v>
      </c>
      <c r="I80" s="1" t="s">
        <v>15</v>
      </c>
      <c r="J80" s="1" t="s">
        <v>39</v>
      </c>
    </row>
    <row r="81" spans="1:10" x14ac:dyDescent="0.3">
      <c r="A81" s="1" t="s">
        <v>159</v>
      </c>
      <c r="B81" s="1" t="s">
        <v>85</v>
      </c>
      <c r="C81" s="1" t="s">
        <v>95</v>
      </c>
      <c r="D81" s="1">
        <v>8</v>
      </c>
      <c r="E81" s="1" t="s">
        <v>12</v>
      </c>
      <c r="F81" s="1" t="s">
        <v>13</v>
      </c>
      <c r="G81" s="1" t="s">
        <v>30</v>
      </c>
      <c r="H81" s="1">
        <v>16</v>
      </c>
      <c r="I81" s="1" t="s">
        <v>15</v>
      </c>
      <c r="J81" s="1" t="s">
        <v>27</v>
      </c>
    </row>
    <row r="82" spans="1:10" x14ac:dyDescent="0.3">
      <c r="A82" s="1" t="s">
        <v>160</v>
      </c>
      <c r="B82" s="1" t="s">
        <v>11</v>
      </c>
      <c r="C82" s="1" t="s">
        <v>161</v>
      </c>
      <c r="D82" s="1">
        <v>9</v>
      </c>
      <c r="E82" s="1" t="s">
        <v>12</v>
      </c>
      <c r="F82" s="1" t="s">
        <v>13</v>
      </c>
      <c r="G82" s="1" t="s">
        <v>14</v>
      </c>
      <c r="H82" s="1">
        <v>20</v>
      </c>
      <c r="I82" s="1" t="s">
        <v>15</v>
      </c>
      <c r="J82" s="1" t="s">
        <v>27</v>
      </c>
    </row>
    <row r="83" spans="1:10" x14ac:dyDescent="0.3">
      <c r="A83" s="1" t="s">
        <v>162</v>
      </c>
      <c r="B83" s="1" t="s">
        <v>29</v>
      </c>
      <c r="C83" s="1" t="s">
        <v>83</v>
      </c>
      <c r="D83" s="1">
        <v>5</v>
      </c>
      <c r="E83" s="1" t="s">
        <v>12</v>
      </c>
      <c r="F83" s="1" t="s">
        <v>13</v>
      </c>
      <c r="G83" s="1" t="s">
        <v>14</v>
      </c>
      <c r="H83" s="1">
        <v>13</v>
      </c>
      <c r="I83" s="1" t="s">
        <v>15</v>
      </c>
      <c r="J83" s="1" t="s">
        <v>46</v>
      </c>
    </row>
    <row r="84" spans="1:10" x14ac:dyDescent="0.3">
      <c r="A84" s="1" t="s">
        <v>163</v>
      </c>
      <c r="B84" s="1" t="s">
        <v>32</v>
      </c>
      <c r="C84" s="1" t="s">
        <v>164</v>
      </c>
      <c r="D84" s="1">
        <v>3</v>
      </c>
      <c r="E84" s="1" t="s">
        <v>12</v>
      </c>
      <c r="F84" s="1" t="s">
        <v>13</v>
      </c>
      <c r="G84" s="1" t="s">
        <v>30</v>
      </c>
      <c r="H84" s="1">
        <v>24</v>
      </c>
      <c r="I84" s="1" t="s">
        <v>15</v>
      </c>
      <c r="J84" s="1" t="s">
        <v>16</v>
      </c>
    </row>
    <row r="85" spans="1:10" x14ac:dyDescent="0.3">
      <c r="A85" s="1" t="s">
        <v>165</v>
      </c>
      <c r="B85" s="1" t="s">
        <v>18</v>
      </c>
      <c r="C85" s="1" t="s">
        <v>107</v>
      </c>
      <c r="D85" s="1">
        <v>10</v>
      </c>
      <c r="E85" s="1" t="s">
        <v>12</v>
      </c>
      <c r="F85" s="1" t="s">
        <v>13</v>
      </c>
      <c r="G85" s="1" t="s">
        <v>14</v>
      </c>
      <c r="H85" s="1">
        <v>45</v>
      </c>
      <c r="I85" s="1" t="s">
        <v>15</v>
      </c>
      <c r="J85" s="1" t="s">
        <v>16</v>
      </c>
    </row>
    <row r="86" spans="1:10" x14ac:dyDescent="0.3">
      <c r="A86" s="1" t="s">
        <v>166</v>
      </c>
      <c r="B86" s="1" t="s">
        <v>20</v>
      </c>
      <c r="C86" s="1" t="s">
        <v>122</v>
      </c>
      <c r="D86" s="1">
        <v>6</v>
      </c>
      <c r="E86" s="1" t="s">
        <v>12</v>
      </c>
      <c r="F86" s="1" t="s">
        <v>26</v>
      </c>
      <c r="G86" s="1" t="s">
        <v>14</v>
      </c>
      <c r="H86" s="1">
        <v>24</v>
      </c>
      <c r="I86" s="1" t="s">
        <v>15</v>
      </c>
      <c r="J86" s="1" t="s">
        <v>46</v>
      </c>
    </row>
    <row r="87" spans="1:10" x14ac:dyDescent="0.3">
      <c r="A87" s="1" t="s">
        <v>167</v>
      </c>
      <c r="B87" s="1" t="s">
        <v>23</v>
      </c>
      <c r="C87" s="1" t="s">
        <v>141</v>
      </c>
      <c r="D87" s="1">
        <v>6</v>
      </c>
      <c r="E87" s="1" t="s">
        <v>12</v>
      </c>
      <c r="F87" s="1" t="s">
        <v>13</v>
      </c>
      <c r="G87" s="1" t="s">
        <v>14</v>
      </c>
      <c r="H87" s="1">
        <v>52</v>
      </c>
      <c r="I87" s="1" t="s">
        <v>15</v>
      </c>
      <c r="J87" s="1" t="s">
        <v>39</v>
      </c>
    </row>
    <row r="88" spans="1:10" x14ac:dyDescent="0.3">
      <c r="A88" s="1" t="s">
        <v>167</v>
      </c>
      <c r="B88" s="1" t="s">
        <v>23</v>
      </c>
      <c r="C88" s="1" t="s">
        <v>135</v>
      </c>
      <c r="D88" s="1">
        <v>1</v>
      </c>
      <c r="E88" s="1" t="s">
        <v>12</v>
      </c>
      <c r="F88" s="1" t="s">
        <v>13</v>
      </c>
      <c r="G88" s="1" t="s">
        <v>14</v>
      </c>
      <c r="H88" s="1">
        <v>22</v>
      </c>
      <c r="I88" s="1" t="s">
        <v>15</v>
      </c>
      <c r="J88" s="1" t="s">
        <v>27</v>
      </c>
    </row>
    <row r="89" spans="1:10" x14ac:dyDescent="0.3">
      <c r="A89" s="1" t="s">
        <v>168</v>
      </c>
      <c r="B89" s="1" t="s">
        <v>32</v>
      </c>
      <c r="C89" s="1" t="s">
        <v>169</v>
      </c>
      <c r="D89" s="1">
        <v>8</v>
      </c>
      <c r="E89" s="1" t="s">
        <v>12</v>
      </c>
      <c r="F89" s="1" t="s">
        <v>12</v>
      </c>
      <c r="G89" s="1" t="s">
        <v>14</v>
      </c>
      <c r="H89" s="1">
        <v>72</v>
      </c>
      <c r="I89" s="1" t="s">
        <v>15</v>
      </c>
      <c r="J89" s="1" t="s">
        <v>35</v>
      </c>
    </row>
    <row r="90" spans="1:10" x14ac:dyDescent="0.3">
      <c r="A90" s="1" t="s">
        <v>170</v>
      </c>
      <c r="B90" s="1" t="s">
        <v>11</v>
      </c>
      <c r="C90" s="1" t="s">
        <v>103</v>
      </c>
      <c r="D90" s="1">
        <v>10</v>
      </c>
      <c r="E90" s="1" t="s">
        <v>12</v>
      </c>
      <c r="F90" s="1" t="s">
        <v>13</v>
      </c>
      <c r="G90" s="1" t="s">
        <v>30</v>
      </c>
      <c r="H90" s="1">
        <v>17</v>
      </c>
      <c r="I90" s="1" t="s">
        <v>15</v>
      </c>
      <c r="J90" s="1" t="s">
        <v>27</v>
      </c>
    </row>
    <row r="91" spans="1:10" x14ac:dyDescent="0.3">
      <c r="A91" s="1" t="s">
        <v>170</v>
      </c>
      <c r="B91" s="1" t="s">
        <v>11</v>
      </c>
      <c r="C91" s="1" t="s">
        <v>171</v>
      </c>
      <c r="D91" s="1">
        <v>5</v>
      </c>
      <c r="E91" s="1" t="s">
        <v>12</v>
      </c>
      <c r="F91" s="1" t="s">
        <v>13</v>
      </c>
      <c r="G91" s="1" t="s">
        <v>14</v>
      </c>
      <c r="H91" s="1">
        <v>37</v>
      </c>
      <c r="I91" s="1" t="s">
        <v>15</v>
      </c>
      <c r="J91" s="1" t="s">
        <v>27</v>
      </c>
    </row>
    <row r="92" spans="1:10" x14ac:dyDescent="0.3">
      <c r="A92" s="1" t="s">
        <v>172</v>
      </c>
      <c r="B92" s="1" t="s">
        <v>85</v>
      </c>
      <c r="C92" s="1" t="s">
        <v>105</v>
      </c>
      <c r="D92" s="1">
        <v>3</v>
      </c>
      <c r="E92" s="1" t="s">
        <v>12</v>
      </c>
      <c r="F92" s="1" t="s">
        <v>13</v>
      </c>
      <c r="G92" s="1" t="s">
        <v>30</v>
      </c>
      <c r="H92" s="1">
        <v>50</v>
      </c>
      <c r="I92" s="1" t="s">
        <v>21</v>
      </c>
      <c r="J92" s="1" t="s">
        <v>39</v>
      </c>
    </row>
    <row r="93" spans="1:10" x14ac:dyDescent="0.3">
      <c r="A93" s="1" t="s">
        <v>172</v>
      </c>
      <c r="B93" s="1" t="s">
        <v>85</v>
      </c>
      <c r="C93" s="1" t="s">
        <v>171</v>
      </c>
      <c r="D93" s="1">
        <v>5</v>
      </c>
      <c r="E93" s="1" t="s">
        <v>12</v>
      </c>
      <c r="F93" s="1" t="s">
        <v>13</v>
      </c>
      <c r="G93" s="1" t="s">
        <v>14</v>
      </c>
      <c r="H93" s="1">
        <v>16</v>
      </c>
      <c r="I93" s="1" t="s">
        <v>15</v>
      </c>
      <c r="J93" s="1" t="s">
        <v>16</v>
      </c>
    </row>
    <row r="94" spans="1:10" x14ac:dyDescent="0.3">
      <c r="A94" s="1" t="s">
        <v>173</v>
      </c>
      <c r="B94" s="1" t="s">
        <v>32</v>
      </c>
      <c r="C94" s="1" t="s">
        <v>174</v>
      </c>
      <c r="D94" s="1" t="s">
        <v>69</v>
      </c>
      <c r="E94" s="1" t="s">
        <v>25</v>
      </c>
      <c r="F94" s="1" t="s">
        <v>26</v>
      </c>
      <c r="G94" s="1" t="s">
        <v>14</v>
      </c>
      <c r="H94" s="1">
        <v>64</v>
      </c>
      <c r="I94" s="1" t="s">
        <v>45</v>
      </c>
      <c r="J94" s="1" t="s">
        <v>39</v>
      </c>
    </row>
    <row r="95" spans="1:10" x14ac:dyDescent="0.3">
      <c r="A95" s="1" t="s">
        <v>175</v>
      </c>
      <c r="B95" s="1" t="s">
        <v>18</v>
      </c>
      <c r="C95" s="1" t="s">
        <v>176</v>
      </c>
      <c r="D95" s="1">
        <v>10</v>
      </c>
      <c r="E95" s="1" t="s">
        <v>12</v>
      </c>
      <c r="F95" s="1" t="s">
        <v>13</v>
      </c>
      <c r="G95" s="1" t="s">
        <v>14</v>
      </c>
      <c r="H95" s="1">
        <v>18</v>
      </c>
      <c r="I95" s="1" t="s">
        <v>45</v>
      </c>
      <c r="J95" s="1" t="s">
        <v>39</v>
      </c>
    </row>
    <row r="96" spans="1:10" x14ac:dyDescent="0.3">
      <c r="A96" s="1" t="s">
        <v>177</v>
      </c>
      <c r="B96" s="1" t="s">
        <v>11</v>
      </c>
      <c r="C96" s="1" t="s">
        <v>178</v>
      </c>
      <c r="D96" s="1">
        <v>2</v>
      </c>
      <c r="E96" s="1" t="s">
        <v>12</v>
      </c>
      <c r="F96" s="1" t="s">
        <v>13</v>
      </c>
      <c r="G96" s="1" t="s">
        <v>30</v>
      </c>
      <c r="H96" s="1">
        <v>49</v>
      </c>
      <c r="I96" s="1" t="s">
        <v>15</v>
      </c>
      <c r="J96" s="1" t="s">
        <v>39</v>
      </c>
    </row>
    <row r="97" spans="1:10" x14ac:dyDescent="0.3">
      <c r="A97" s="1" t="s">
        <v>179</v>
      </c>
      <c r="B97" s="1" t="s">
        <v>32</v>
      </c>
      <c r="C97" s="1" t="s">
        <v>180</v>
      </c>
      <c r="D97" s="1">
        <v>6</v>
      </c>
      <c r="E97" s="1" t="s">
        <v>12</v>
      </c>
      <c r="F97" s="1" t="s">
        <v>13</v>
      </c>
      <c r="G97" s="1" t="s">
        <v>14</v>
      </c>
      <c r="H97" s="1">
        <v>52</v>
      </c>
      <c r="I97" s="1" t="s">
        <v>15</v>
      </c>
      <c r="J97" s="1" t="s">
        <v>16</v>
      </c>
    </row>
    <row r="98" spans="1:10" x14ac:dyDescent="0.3">
      <c r="A98" s="1" t="s">
        <v>181</v>
      </c>
      <c r="B98" s="1" t="s">
        <v>23</v>
      </c>
      <c r="C98" s="1" t="s">
        <v>182</v>
      </c>
      <c r="D98" s="1">
        <v>3</v>
      </c>
      <c r="E98" s="1" t="s">
        <v>12</v>
      </c>
      <c r="F98" s="1" t="s">
        <v>13</v>
      </c>
      <c r="G98" s="1" t="s">
        <v>30</v>
      </c>
      <c r="H98" s="1">
        <v>45</v>
      </c>
      <c r="I98" s="1" t="s">
        <v>21</v>
      </c>
      <c r="J98" s="1" t="s">
        <v>39</v>
      </c>
    </row>
    <row r="99" spans="1:10" x14ac:dyDescent="0.3">
      <c r="A99" s="1" t="s">
        <v>183</v>
      </c>
      <c r="B99" s="1" t="s">
        <v>11</v>
      </c>
      <c r="C99" s="1" t="s">
        <v>184</v>
      </c>
      <c r="D99" s="1">
        <v>10</v>
      </c>
      <c r="E99" s="1" t="s">
        <v>12</v>
      </c>
      <c r="F99" s="1" t="s">
        <v>13</v>
      </c>
      <c r="G99" s="1" t="s">
        <v>14</v>
      </c>
      <c r="H99" s="1">
        <v>64</v>
      </c>
      <c r="I99" s="1" t="s">
        <v>21</v>
      </c>
      <c r="J99" s="1" t="s">
        <v>39</v>
      </c>
    </row>
    <row r="100" spans="1:10" x14ac:dyDescent="0.3">
      <c r="A100" s="1" t="s">
        <v>185</v>
      </c>
      <c r="B100" s="1" t="s">
        <v>32</v>
      </c>
      <c r="C100" s="1" t="s">
        <v>186</v>
      </c>
      <c r="D100" s="1">
        <v>6</v>
      </c>
      <c r="E100" s="1" t="s">
        <v>12</v>
      </c>
      <c r="F100" s="1" t="s">
        <v>13</v>
      </c>
      <c r="G100" s="1" t="s">
        <v>14</v>
      </c>
      <c r="H100" s="1">
        <v>34</v>
      </c>
      <c r="I100" s="1" t="s">
        <v>15</v>
      </c>
      <c r="J100" s="1" t="s">
        <v>27</v>
      </c>
    </row>
    <row r="101" spans="1:10" x14ac:dyDescent="0.3">
      <c r="A101" s="1" t="s">
        <v>187</v>
      </c>
      <c r="B101" s="1" t="s">
        <v>32</v>
      </c>
      <c r="C101" s="1" t="s">
        <v>120</v>
      </c>
      <c r="D101" s="1">
        <v>6</v>
      </c>
      <c r="E101" s="1" t="s">
        <v>12</v>
      </c>
      <c r="F101" s="1" t="s">
        <v>13</v>
      </c>
      <c r="G101" s="1" t="s">
        <v>14</v>
      </c>
      <c r="H101" s="1">
        <v>64</v>
      </c>
      <c r="I101" s="1" t="s">
        <v>15</v>
      </c>
      <c r="J101" s="1" t="s">
        <v>39</v>
      </c>
    </row>
    <row r="102" spans="1:10" x14ac:dyDescent="0.3">
      <c r="A102" s="1" t="s">
        <v>188</v>
      </c>
      <c r="B102" s="1" t="s">
        <v>29</v>
      </c>
      <c r="C102" s="1" t="s">
        <v>90</v>
      </c>
      <c r="D102" s="1">
        <v>1</v>
      </c>
      <c r="E102" s="1" t="s">
        <v>12</v>
      </c>
      <c r="F102" s="1" t="s">
        <v>13</v>
      </c>
      <c r="G102" s="1" t="s">
        <v>14</v>
      </c>
      <c r="H102" s="1">
        <v>20</v>
      </c>
      <c r="I102" s="1" t="s">
        <v>15</v>
      </c>
      <c r="J102" s="1" t="s">
        <v>39</v>
      </c>
    </row>
    <row r="103" spans="1:10" x14ac:dyDescent="0.3">
      <c r="A103" s="1" t="s">
        <v>189</v>
      </c>
      <c r="B103" s="1" t="s">
        <v>29</v>
      </c>
      <c r="C103" s="1" t="s">
        <v>90</v>
      </c>
      <c r="D103" s="1">
        <v>4</v>
      </c>
      <c r="E103" s="1" t="s">
        <v>12</v>
      </c>
      <c r="F103" s="1" t="s">
        <v>13</v>
      </c>
      <c r="G103" s="1" t="s">
        <v>14</v>
      </c>
      <c r="H103" s="1">
        <v>26</v>
      </c>
      <c r="I103" s="1" t="s">
        <v>15</v>
      </c>
      <c r="J103" s="1" t="s">
        <v>39</v>
      </c>
    </row>
    <row r="104" spans="1:10" x14ac:dyDescent="0.3">
      <c r="A104" s="1" t="s">
        <v>190</v>
      </c>
      <c r="B104" s="1" t="s">
        <v>18</v>
      </c>
      <c r="C104" s="1" t="s">
        <v>59</v>
      </c>
      <c r="D104" s="1">
        <v>6</v>
      </c>
      <c r="E104" s="1" t="s">
        <v>12</v>
      </c>
      <c r="F104" s="1" t="s">
        <v>13</v>
      </c>
      <c r="G104" s="1" t="s">
        <v>14</v>
      </c>
      <c r="H104" s="1">
        <v>19</v>
      </c>
      <c r="I104" s="1" t="s">
        <v>15</v>
      </c>
      <c r="J104" s="1" t="s">
        <v>27</v>
      </c>
    </row>
    <row r="105" spans="1:10" x14ac:dyDescent="0.3">
      <c r="A105" s="1" t="s">
        <v>191</v>
      </c>
      <c r="B105" s="1" t="s">
        <v>18</v>
      </c>
      <c r="C105" s="1" t="s">
        <v>63</v>
      </c>
      <c r="D105" s="1">
        <v>10</v>
      </c>
      <c r="E105" s="1" t="s">
        <v>12</v>
      </c>
      <c r="F105" s="1" t="s">
        <v>13</v>
      </c>
      <c r="G105" s="1" t="s">
        <v>14</v>
      </c>
      <c r="H105" s="1">
        <v>32</v>
      </c>
      <c r="I105" s="1" t="s">
        <v>15</v>
      </c>
      <c r="J105" s="1" t="s">
        <v>27</v>
      </c>
    </row>
    <row r="106" spans="1:10" x14ac:dyDescent="0.3">
      <c r="A106" s="1" t="s">
        <v>192</v>
      </c>
      <c r="B106" s="1" t="s">
        <v>32</v>
      </c>
      <c r="C106" s="1" t="s">
        <v>83</v>
      </c>
      <c r="D106" s="1" t="s">
        <v>69</v>
      </c>
      <c r="E106" s="1" t="s">
        <v>25</v>
      </c>
      <c r="F106" s="1" t="s">
        <v>26</v>
      </c>
      <c r="G106" s="1" t="s">
        <v>14</v>
      </c>
      <c r="H106" s="1">
        <v>48</v>
      </c>
      <c r="I106" s="1" t="s">
        <v>15</v>
      </c>
      <c r="J106" s="1" t="s">
        <v>27</v>
      </c>
    </row>
    <row r="107" spans="1:10" x14ac:dyDescent="0.3">
      <c r="A107" s="1" t="s">
        <v>193</v>
      </c>
      <c r="B107" s="1" t="s">
        <v>18</v>
      </c>
      <c r="C107" s="1" t="s">
        <v>44</v>
      </c>
      <c r="D107" s="1">
        <v>10</v>
      </c>
      <c r="E107" s="1" t="s">
        <v>12</v>
      </c>
      <c r="F107" s="1" t="s">
        <v>77</v>
      </c>
      <c r="G107" s="1" t="s">
        <v>14</v>
      </c>
      <c r="H107" s="1">
        <v>47</v>
      </c>
      <c r="I107" s="1" t="s">
        <v>15</v>
      </c>
      <c r="J107" s="1" t="s">
        <v>39</v>
      </c>
    </row>
    <row r="108" spans="1:10" x14ac:dyDescent="0.3">
      <c r="A108" s="1" t="s">
        <v>194</v>
      </c>
      <c r="B108" s="1" t="s">
        <v>18</v>
      </c>
      <c r="C108" s="1" t="s">
        <v>195</v>
      </c>
      <c r="D108" s="1">
        <v>9</v>
      </c>
      <c r="E108" s="1" t="s">
        <v>12</v>
      </c>
      <c r="F108" s="1" t="s">
        <v>13</v>
      </c>
      <c r="G108" s="1" t="s">
        <v>14</v>
      </c>
      <c r="H108" s="1">
        <v>29</v>
      </c>
      <c r="I108" s="1" t="s">
        <v>45</v>
      </c>
      <c r="J108" s="1" t="s">
        <v>39</v>
      </c>
    </row>
    <row r="109" spans="1:10" x14ac:dyDescent="0.3">
      <c r="A109" s="1" t="s">
        <v>196</v>
      </c>
      <c r="B109" s="1" t="s">
        <v>18</v>
      </c>
      <c r="C109" s="1">
        <v>0</v>
      </c>
      <c r="D109" s="1" t="s">
        <v>133</v>
      </c>
      <c r="E109" s="1" t="s">
        <v>25</v>
      </c>
      <c r="F109" s="1" t="s">
        <v>13</v>
      </c>
      <c r="G109" s="1" t="s">
        <v>14</v>
      </c>
      <c r="H109" s="1">
        <v>93</v>
      </c>
      <c r="I109" s="1" t="s">
        <v>21</v>
      </c>
      <c r="J109" s="1" t="s">
        <v>39</v>
      </c>
    </row>
    <row r="110" spans="1:10" x14ac:dyDescent="0.3">
      <c r="A110" s="1" t="s">
        <v>197</v>
      </c>
      <c r="B110" s="1" t="s">
        <v>85</v>
      </c>
      <c r="C110" s="1" t="s">
        <v>198</v>
      </c>
      <c r="D110" s="1">
        <v>3</v>
      </c>
      <c r="E110" s="1" t="s">
        <v>12</v>
      </c>
      <c r="F110" s="1" t="s">
        <v>13</v>
      </c>
      <c r="G110" s="1" t="s">
        <v>14</v>
      </c>
      <c r="H110" s="1">
        <v>81</v>
      </c>
      <c r="I110" s="1" t="s">
        <v>21</v>
      </c>
      <c r="J110" s="1" t="s">
        <v>39</v>
      </c>
    </row>
    <row r="111" spans="1:10" x14ac:dyDescent="0.3">
      <c r="A111" s="1" t="s">
        <v>199</v>
      </c>
      <c r="B111" s="1" t="s">
        <v>20</v>
      </c>
      <c r="C111" s="1" t="s">
        <v>200</v>
      </c>
      <c r="D111" s="1">
        <v>1</v>
      </c>
      <c r="E111" s="1" t="s">
        <v>12</v>
      </c>
      <c r="F111" s="1" t="s">
        <v>13</v>
      </c>
      <c r="G111" s="1" t="s">
        <v>14</v>
      </c>
      <c r="H111" s="1">
        <v>28</v>
      </c>
      <c r="I111" s="1" t="s">
        <v>15</v>
      </c>
      <c r="J111" s="1" t="s">
        <v>27</v>
      </c>
    </row>
    <row r="112" spans="1:10" x14ac:dyDescent="0.3">
      <c r="A112" s="1" t="s">
        <v>201</v>
      </c>
      <c r="B112" s="1" t="s">
        <v>18</v>
      </c>
      <c r="C112" s="1" t="s">
        <v>135</v>
      </c>
      <c r="D112" s="1">
        <v>2</v>
      </c>
      <c r="E112" s="1" t="s">
        <v>12</v>
      </c>
      <c r="F112" s="1" t="s">
        <v>13</v>
      </c>
      <c r="G112" s="1" t="s">
        <v>14</v>
      </c>
      <c r="H112" s="1">
        <v>37</v>
      </c>
      <c r="I112" s="1" t="s">
        <v>72</v>
      </c>
      <c r="J112" s="1" t="s">
        <v>39</v>
      </c>
    </row>
    <row r="113" spans="1:10" x14ac:dyDescent="0.3">
      <c r="A113" s="1" t="s">
        <v>202</v>
      </c>
      <c r="B113" s="1" t="s">
        <v>20</v>
      </c>
      <c r="C113" s="1" t="s">
        <v>203</v>
      </c>
      <c r="D113" s="1" t="s">
        <v>204</v>
      </c>
      <c r="E113" s="1" t="s">
        <v>25</v>
      </c>
      <c r="F113" s="1" t="s">
        <v>13</v>
      </c>
      <c r="G113" s="1" t="s">
        <v>14</v>
      </c>
      <c r="H113" s="1">
        <v>21</v>
      </c>
      <c r="I113" s="1" t="s">
        <v>15</v>
      </c>
      <c r="J113" s="1" t="s">
        <v>27</v>
      </c>
    </row>
    <row r="114" spans="1:10" x14ac:dyDescent="0.3">
      <c r="A114" s="1" t="s">
        <v>205</v>
      </c>
      <c r="B114" s="1" t="s">
        <v>85</v>
      </c>
      <c r="C114" s="1" t="s">
        <v>206</v>
      </c>
      <c r="D114" s="1">
        <v>6</v>
      </c>
      <c r="E114" s="1" t="s">
        <v>12</v>
      </c>
      <c r="F114" s="1" t="s">
        <v>13</v>
      </c>
      <c r="G114" s="1" t="s">
        <v>14</v>
      </c>
      <c r="H114" s="1">
        <v>57</v>
      </c>
      <c r="I114" s="1" t="s">
        <v>15</v>
      </c>
      <c r="J114" s="1" t="s">
        <v>16</v>
      </c>
    </row>
    <row r="115" spans="1:10" x14ac:dyDescent="0.3">
      <c r="A115" s="1" t="s">
        <v>207</v>
      </c>
      <c r="B115" s="1" t="s">
        <v>85</v>
      </c>
      <c r="C115" s="1" t="s">
        <v>208</v>
      </c>
      <c r="D115" s="1">
        <v>3</v>
      </c>
      <c r="E115" s="1" t="s">
        <v>25</v>
      </c>
      <c r="F115" s="1" t="s">
        <v>13</v>
      </c>
      <c r="G115" s="1" t="s">
        <v>14</v>
      </c>
      <c r="H115" s="1">
        <v>28</v>
      </c>
      <c r="I115" s="1" t="s">
        <v>21</v>
      </c>
      <c r="J115" s="1" t="s">
        <v>39</v>
      </c>
    </row>
    <row r="116" spans="1:10" x14ac:dyDescent="0.3">
      <c r="A116" s="1" t="s">
        <v>209</v>
      </c>
      <c r="B116" s="1" t="s">
        <v>18</v>
      </c>
      <c r="C116" s="1" t="s">
        <v>210</v>
      </c>
      <c r="D116" s="1">
        <v>10</v>
      </c>
      <c r="E116" s="1" t="s">
        <v>12</v>
      </c>
      <c r="F116" s="1" t="s">
        <v>13</v>
      </c>
      <c r="G116" s="1" t="s">
        <v>14</v>
      </c>
      <c r="H116" s="1">
        <v>26</v>
      </c>
      <c r="I116" s="1" t="s">
        <v>15</v>
      </c>
      <c r="J116" s="1" t="s">
        <v>27</v>
      </c>
    </row>
    <row r="117" spans="1:10" x14ac:dyDescent="0.3">
      <c r="A117" s="1" t="s">
        <v>211</v>
      </c>
      <c r="B117" s="1" t="s">
        <v>32</v>
      </c>
      <c r="C117" s="1" t="s">
        <v>210</v>
      </c>
      <c r="D117" s="1" t="s">
        <v>24</v>
      </c>
      <c r="E117" s="1" t="s">
        <v>25</v>
      </c>
      <c r="F117" s="1" t="s">
        <v>13</v>
      </c>
      <c r="G117" s="1" t="s">
        <v>14</v>
      </c>
      <c r="H117" s="1">
        <v>74</v>
      </c>
      <c r="I117" s="1" t="s">
        <v>15</v>
      </c>
      <c r="J117" s="1" t="s">
        <v>39</v>
      </c>
    </row>
    <row r="118" spans="1:10" x14ac:dyDescent="0.3">
      <c r="A118" s="1" t="s">
        <v>212</v>
      </c>
      <c r="B118" s="1" t="s">
        <v>11</v>
      </c>
      <c r="C118" s="1">
        <v>0</v>
      </c>
      <c r="D118" s="1">
        <v>5</v>
      </c>
      <c r="E118" s="1" t="s">
        <v>12</v>
      </c>
      <c r="F118" s="1" t="s">
        <v>13</v>
      </c>
      <c r="G118" s="1" t="s">
        <v>14</v>
      </c>
      <c r="H118" s="1">
        <v>11</v>
      </c>
      <c r="I118" s="1" t="s">
        <v>15</v>
      </c>
      <c r="J118" s="1" t="s">
        <v>46</v>
      </c>
    </row>
    <row r="119" spans="1:10" x14ac:dyDescent="0.3">
      <c r="A119" s="1" t="s">
        <v>213</v>
      </c>
      <c r="B119" s="1" t="s">
        <v>11</v>
      </c>
      <c r="C119" s="1" t="s">
        <v>44</v>
      </c>
      <c r="D119" s="1">
        <v>6</v>
      </c>
      <c r="E119" s="1" t="s">
        <v>12</v>
      </c>
      <c r="F119" s="1" t="s">
        <v>13</v>
      </c>
      <c r="G119" s="1" t="s">
        <v>14</v>
      </c>
      <c r="H119" s="1">
        <v>24</v>
      </c>
      <c r="I119" s="1" t="s">
        <v>15</v>
      </c>
      <c r="J119" s="1" t="s">
        <v>46</v>
      </c>
    </row>
    <row r="120" spans="1:10" x14ac:dyDescent="0.3">
      <c r="A120" s="1" t="s">
        <v>214</v>
      </c>
      <c r="B120" s="1" t="s">
        <v>20</v>
      </c>
      <c r="C120" s="1" t="s">
        <v>215</v>
      </c>
      <c r="D120" s="1">
        <v>10</v>
      </c>
      <c r="E120" s="1" t="s">
        <v>12</v>
      </c>
      <c r="F120" s="1" t="s">
        <v>13</v>
      </c>
      <c r="G120" s="1" t="s">
        <v>14</v>
      </c>
      <c r="H120" s="1">
        <v>13</v>
      </c>
      <c r="I120" s="1" t="s">
        <v>15</v>
      </c>
      <c r="J120" s="1" t="s">
        <v>16</v>
      </c>
    </row>
    <row r="121" spans="1:10" x14ac:dyDescent="0.3">
      <c r="A121" s="1" t="s">
        <v>216</v>
      </c>
      <c r="B121" s="1" t="s">
        <v>18</v>
      </c>
      <c r="C121" s="1" t="s">
        <v>137</v>
      </c>
      <c r="D121" s="1">
        <v>6</v>
      </c>
      <c r="E121" s="1" t="s">
        <v>12</v>
      </c>
      <c r="F121" s="1" t="s">
        <v>41</v>
      </c>
      <c r="G121" s="1" t="s">
        <v>14</v>
      </c>
      <c r="H121" s="1">
        <v>19</v>
      </c>
      <c r="I121" s="1" t="s">
        <v>15</v>
      </c>
      <c r="J121" s="1" t="s">
        <v>27</v>
      </c>
    </row>
    <row r="122" spans="1:10" x14ac:dyDescent="0.3">
      <c r="A122" s="1" t="s">
        <v>217</v>
      </c>
      <c r="B122" s="1" t="s">
        <v>85</v>
      </c>
      <c r="C122" s="1" t="s">
        <v>44</v>
      </c>
      <c r="D122" s="1">
        <v>4</v>
      </c>
      <c r="E122" s="1" t="s">
        <v>12</v>
      </c>
      <c r="F122" s="1" t="s">
        <v>13</v>
      </c>
      <c r="G122" s="1" t="s">
        <v>14</v>
      </c>
      <c r="H122" s="1">
        <v>29</v>
      </c>
      <c r="I122" s="1" t="s">
        <v>15</v>
      </c>
      <c r="J122" s="1" t="s">
        <v>39</v>
      </c>
    </row>
    <row r="123" spans="1:10" x14ac:dyDescent="0.3">
      <c r="A123" s="1" t="s">
        <v>218</v>
      </c>
      <c r="B123" s="1" t="s">
        <v>32</v>
      </c>
      <c r="C123" s="1" t="s">
        <v>219</v>
      </c>
      <c r="D123" s="1" t="s">
        <v>133</v>
      </c>
      <c r="E123" s="1" t="s">
        <v>25</v>
      </c>
      <c r="F123" s="1" t="s">
        <v>37</v>
      </c>
      <c r="G123" s="1" t="s">
        <v>14</v>
      </c>
      <c r="H123" s="1">
        <v>21</v>
      </c>
      <c r="I123" s="1" t="s">
        <v>45</v>
      </c>
      <c r="J123" s="1" t="s">
        <v>27</v>
      </c>
    </row>
    <row r="124" spans="1:10" x14ac:dyDescent="0.3">
      <c r="A124" s="1" t="s">
        <v>220</v>
      </c>
      <c r="B124" s="1" t="s">
        <v>29</v>
      </c>
      <c r="C124" s="1" t="s">
        <v>120</v>
      </c>
      <c r="D124" s="1">
        <v>4</v>
      </c>
      <c r="E124" s="1" t="s">
        <v>12</v>
      </c>
      <c r="F124" s="1" t="s">
        <v>13</v>
      </c>
      <c r="G124" s="1" t="s">
        <v>30</v>
      </c>
      <c r="H124" s="1">
        <v>82</v>
      </c>
      <c r="I124" s="1" t="s">
        <v>15</v>
      </c>
      <c r="J124" s="1" t="s">
        <v>39</v>
      </c>
    </row>
    <row r="125" spans="1:10" x14ac:dyDescent="0.3">
      <c r="A125" s="1" t="s">
        <v>221</v>
      </c>
      <c r="B125" s="1" t="s">
        <v>32</v>
      </c>
      <c r="C125" s="1" t="s">
        <v>87</v>
      </c>
      <c r="D125" s="1">
        <v>5</v>
      </c>
      <c r="E125" s="1" t="s">
        <v>12</v>
      </c>
      <c r="F125" s="1" t="s">
        <v>13</v>
      </c>
      <c r="G125" s="1" t="s">
        <v>14</v>
      </c>
      <c r="H125" s="1">
        <v>33</v>
      </c>
      <c r="I125" s="1" t="s">
        <v>15</v>
      </c>
      <c r="J125" s="1" t="s">
        <v>35</v>
      </c>
    </row>
    <row r="126" spans="1:10" x14ac:dyDescent="0.3">
      <c r="A126" s="1" t="s">
        <v>222</v>
      </c>
      <c r="B126" s="1" t="s">
        <v>11</v>
      </c>
      <c r="C126" s="1" t="s">
        <v>223</v>
      </c>
      <c r="D126" s="1">
        <v>10</v>
      </c>
      <c r="E126" s="1" t="s">
        <v>12</v>
      </c>
      <c r="F126" s="1" t="s">
        <v>13</v>
      </c>
      <c r="G126" s="1" t="s">
        <v>14</v>
      </c>
      <c r="H126" s="1">
        <v>42</v>
      </c>
      <c r="I126" s="1" t="s">
        <v>15</v>
      </c>
      <c r="J126" s="1" t="s">
        <v>16</v>
      </c>
    </row>
    <row r="127" spans="1:10" x14ac:dyDescent="0.3">
      <c r="A127" s="1" t="s">
        <v>224</v>
      </c>
      <c r="B127" s="1" t="s">
        <v>20</v>
      </c>
      <c r="C127" s="1" t="s">
        <v>87</v>
      </c>
      <c r="D127" s="1">
        <v>9</v>
      </c>
      <c r="E127" s="1" t="s">
        <v>12</v>
      </c>
      <c r="F127" s="1" t="s">
        <v>13</v>
      </c>
      <c r="G127" s="1" t="s">
        <v>14</v>
      </c>
      <c r="H127" s="1">
        <v>60</v>
      </c>
      <c r="I127" s="1" t="s">
        <v>15</v>
      </c>
      <c r="J127" s="1" t="s">
        <v>16</v>
      </c>
    </row>
    <row r="128" spans="1:10" x14ac:dyDescent="0.3">
      <c r="A128" s="1" t="s">
        <v>225</v>
      </c>
      <c r="B128" s="1" t="s">
        <v>18</v>
      </c>
      <c r="C128" s="1" t="s">
        <v>61</v>
      </c>
      <c r="D128" s="1">
        <v>3</v>
      </c>
      <c r="E128" s="1" t="s">
        <v>12</v>
      </c>
      <c r="F128" s="1" t="s">
        <v>13</v>
      </c>
      <c r="G128" s="1" t="s">
        <v>14</v>
      </c>
      <c r="H128" s="1">
        <v>60</v>
      </c>
      <c r="I128" s="1" t="s">
        <v>15</v>
      </c>
      <c r="J128" s="1" t="s">
        <v>39</v>
      </c>
    </row>
    <row r="129" spans="1:10" x14ac:dyDescent="0.3">
      <c r="A129" s="1" t="s">
        <v>226</v>
      </c>
      <c r="B129" s="1" t="s">
        <v>32</v>
      </c>
      <c r="C129" s="1" t="s">
        <v>227</v>
      </c>
      <c r="D129" s="1">
        <v>9</v>
      </c>
      <c r="E129" s="1" t="s">
        <v>12</v>
      </c>
      <c r="F129" s="1" t="s">
        <v>13</v>
      </c>
      <c r="G129" s="1" t="s">
        <v>14</v>
      </c>
      <c r="H129" s="1">
        <v>42</v>
      </c>
      <c r="I129" s="1" t="s">
        <v>15</v>
      </c>
      <c r="J129" s="1" t="s">
        <v>39</v>
      </c>
    </row>
    <row r="130" spans="1:10" x14ac:dyDescent="0.3">
      <c r="A130" s="1" t="s">
        <v>228</v>
      </c>
      <c r="B130" s="1" t="s">
        <v>85</v>
      </c>
      <c r="C130" s="1" t="s">
        <v>229</v>
      </c>
      <c r="D130" s="1">
        <v>4</v>
      </c>
      <c r="E130" s="1" t="s">
        <v>12</v>
      </c>
      <c r="F130" s="1" t="s">
        <v>37</v>
      </c>
      <c r="G130" s="1" t="s">
        <v>14</v>
      </c>
      <c r="H130" s="1">
        <v>51</v>
      </c>
      <c r="I130" s="1" t="s">
        <v>21</v>
      </c>
      <c r="J130" s="1" t="s">
        <v>35</v>
      </c>
    </row>
    <row r="131" spans="1:10" x14ac:dyDescent="0.3">
      <c r="A131" s="1" t="s">
        <v>230</v>
      </c>
      <c r="B131" s="1" t="s">
        <v>85</v>
      </c>
      <c r="C131" s="1" t="s">
        <v>109</v>
      </c>
      <c r="D131" s="1">
        <v>6</v>
      </c>
      <c r="E131" s="1" t="s">
        <v>12</v>
      </c>
      <c r="F131" s="1" t="s">
        <v>41</v>
      </c>
      <c r="G131" s="1" t="s">
        <v>14</v>
      </c>
      <c r="H131" s="1">
        <v>21</v>
      </c>
      <c r="I131" s="1" t="s">
        <v>45</v>
      </c>
      <c r="J131" s="1" t="s">
        <v>39</v>
      </c>
    </row>
    <row r="132" spans="1:10" x14ac:dyDescent="0.3">
      <c r="A132" s="1" t="s">
        <v>231</v>
      </c>
      <c r="B132" s="1" t="s">
        <v>85</v>
      </c>
      <c r="C132" s="1" t="s">
        <v>232</v>
      </c>
      <c r="D132" s="1" t="s">
        <v>69</v>
      </c>
      <c r="E132" s="1" t="s">
        <v>25</v>
      </c>
      <c r="F132" s="1" t="s">
        <v>26</v>
      </c>
      <c r="G132" s="1" t="s">
        <v>14</v>
      </c>
      <c r="H132" s="1">
        <v>25</v>
      </c>
      <c r="I132" s="1" t="s">
        <v>21</v>
      </c>
      <c r="J132" s="1" t="s">
        <v>27</v>
      </c>
    </row>
    <row r="133" spans="1:10" x14ac:dyDescent="0.3">
      <c r="A133" s="1" t="s">
        <v>233</v>
      </c>
      <c r="B133" s="1" t="s">
        <v>11</v>
      </c>
      <c r="C133" s="1" t="s">
        <v>234</v>
      </c>
      <c r="D133" s="1">
        <v>8</v>
      </c>
      <c r="E133" s="1" t="s">
        <v>12</v>
      </c>
      <c r="F133" s="1" t="s">
        <v>13</v>
      </c>
      <c r="G133" s="1" t="s">
        <v>14</v>
      </c>
      <c r="H133" s="1">
        <v>26</v>
      </c>
      <c r="I133" s="1" t="s">
        <v>15</v>
      </c>
      <c r="J133" s="1" t="s">
        <v>39</v>
      </c>
    </row>
    <row r="134" spans="1:10" x14ac:dyDescent="0.3">
      <c r="A134" s="1" t="s">
        <v>235</v>
      </c>
      <c r="B134" s="1" t="s">
        <v>11</v>
      </c>
      <c r="C134" s="1" t="s">
        <v>236</v>
      </c>
      <c r="D134" s="1">
        <v>4</v>
      </c>
      <c r="E134" s="1" t="s">
        <v>12</v>
      </c>
      <c r="F134" s="1" t="s">
        <v>13</v>
      </c>
      <c r="G134" s="1" t="s">
        <v>30</v>
      </c>
      <c r="H134" s="1">
        <v>68</v>
      </c>
      <c r="I134" s="1" t="s">
        <v>15</v>
      </c>
      <c r="J134" s="1" t="s">
        <v>39</v>
      </c>
    </row>
    <row r="135" spans="1:10" x14ac:dyDescent="0.3">
      <c r="A135" s="1" t="s">
        <v>237</v>
      </c>
      <c r="B135" s="1" t="s">
        <v>85</v>
      </c>
      <c r="C135" s="1" t="s">
        <v>215</v>
      </c>
      <c r="D135" s="1">
        <v>1</v>
      </c>
      <c r="E135" s="1" t="s">
        <v>12</v>
      </c>
      <c r="F135" s="1" t="s">
        <v>13</v>
      </c>
      <c r="G135" s="1" t="s">
        <v>14</v>
      </c>
      <c r="H135" s="1">
        <v>23</v>
      </c>
      <c r="I135" s="1" t="s">
        <v>15</v>
      </c>
      <c r="J135" s="1" t="s">
        <v>46</v>
      </c>
    </row>
    <row r="136" spans="1:10" x14ac:dyDescent="0.3">
      <c r="A136" s="1" t="s">
        <v>238</v>
      </c>
      <c r="B136" s="1" t="s">
        <v>29</v>
      </c>
      <c r="C136" s="1" t="s">
        <v>76</v>
      </c>
      <c r="D136" s="1">
        <v>1</v>
      </c>
      <c r="E136" s="1" t="s">
        <v>12</v>
      </c>
      <c r="F136" s="1" t="s">
        <v>13</v>
      </c>
      <c r="G136" s="1" t="s">
        <v>14</v>
      </c>
      <c r="H136" s="1">
        <v>24</v>
      </c>
      <c r="I136" s="1" t="s">
        <v>15</v>
      </c>
      <c r="J136" s="1" t="s">
        <v>39</v>
      </c>
    </row>
    <row r="137" spans="1:10" x14ac:dyDescent="0.3">
      <c r="A137" s="1" t="s">
        <v>239</v>
      </c>
      <c r="B137" s="1" t="s">
        <v>85</v>
      </c>
      <c r="C137" s="1" t="s">
        <v>240</v>
      </c>
      <c r="D137" s="1">
        <v>6</v>
      </c>
      <c r="E137" s="1" t="s">
        <v>12</v>
      </c>
      <c r="F137" s="1" t="s">
        <v>13</v>
      </c>
      <c r="G137" s="1" t="s">
        <v>14</v>
      </c>
      <c r="H137" s="1">
        <v>45</v>
      </c>
      <c r="I137" s="1" t="s">
        <v>116</v>
      </c>
      <c r="J137" s="1" t="s">
        <v>39</v>
      </c>
    </row>
    <row r="138" spans="1:10" x14ac:dyDescent="0.3">
      <c r="A138" s="1" t="s">
        <v>241</v>
      </c>
      <c r="B138" s="1" t="s">
        <v>18</v>
      </c>
      <c r="C138" s="1" t="s">
        <v>242</v>
      </c>
      <c r="D138" s="1">
        <v>3</v>
      </c>
      <c r="E138" s="1" t="s">
        <v>12</v>
      </c>
      <c r="F138" s="1" t="s">
        <v>37</v>
      </c>
      <c r="G138" s="1" t="s">
        <v>14</v>
      </c>
      <c r="H138" s="1">
        <v>73</v>
      </c>
      <c r="I138" s="1" t="s">
        <v>21</v>
      </c>
      <c r="J138" s="1" t="s">
        <v>39</v>
      </c>
    </row>
    <row r="139" spans="1:10" x14ac:dyDescent="0.3">
      <c r="A139" s="1" t="s">
        <v>243</v>
      </c>
      <c r="B139" s="1" t="s">
        <v>11</v>
      </c>
      <c r="C139" s="1" t="s">
        <v>244</v>
      </c>
      <c r="D139" s="1">
        <v>7</v>
      </c>
      <c r="E139" s="1" t="s">
        <v>12</v>
      </c>
      <c r="F139" s="1" t="s">
        <v>13</v>
      </c>
      <c r="G139" s="1" t="s">
        <v>30</v>
      </c>
      <c r="H139" s="1">
        <v>41</v>
      </c>
      <c r="I139" s="1" t="s">
        <v>15</v>
      </c>
      <c r="J139" s="1" t="s">
        <v>39</v>
      </c>
    </row>
    <row r="140" spans="1:10" x14ac:dyDescent="0.3">
      <c r="A140" s="1" t="s">
        <v>245</v>
      </c>
      <c r="B140" s="1" t="s">
        <v>18</v>
      </c>
      <c r="C140" s="1" t="s">
        <v>244</v>
      </c>
      <c r="D140" s="1">
        <v>8</v>
      </c>
      <c r="E140" s="1" t="s">
        <v>12</v>
      </c>
      <c r="F140" s="1" t="s">
        <v>13</v>
      </c>
      <c r="G140" s="1" t="s">
        <v>14</v>
      </c>
      <c r="H140" s="1">
        <v>60</v>
      </c>
      <c r="I140" s="1" t="s">
        <v>21</v>
      </c>
      <c r="J140" s="1" t="s">
        <v>246</v>
      </c>
    </row>
    <row r="141" spans="1:10" x14ac:dyDescent="0.3">
      <c r="A141" s="1" t="s">
        <v>247</v>
      </c>
      <c r="B141" s="1" t="s">
        <v>11</v>
      </c>
      <c r="C141" s="1" t="s">
        <v>169</v>
      </c>
      <c r="D141" s="1">
        <v>8</v>
      </c>
      <c r="E141" s="1" t="s">
        <v>12</v>
      </c>
      <c r="F141" s="1" t="s">
        <v>13</v>
      </c>
      <c r="G141" s="1" t="s">
        <v>14</v>
      </c>
      <c r="H141" s="1">
        <v>14</v>
      </c>
      <c r="I141" s="1" t="s">
        <v>15</v>
      </c>
      <c r="J141" s="1" t="s">
        <v>46</v>
      </c>
    </row>
    <row r="142" spans="1:10" x14ac:dyDescent="0.3">
      <c r="A142" s="1" t="s">
        <v>248</v>
      </c>
      <c r="B142" s="1" t="s">
        <v>32</v>
      </c>
      <c r="C142" s="1" t="s">
        <v>244</v>
      </c>
      <c r="D142" s="1">
        <v>8</v>
      </c>
      <c r="E142" s="1" t="s">
        <v>12</v>
      </c>
      <c r="F142" s="1" t="s">
        <v>13</v>
      </c>
      <c r="G142" s="1" t="s">
        <v>14</v>
      </c>
      <c r="H142" s="1">
        <v>63</v>
      </c>
      <c r="I142" s="1" t="s">
        <v>15</v>
      </c>
      <c r="J142" s="1" t="s">
        <v>39</v>
      </c>
    </row>
    <row r="143" spans="1:10" x14ac:dyDescent="0.3">
      <c r="A143" s="1" t="s">
        <v>249</v>
      </c>
      <c r="B143" s="1" t="s">
        <v>23</v>
      </c>
      <c r="C143" s="1" t="s">
        <v>210</v>
      </c>
      <c r="D143" s="1" t="s">
        <v>133</v>
      </c>
      <c r="E143" s="1" t="s">
        <v>12</v>
      </c>
      <c r="F143" s="1" t="s">
        <v>13</v>
      </c>
      <c r="G143" s="1" t="s">
        <v>14</v>
      </c>
      <c r="H143" s="1">
        <v>47</v>
      </c>
      <c r="I143" s="1" t="s">
        <v>15</v>
      </c>
      <c r="J143" s="1" t="s">
        <v>35</v>
      </c>
    </row>
    <row r="144" spans="1:10" x14ac:dyDescent="0.3">
      <c r="A144" s="1" t="s">
        <v>250</v>
      </c>
      <c r="B144" s="1" t="s">
        <v>20</v>
      </c>
      <c r="C144" s="1" t="s">
        <v>251</v>
      </c>
      <c r="D144" s="1">
        <v>10</v>
      </c>
      <c r="E144" s="1" t="s">
        <v>12</v>
      </c>
      <c r="F144" s="1" t="s">
        <v>13</v>
      </c>
      <c r="G144" s="1" t="s">
        <v>14</v>
      </c>
      <c r="H144" s="1">
        <v>28</v>
      </c>
      <c r="I144" s="1" t="s">
        <v>15</v>
      </c>
      <c r="J144" s="1" t="s">
        <v>16</v>
      </c>
    </row>
    <row r="145" spans="1:10" x14ac:dyDescent="0.3">
      <c r="A145" s="1" t="s">
        <v>252</v>
      </c>
      <c r="B145" s="1" t="s">
        <v>85</v>
      </c>
      <c r="C145" s="1" t="s">
        <v>253</v>
      </c>
      <c r="D145" s="1">
        <v>2</v>
      </c>
      <c r="E145" s="1" t="s">
        <v>12</v>
      </c>
      <c r="F145" s="1" t="s">
        <v>13</v>
      </c>
      <c r="G145" s="1" t="s">
        <v>14</v>
      </c>
      <c r="H145" s="1">
        <v>15</v>
      </c>
      <c r="I145" s="1" t="s">
        <v>15</v>
      </c>
      <c r="J145" s="1" t="s">
        <v>16</v>
      </c>
    </row>
    <row r="146" spans="1:10" x14ac:dyDescent="0.3">
      <c r="A146" s="1" t="s">
        <v>252</v>
      </c>
      <c r="B146" s="1" t="s">
        <v>85</v>
      </c>
      <c r="C146" s="1" t="s">
        <v>254</v>
      </c>
      <c r="D146" s="1" t="s">
        <v>133</v>
      </c>
      <c r="E146" s="1" t="s">
        <v>25</v>
      </c>
      <c r="F146" s="1" t="s">
        <v>26</v>
      </c>
      <c r="G146" s="1" t="s">
        <v>14</v>
      </c>
      <c r="H146" s="1">
        <v>61</v>
      </c>
      <c r="I146" s="1" t="s">
        <v>45</v>
      </c>
      <c r="J146" s="1" t="s">
        <v>246</v>
      </c>
    </row>
    <row r="147" spans="1:10" x14ac:dyDescent="0.3">
      <c r="A147" s="1" t="s">
        <v>255</v>
      </c>
      <c r="B147" s="1" t="s">
        <v>32</v>
      </c>
      <c r="C147" s="1" t="s">
        <v>256</v>
      </c>
      <c r="D147" s="1">
        <v>10</v>
      </c>
      <c r="E147" s="1" t="s">
        <v>12</v>
      </c>
      <c r="F147" s="1" t="s">
        <v>13</v>
      </c>
      <c r="G147" s="1" t="s">
        <v>14</v>
      </c>
      <c r="H147" s="1">
        <v>60</v>
      </c>
      <c r="I147" s="1" t="s">
        <v>15</v>
      </c>
      <c r="J147" s="1" t="s">
        <v>39</v>
      </c>
    </row>
    <row r="148" spans="1:10" x14ac:dyDescent="0.3">
      <c r="A148" s="1" t="s">
        <v>257</v>
      </c>
      <c r="B148" s="1" t="s">
        <v>23</v>
      </c>
      <c r="C148" s="1" t="s">
        <v>258</v>
      </c>
      <c r="D148" s="1">
        <v>7</v>
      </c>
      <c r="E148" s="1" t="s">
        <v>12</v>
      </c>
      <c r="F148" s="1" t="s">
        <v>13</v>
      </c>
      <c r="G148" s="1" t="s">
        <v>30</v>
      </c>
      <c r="H148" s="1">
        <v>15</v>
      </c>
      <c r="I148" s="1" t="s">
        <v>21</v>
      </c>
      <c r="J148" s="1" t="s">
        <v>81</v>
      </c>
    </row>
    <row r="149" spans="1:10" x14ac:dyDescent="0.3">
      <c r="A149" s="1" t="s">
        <v>259</v>
      </c>
      <c r="B149" s="1" t="s">
        <v>32</v>
      </c>
      <c r="C149" s="1" t="s">
        <v>260</v>
      </c>
      <c r="D149" s="1">
        <v>7</v>
      </c>
      <c r="E149" s="1" t="s">
        <v>12</v>
      </c>
      <c r="F149" s="1" t="s">
        <v>13</v>
      </c>
      <c r="G149" s="1" t="s">
        <v>14</v>
      </c>
      <c r="H149" s="1">
        <v>31</v>
      </c>
      <c r="I149" s="1" t="s">
        <v>15</v>
      </c>
      <c r="J149" s="1" t="s">
        <v>39</v>
      </c>
    </row>
    <row r="150" spans="1:10" x14ac:dyDescent="0.3">
      <c r="A150" s="1" t="s">
        <v>261</v>
      </c>
      <c r="B150" s="1" t="s">
        <v>18</v>
      </c>
      <c r="C150" s="1" t="s">
        <v>262</v>
      </c>
      <c r="D150" s="1">
        <v>10</v>
      </c>
      <c r="E150" s="1" t="s">
        <v>12</v>
      </c>
      <c r="F150" s="1" t="s">
        <v>13</v>
      </c>
      <c r="G150" s="1" t="s">
        <v>14</v>
      </c>
      <c r="H150" s="1">
        <v>77</v>
      </c>
      <c r="I150" s="1" t="s">
        <v>15</v>
      </c>
      <c r="J150" s="1" t="s">
        <v>35</v>
      </c>
    </row>
    <row r="151" spans="1:10" x14ac:dyDescent="0.3">
      <c r="A151" s="1" t="s">
        <v>263</v>
      </c>
      <c r="B151" s="1" t="s">
        <v>23</v>
      </c>
      <c r="C151" s="1" t="s">
        <v>264</v>
      </c>
      <c r="D151" s="1">
        <v>3</v>
      </c>
      <c r="E151" s="1" t="s">
        <v>12</v>
      </c>
      <c r="F151" s="1" t="s">
        <v>13</v>
      </c>
      <c r="G151" s="1" t="s">
        <v>14</v>
      </c>
      <c r="H151" s="1">
        <v>27</v>
      </c>
      <c r="I151" s="1" t="s">
        <v>15</v>
      </c>
      <c r="J151" s="1" t="s">
        <v>39</v>
      </c>
    </row>
    <row r="152" spans="1:10" x14ac:dyDescent="0.3">
      <c r="A152" s="1" t="s">
        <v>265</v>
      </c>
      <c r="B152" s="1" t="s">
        <v>20</v>
      </c>
      <c r="C152" s="1" t="s">
        <v>266</v>
      </c>
      <c r="D152" s="1">
        <v>10</v>
      </c>
      <c r="E152" s="1" t="s">
        <v>12</v>
      </c>
      <c r="F152" s="1" t="s">
        <v>13</v>
      </c>
      <c r="G152" s="1" t="s">
        <v>30</v>
      </c>
      <c r="H152" s="1">
        <v>16</v>
      </c>
      <c r="I152" s="1" t="s">
        <v>15</v>
      </c>
      <c r="J152" s="1" t="s">
        <v>39</v>
      </c>
    </row>
    <row r="153" spans="1:10" x14ac:dyDescent="0.3">
      <c r="A153" s="1" t="s">
        <v>267</v>
      </c>
      <c r="B153" s="1" t="s">
        <v>18</v>
      </c>
      <c r="C153" s="1" t="s">
        <v>268</v>
      </c>
      <c r="D153" s="1">
        <v>7</v>
      </c>
      <c r="E153" s="1" t="s">
        <v>12</v>
      </c>
      <c r="F153" s="1" t="s">
        <v>13</v>
      </c>
      <c r="G153" s="1" t="s">
        <v>14</v>
      </c>
      <c r="H153" s="1">
        <v>17</v>
      </c>
      <c r="I153" s="1" t="s">
        <v>15</v>
      </c>
      <c r="J153" s="1" t="s">
        <v>39</v>
      </c>
    </row>
    <row r="154" spans="1:10" x14ac:dyDescent="0.3">
      <c r="A154" s="1" t="s">
        <v>269</v>
      </c>
      <c r="B154" s="1" t="s">
        <v>20</v>
      </c>
      <c r="C154" s="1" t="s">
        <v>270</v>
      </c>
      <c r="D154" s="1">
        <v>9</v>
      </c>
      <c r="E154" s="1" t="s">
        <v>271</v>
      </c>
      <c r="F154" s="1" t="s">
        <v>13</v>
      </c>
      <c r="G154" s="1" t="s">
        <v>30</v>
      </c>
      <c r="H154" s="1">
        <v>23</v>
      </c>
      <c r="I154" s="1" t="s">
        <v>15</v>
      </c>
      <c r="J154" s="1" t="s">
        <v>39</v>
      </c>
    </row>
    <row r="155" spans="1:10" x14ac:dyDescent="0.3">
      <c r="A155" s="1" t="s">
        <v>272</v>
      </c>
      <c r="B155" s="1" t="s">
        <v>23</v>
      </c>
      <c r="C155" s="1" t="s">
        <v>273</v>
      </c>
      <c r="D155" s="1">
        <v>3</v>
      </c>
      <c r="E155" s="1" t="s">
        <v>271</v>
      </c>
      <c r="F155" s="1" t="s">
        <v>41</v>
      </c>
      <c r="G155" s="1" t="s">
        <v>14</v>
      </c>
      <c r="H155" s="1">
        <v>20</v>
      </c>
      <c r="I155" s="1" t="s">
        <v>274</v>
      </c>
      <c r="J155" s="1" t="s">
        <v>16</v>
      </c>
    </row>
    <row r="156" spans="1:10" x14ac:dyDescent="0.3">
      <c r="A156" s="1" t="s">
        <v>275</v>
      </c>
      <c r="B156" s="1" t="s">
        <v>23</v>
      </c>
      <c r="C156" s="1" t="s">
        <v>276</v>
      </c>
      <c r="D156" s="1">
        <v>1</v>
      </c>
      <c r="E156" s="1" t="s">
        <v>12</v>
      </c>
      <c r="F156" s="1" t="s">
        <v>13</v>
      </c>
      <c r="G156" s="1" t="s">
        <v>14</v>
      </c>
      <c r="H156" s="1">
        <v>59</v>
      </c>
      <c r="I156" s="1" t="s">
        <v>15</v>
      </c>
      <c r="J156" s="1" t="s">
        <v>39</v>
      </c>
    </row>
    <row r="157" spans="1:10" x14ac:dyDescent="0.3">
      <c r="A157" s="1" t="s">
        <v>277</v>
      </c>
      <c r="B157" s="1" t="s">
        <v>18</v>
      </c>
      <c r="C157" s="1" t="s">
        <v>251</v>
      </c>
      <c r="D157" s="1">
        <v>2</v>
      </c>
      <c r="E157" s="1" t="s">
        <v>12</v>
      </c>
      <c r="F157" s="1" t="s">
        <v>13</v>
      </c>
      <c r="G157" s="1" t="s">
        <v>14</v>
      </c>
      <c r="H157" s="1">
        <v>84</v>
      </c>
      <c r="I157" s="1" t="s">
        <v>15</v>
      </c>
      <c r="J157" s="1" t="s">
        <v>16</v>
      </c>
    </row>
    <row r="158" spans="1:10" x14ac:dyDescent="0.3">
      <c r="A158" s="1" t="s">
        <v>278</v>
      </c>
      <c r="B158" s="1" t="s">
        <v>32</v>
      </c>
      <c r="C158" s="1" t="s">
        <v>279</v>
      </c>
      <c r="D158" s="1">
        <v>6</v>
      </c>
      <c r="E158" s="1" t="s">
        <v>12</v>
      </c>
      <c r="F158" s="1" t="s">
        <v>77</v>
      </c>
      <c r="G158" s="1" t="s">
        <v>14</v>
      </c>
      <c r="H158" s="1">
        <v>47</v>
      </c>
      <c r="I158" s="1" t="s">
        <v>15</v>
      </c>
      <c r="J158" s="1" t="s">
        <v>39</v>
      </c>
    </row>
    <row r="159" spans="1:10" x14ac:dyDescent="0.3">
      <c r="A159" s="1" t="s">
        <v>280</v>
      </c>
      <c r="B159" s="1" t="s">
        <v>32</v>
      </c>
      <c r="C159" s="1" t="s">
        <v>281</v>
      </c>
      <c r="D159" s="1">
        <v>6</v>
      </c>
      <c r="E159" s="1" t="s">
        <v>12</v>
      </c>
      <c r="F159" s="1" t="s">
        <v>13</v>
      </c>
      <c r="G159" s="1" t="s">
        <v>14</v>
      </c>
      <c r="H159" s="1">
        <v>34</v>
      </c>
      <c r="I159" s="1" t="s">
        <v>15</v>
      </c>
      <c r="J159" s="1" t="s">
        <v>16</v>
      </c>
    </row>
    <row r="160" spans="1:10" x14ac:dyDescent="0.3">
      <c r="A160" s="1" t="s">
        <v>282</v>
      </c>
      <c r="B160" s="1" t="s">
        <v>20</v>
      </c>
      <c r="C160" s="1" t="s">
        <v>283</v>
      </c>
      <c r="D160" s="1" t="s">
        <v>24</v>
      </c>
      <c r="E160" s="1" t="s">
        <v>25</v>
      </c>
      <c r="F160" s="1" t="s">
        <v>26</v>
      </c>
      <c r="G160" s="1" t="s">
        <v>14</v>
      </c>
      <c r="H160" s="1">
        <v>70</v>
      </c>
      <c r="I160" s="1" t="s">
        <v>15</v>
      </c>
      <c r="J160" s="1" t="s">
        <v>16</v>
      </c>
    </row>
    <row r="161" spans="1:10" x14ac:dyDescent="0.3">
      <c r="A161" s="1" t="s">
        <v>284</v>
      </c>
      <c r="B161" s="1" t="s">
        <v>11</v>
      </c>
      <c r="C161" s="1" t="s">
        <v>266</v>
      </c>
      <c r="D161" s="1">
        <v>2</v>
      </c>
      <c r="E161" s="1" t="s">
        <v>12</v>
      </c>
      <c r="F161" s="1" t="s">
        <v>13</v>
      </c>
      <c r="G161" s="1" t="s">
        <v>30</v>
      </c>
      <c r="H161" s="1">
        <v>24</v>
      </c>
      <c r="I161" s="1" t="s">
        <v>15</v>
      </c>
      <c r="J161" s="1" t="s">
        <v>285</v>
      </c>
    </row>
    <row r="162" spans="1:10" x14ac:dyDescent="0.3">
      <c r="A162" s="1" t="s">
        <v>286</v>
      </c>
      <c r="B162" s="1" t="s">
        <v>18</v>
      </c>
      <c r="C162" s="1" t="s">
        <v>287</v>
      </c>
      <c r="D162" s="1">
        <v>2</v>
      </c>
      <c r="E162" s="1" t="s">
        <v>12</v>
      </c>
      <c r="F162" s="1" t="s">
        <v>13</v>
      </c>
      <c r="G162" s="1" t="s">
        <v>14</v>
      </c>
      <c r="H162" s="1">
        <v>26</v>
      </c>
      <c r="I162" s="1" t="s">
        <v>15</v>
      </c>
      <c r="J162" s="1" t="s">
        <v>285</v>
      </c>
    </row>
    <row r="163" spans="1:10" x14ac:dyDescent="0.3">
      <c r="A163" s="1" t="s">
        <v>288</v>
      </c>
      <c r="B163" s="1" t="s">
        <v>20</v>
      </c>
      <c r="C163" s="1" t="s">
        <v>289</v>
      </c>
      <c r="D163" s="1">
        <v>5</v>
      </c>
      <c r="E163" s="1" t="s">
        <v>12</v>
      </c>
      <c r="F163" s="1" t="s">
        <v>77</v>
      </c>
      <c r="G163" s="1" t="s">
        <v>14</v>
      </c>
      <c r="H163" s="1">
        <v>31</v>
      </c>
      <c r="I163" s="1" t="s">
        <v>21</v>
      </c>
      <c r="J163" s="1" t="s">
        <v>285</v>
      </c>
    </row>
    <row r="164" spans="1:10" x14ac:dyDescent="0.3">
      <c r="A164" s="1" t="s">
        <v>290</v>
      </c>
      <c r="B164" s="1" t="s">
        <v>18</v>
      </c>
      <c r="C164" s="1" t="s">
        <v>291</v>
      </c>
      <c r="D164" s="1">
        <v>8</v>
      </c>
      <c r="E164" s="1" t="s">
        <v>12</v>
      </c>
      <c r="F164" s="1" t="s">
        <v>13</v>
      </c>
      <c r="G164" s="1" t="s">
        <v>30</v>
      </c>
      <c r="H164" s="1">
        <v>17</v>
      </c>
      <c r="I164" s="1" t="s">
        <v>15</v>
      </c>
      <c r="J164" s="1" t="s">
        <v>285</v>
      </c>
    </row>
    <row r="165" spans="1:10" x14ac:dyDescent="0.3">
      <c r="A165" s="1" t="s">
        <v>292</v>
      </c>
      <c r="B165" s="1" t="s">
        <v>85</v>
      </c>
      <c r="C165" s="1" t="s">
        <v>293</v>
      </c>
      <c r="D165" s="1">
        <v>1</v>
      </c>
      <c r="E165" s="1" t="s">
        <v>12</v>
      </c>
      <c r="F165" s="1" t="s">
        <v>13</v>
      </c>
      <c r="G165" s="1" t="s">
        <v>14</v>
      </c>
      <c r="H165" s="1">
        <v>18</v>
      </c>
      <c r="I165" s="1" t="s">
        <v>15</v>
      </c>
      <c r="J165" s="1" t="s">
        <v>16</v>
      </c>
    </row>
    <row r="166" spans="1:10" x14ac:dyDescent="0.3">
      <c r="A166" s="1" t="s">
        <v>294</v>
      </c>
      <c r="B166" s="1" t="s">
        <v>32</v>
      </c>
      <c r="C166" s="1" t="s">
        <v>295</v>
      </c>
      <c r="D166" s="1">
        <v>2</v>
      </c>
      <c r="E166" s="1" t="s">
        <v>12</v>
      </c>
      <c r="F166" s="1" t="s">
        <v>13</v>
      </c>
      <c r="G166" s="1" t="s">
        <v>14</v>
      </c>
      <c r="H166" s="1">
        <v>34</v>
      </c>
      <c r="I166" s="1" t="s">
        <v>15</v>
      </c>
      <c r="J166" s="1" t="s">
        <v>285</v>
      </c>
    </row>
    <row r="167" spans="1:10" x14ac:dyDescent="0.3">
      <c r="A167" s="1" t="s">
        <v>296</v>
      </c>
      <c r="B167" s="1" t="s">
        <v>11</v>
      </c>
      <c r="C167" s="1" t="s">
        <v>281</v>
      </c>
      <c r="D167" s="1">
        <v>5</v>
      </c>
      <c r="E167" s="1" t="s">
        <v>12</v>
      </c>
      <c r="F167" s="1" t="s">
        <v>13</v>
      </c>
      <c r="G167" s="1" t="s">
        <v>14</v>
      </c>
      <c r="H167" s="1">
        <v>21</v>
      </c>
      <c r="I167" s="1" t="s">
        <v>15</v>
      </c>
      <c r="J167" s="1" t="s">
        <v>16</v>
      </c>
    </row>
    <row r="168" spans="1:10" x14ac:dyDescent="0.3">
      <c r="A168" s="1" t="s">
        <v>297</v>
      </c>
      <c r="B168" s="1" t="s">
        <v>20</v>
      </c>
      <c r="C168" s="1" t="s">
        <v>298</v>
      </c>
      <c r="D168" s="1">
        <v>8</v>
      </c>
      <c r="E168" s="1" t="s">
        <v>12</v>
      </c>
      <c r="F168" s="1" t="s">
        <v>13</v>
      </c>
      <c r="G168" s="1" t="s">
        <v>14</v>
      </c>
      <c r="H168" s="1">
        <v>24</v>
      </c>
      <c r="I168" s="1" t="s">
        <v>15</v>
      </c>
      <c r="J168" s="1" t="s">
        <v>35</v>
      </c>
    </row>
    <row r="169" spans="1:10" x14ac:dyDescent="0.3">
      <c r="A169" s="1" t="s">
        <v>299</v>
      </c>
      <c r="B169" s="1" t="s">
        <v>23</v>
      </c>
      <c r="C169" s="1" t="s">
        <v>253</v>
      </c>
      <c r="D169" s="1">
        <v>5</v>
      </c>
      <c r="E169" s="1" t="s">
        <v>12</v>
      </c>
      <c r="F169" s="1" t="s">
        <v>13</v>
      </c>
      <c r="G169" s="1" t="s">
        <v>14</v>
      </c>
      <c r="H169" s="1">
        <v>39</v>
      </c>
      <c r="I169" s="1" t="s">
        <v>15</v>
      </c>
      <c r="J169" s="1" t="s">
        <v>16</v>
      </c>
    </row>
    <row r="170" spans="1:10" x14ac:dyDescent="0.3">
      <c r="A170" s="1" t="s">
        <v>299</v>
      </c>
      <c r="B170" s="1" t="s">
        <v>23</v>
      </c>
      <c r="C170" s="1" t="s">
        <v>300</v>
      </c>
      <c r="D170" s="1">
        <v>7</v>
      </c>
      <c r="E170" s="1" t="s">
        <v>12</v>
      </c>
      <c r="F170" s="1" t="s">
        <v>26</v>
      </c>
      <c r="G170" s="1" t="s">
        <v>14</v>
      </c>
      <c r="H170" s="1">
        <v>27</v>
      </c>
      <c r="I170" s="1" t="s">
        <v>15</v>
      </c>
      <c r="J170" s="1" t="s">
        <v>16</v>
      </c>
    </row>
    <row r="171" spans="1:10" x14ac:dyDescent="0.3">
      <c r="A171" s="1" t="s">
        <v>301</v>
      </c>
      <c r="B171" s="1" t="s">
        <v>23</v>
      </c>
      <c r="C171" s="1" t="s">
        <v>302</v>
      </c>
      <c r="D171" s="1">
        <v>1</v>
      </c>
      <c r="E171" s="1" t="s">
        <v>12</v>
      </c>
      <c r="F171" s="1" t="s">
        <v>37</v>
      </c>
      <c r="G171" s="1" t="s">
        <v>14</v>
      </c>
      <c r="H171" s="1">
        <v>50</v>
      </c>
      <c r="I171" s="1" t="s">
        <v>274</v>
      </c>
      <c r="J171" s="1" t="s">
        <v>39</v>
      </c>
    </row>
    <row r="172" spans="1:10" x14ac:dyDescent="0.3">
      <c r="A172" s="1" t="s">
        <v>303</v>
      </c>
      <c r="B172" s="1" t="s">
        <v>32</v>
      </c>
      <c r="C172" s="1" t="s">
        <v>304</v>
      </c>
      <c r="D172" s="1">
        <v>2</v>
      </c>
      <c r="E172" s="1" t="s">
        <v>12</v>
      </c>
      <c r="F172" s="1" t="s">
        <v>13</v>
      </c>
      <c r="G172" s="1" t="s">
        <v>14</v>
      </c>
      <c r="H172" s="1">
        <v>34</v>
      </c>
      <c r="I172" s="1" t="s">
        <v>15</v>
      </c>
      <c r="J172" s="1" t="s">
        <v>285</v>
      </c>
    </row>
    <row r="173" spans="1:10" x14ac:dyDescent="0.3">
      <c r="A173" s="1" t="s">
        <v>303</v>
      </c>
      <c r="B173" s="1" t="s">
        <v>32</v>
      </c>
      <c r="C173" s="1" t="s">
        <v>279</v>
      </c>
      <c r="D173" s="1">
        <v>5</v>
      </c>
      <c r="E173" s="1" t="s">
        <v>12</v>
      </c>
      <c r="F173" s="1" t="s">
        <v>13</v>
      </c>
      <c r="G173" s="1" t="s">
        <v>14</v>
      </c>
      <c r="H173" s="1">
        <v>31</v>
      </c>
      <c r="I173" s="1" t="s">
        <v>15</v>
      </c>
      <c r="J173" s="1" t="s">
        <v>39</v>
      </c>
    </row>
    <row r="174" spans="1:10" x14ac:dyDescent="0.3">
      <c r="A174" s="1" t="s">
        <v>305</v>
      </c>
      <c r="B174" s="1" t="s">
        <v>20</v>
      </c>
      <c r="C174" s="1" t="s">
        <v>264</v>
      </c>
      <c r="D174" s="1">
        <v>8</v>
      </c>
      <c r="E174" s="1" t="s">
        <v>12</v>
      </c>
      <c r="F174" s="1" t="s">
        <v>13</v>
      </c>
      <c r="G174" s="1" t="s">
        <v>14</v>
      </c>
      <c r="H174" s="1">
        <v>22</v>
      </c>
      <c r="I174" s="1" t="s">
        <v>15</v>
      </c>
      <c r="J174" s="1" t="s">
        <v>16</v>
      </c>
    </row>
    <row r="175" spans="1:10" x14ac:dyDescent="0.3">
      <c r="A175" s="1" t="s">
        <v>306</v>
      </c>
      <c r="B175" s="1" t="s">
        <v>32</v>
      </c>
      <c r="C175" s="1" t="s">
        <v>276</v>
      </c>
      <c r="D175" s="1">
        <v>3</v>
      </c>
      <c r="E175" s="1" t="s">
        <v>12</v>
      </c>
      <c r="F175" s="1" t="s">
        <v>37</v>
      </c>
      <c r="G175" s="1" t="s">
        <v>14</v>
      </c>
      <c r="H175" s="1">
        <v>21</v>
      </c>
      <c r="I175" s="1" t="s">
        <v>116</v>
      </c>
      <c r="J175" s="1" t="s">
        <v>16</v>
      </c>
    </row>
    <row r="176" spans="1:10" x14ac:dyDescent="0.3">
      <c r="A176" s="1" t="s">
        <v>307</v>
      </c>
      <c r="B176" s="1" t="s">
        <v>85</v>
      </c>
      <c r="C176" s="1" t="s">
        <v>268</v>
      </c>
      <c r="D176" s="1">
        <v>1</v>
      </c>
      <c r="E176" s="1" t="s">
        <v>12</v>
      </c>
      <c r="F176" s="1" t="s">
        <v>26</v>
      </c>
      <c r="G176" s="1" t="s">
        <v>14</v>
      </c>
      <c r="H176" s="1">
        <v>64</v>
      </c>
      <c r="I176" s="1" t="s">
        <v>15</v>
      </c>
      <c r="J176" s="1" t="s">
        <v>39</v>
      </c>
    </row>
    <row r="177" spans="1:10" x14ac:dyDescent="0.3">
      <c r="A177" s="2">
        <v>44496</v>
      </c>
      <c r="B177" s="1" t="s">
        <v>32</v>
      </c>
      <c r="C177" s="3">
        <v>6.25E-2</v>
      </c>
      <c r="D177" s="1">
        <v>10</v>
      </c>
      <c r="E177" s="1" t="s">
        <v>12</v>
      </c>
      <c r="F177" s="1" t="s">
        <v>13</v>
      </c>
      <c r="G177" s="1" t="s">
        <v>30</v>
      </c>
      <c r="H177" s="1">
        <v>26</v>
      </c>
      <c r="I177" s="1" t="s">
        <v>15</v>
      </c>
      <c r="J177" s="1" t="s">
        <v>285</v>
      </c>
    </row>
    <row r="178" spans="1:10" x14ac:dyDescent="0.3">
      <c r="A178" s="1" t="s">
        <v>308</v>
      </c>
      <c r="B178" s="1" t="s">
        <v>18</v>
      </c>
      <c r="C178" s="1" t="s">
        <v>309</v>
      </c>
      <c r="D178" s="1">
        <v>4</v>
      </c>
      <c r="E178" s="1" t="s">
        <v>12</v>
      </c>
      <c r="F178" s="1" t="s">
        <v>310</v>
      </c>
      <c r="G178" s="1" t="s">
        <v>30</v>
      </c>
      <c r="H178" s="1">
        <v>18</v>
      </c>
      <c r="I178" s="1" t="s">
        <v>116</v>
      </c>
      <c r="J178" s="1" t="s">
        <v>39</v>
      </c>
    </row>
    <row r="179" spans="1:10" x14ac:dyDescent="0.3">
      <c r="A179" s="1" t="s">
        <v>311</v>
      </c>
      <c r="B179" s="1" t="s">
        <v>312</v>
      </c>
      <c r="C179" s="1" t="s">
        <v>313</v>
      </c>
      <c r="D179" s="1">
        <v>4</v>
      </c>
      <c r="E179" s="1" t="s">
        <v>12</v>
      </c>
      <c r="F179" s="1" t="s">
        <v>314</v>
      </c>
      <c r="G179" s="1" t="s">
        <v>14</v>
      </c>
      <c r="H179" s="1">
        <v>49</v>
      </c>
      <c r="I179" s="1" t="s">
        <v>15</v>
      </c>
      <c r="J179" s="1" t="s">
        <v>39</v>
      </c>
    </row>
    <row r="180" spans="1:10" x14ac:dyDescent="0.3">
      <c r="A180" s="1" t="s">
        <v>315</v>
      </c>
      <c r="B180" s="1" t="s">
        <v>23</v>
      </c>
      <c r="C180" s="1" t="s">
        <v>316</v>
      </c>
      <c r="D180" s="1">
        <v>3</v>
      </c>
      <c r="E180" s="1" t="s">
        <v>12</v>
      </c>
      <c r="F180" s="1" t="s">
        <v>13</v>
      </c>
      <c r="G180" s="1" t="s">
        <v>14</v>
      </c>
      <c r="H180" s="1">
        <v>21</v>
      </c>
      <c r="I180" s="1" t="s">
        <v>15</v>
      </c>
      <c r="J180" s="1" t="s">
        <v>16</v>
      </c>
    </row>
    <row r="181" spans="1:10" x14ac:dyDescent="0.3">
      <c r="A181" s="1" t="s">
        <v>317</v>
      </c>
      <c r="B181" s="1" t="s">
        <v>20</v>
      </c>
      <c r="C181" s="1" t="s">
        <v>268</v>
      </c>
      <c r="D181" s="1">
        <v>8</v>
      </c>
      <c r="E181" s="1" t="s">
        <v>12</v>
      </c>
      <c r="F181" s="1" t="s">
        <v>13</v>
      </c>
      <c r="G181" s="1" t="s">
        <v>14</v>
      </c>
      <c r="H181" s="1">
        <v>29</v>
      </c>
      <c r="I181" s="1" t="s">
        <v>15</v>
      </c>
      <c r="J181" s="1" t="s">
        <v>39</v>
      </c>
    </row>
    <row r="182" spans="1:10" x14ac:dyDescent="0.3">
      <c r="A182" s="1" t="s">
        <v>318</v>
      </c>
      <c r="B182" s="1" t="s">
        <v>319</v>
      </c>
      <c r="C182" s="1" t="s">
        <v>320</v>
      </c>
      <c r="D182" s="1">
        <v>9</v>
      </c>
      <c r="E182" s="1" t="s">
        <v>12</v>
      </c>
      <c r="F182" s="1" t="s">
        <v>13</v>
      </c>
      <c r="G182" s="1" t="s">
        <v>14</v>
      </c>
      <c r="H182" s="1">
        <v>31</v>
      </c>
      <c r="I182" s="1" t="s">
        <v>45</v>
      </c>
      <c r="J182" s="1" t="s">
        <v>16</v>
      </c>
    </row>
    <row r="183" spans="1:10" x14ac:dyDescent="0.3">
      <c r="A183" s="1" t="s">
        <v>318</v>
      </c>
      <c r="B183" s="1" t="s">
        <v>319</v>
      </c>
      <c r="C183" s="1" t="s">
        <v>304</v>
      </c>
      <c r="D183" s="1">
        <v>10</v>
      </c>
      <c r="E183" s="1" t="s">
        <v>12</v>
      </c>
      <c r="F183" s="1" t="s">
        <v>13</v>
      </c>
      <c r="G183" s="1" t="s">
        <v>14</v>
      </c>
      <c r="H183" s="1">
        <v>26</v>
      </c>
      <c r="I183" s="1" t="s">
        <v>15</v>
      </c>
      <c r="J183" s="1" t="s">
        <v>16</v>
      </c>
    </row>
    <row r="184" spans="1:10" x14ac:dyDescent="0.3">
      <c r="A184" s="1" t="s">
        <v>321</v>
      </c>
      <c r="B184" s="1" t="s">
        <v>319</v>
      </c>
      <c r="C184" s="1" t="s">
        <v>322</v>
      </c>
      <c r="D184" s="1">
        <v>1</v>
      </c>
      <c r="E184" s="1" t="s">
        <v>12</v>
      </c>
      <c r="F184" s="1" t="s">
        <v>13</v>
      </c>
      <c r="G184" s="1" t="s">
        <v>14</v>
      </c>
      <c r="H184" s="1">
        <v>69</v>
      </c>
      <c r="I184" s="1" t="s">
        <v>15</v>
      </c>
      <c r="J184" s="1" t="s">
        <v>16</v>
      </c>
    </row>
    <row r="185" spans="1:10" x14ac:dyDescent="0.3">
      <c r="A185" s="1" t="s">
        <v>323</v>
      </c>
      <c r="B185" s="1" t="s">
        <v>18</v>
      </c>
      <c r="C185" s="1" t="s">
        <v>324</v>
      </c>
      <c r="D185" s="1">
        <v>6</v>
      </c>
      <c r="E185" s="1" t="s">
        <v>12</v>
      </c>
      <c r="F185" s="1" t="s">
        <v>13</v>
      </c>
      <c r="G185" s="1" t="s">
        <v>14</v>
      </c>
      <c r="H185" s="1">
        <v>56</v>
      </c>
      <c r="I185" s="1" t="s">
        <v>15</v>
      </c>
      <c r="J185" s="1" t="s">
        <v>16</v>
      </c>
    </row>
    <row r="186" spans="1:10" x14ac:dyDescent="0.3">
      <c r="A186" s="1" t="s">
        <v>325</v>
      </c>
      <c r="B186" s="1" t="s">
        <v>312</v>
      </c>
      <c r="C186" s="1" t="s">
        <v>326</v>
      </c>
      <c r="D186" s="1">
        <v>4</v>
      </c>
      <c r="E186" s="1" t="s">
        <v>12</v>
      </c>
      <c r="F186" s="1" t="s">
        <v>16</v>
      </c>
      <c r="G186" s="1" t="s">
        <v>14</v>
      </c>
      <c r="H186" s="1">
        <v>60</v>
      </c>
      <c r="I186" s="1" t="s">
        <v>15</v>
      </c>
      <c r="J186" s="1" t="s">
        <v>16</v>
      </c>
    </row>
    <row r="187" spans="1:10" x14ac:dyDescent="0.3">
      <c r="A187" s="1" t="s">
        <v>327</v>
      </c>
      <c r="B187" s="1" t="s">
        <v>328</v>
      </c>
      <c r="C187" s="1" t="s">
        <v>329</v>
      </c>
      <c r="D187" s="1">
        <v>6</v>
      </c>
      <c r="E187" s="1" t="s">
        <v>12</v>
      </c>
      <c r="F187" s="1" t="s">
        <v>13</v>
      </c>
      <c r="G187" s="1" t="s">
        <v>14</v>
      </c>
      <c r="H187" s="1">
        <v>86</v>
      </c>
      <c r="I187" s="1" t="s">
        <v>45</v>
      </c>
      <c r="J187" s="1" t="s">
        <v>39</v>
      </c>
    </row>
    <row r="188" spans="1:10" x14ac:dyDescent="0.3">
      <c r="A188" s="1" t="s">
        <v>330</v>
      </c>
      <c r="B188" s="1" t="s">
        <v>328</v>
      </c>
      <c r="C188" s="1" t="s">
        <v>268</v>
      </c>
      <c r="D188" s="1">
        <v>1</v>
      </c>
      <c r="E188" s="1" t="s">
        <v>12</v>
      </c>
      <c r="F188" s="1" t="s">
        <v>13</v>
      </c>
      <c r="G188" s="1" t="s">
        <v>14</v>
      </c>
      <c r="H188" s="1">
        <v>59</v>
      </c>
      <c r="I188" s="1" t="s">
        <v>15</v>
      </c>
      <c r="J188" s="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7C1-EC62-4214-B691-C347DA842A09}">
  <dimension ref="B1:D17"/>
  <sheetViews>
    <sheetView topLeftCell="A2" workbookViewId="0">
      <selection activeCell="D13" sqref="D13"/>
    </sheetView>
  </sheetViews>
  <sheetFormatPr baseColWidth="10" defaultRowHeight="14.4" x14ac:dyDescent="0.3"/>
  <cols>
    <col min="1" max="1" width="9.109375" customWidth="1"/>
    <col min="2" max="2" width="41" customWidth="1"/>
    <col min="3" max="3" width="77.6640625" bestFit="1" customWidth="1"/>
    <col min="4" max="4" width="57.21875" customWidth="1"/>
  </cols>
  <sheetData>
    <row r="1" spans="2:4" ht="26.25" customHeight="1" x14ac:dyDescent="0.3"/>
    <row r="2" spans="2:4" ht="25.8" x14ac:dyDescent="0.5">
      <c r="B2" s="5" t="s">
        <v>332</v>
      </c>
      <c r="C2" s="5" t="s">
        <v>333</v>
      </c>
      <c r="D2" s="5" t="s">
        <v>331</v>
      </c>
    </row>
    <row r="3" spans="2:4" ht="25.8" x14ac:dyDescent="0.5">
      <c r="B3" s="6" t="s">
        <v>0</v>
      </c>
      <c r="C3" s="6" t="s">
        <v>347</v>
      </c>
      <c r="D3" s="6" t="s">
        <v>390</v>
      </c>
    </row>
    <row r="4" spans="2:4" ht="25.8" x14ac:dyDescent="0.5">
      <c r="B4" s="6" t="s">
        <v>348</v>
      </c>
      <c r="C4" s="6" t="s">
        <v>349</v>
      </c>
      <c r="D4" s="6" t="s">
        <v>391</v>
      </c>
    </row>
    <row r="5" spans="2:4" ht="25.8" x14ac:dyDescent="0.5">
      <c r="B5" s="6" t="s">
        <v>350</v>
      </c>
      <c r="C5" s="6" t="s">
        <v>351</v>
      </c>
      <c r="D5" s="6" t="s">
        <v>392</v>
      </c>
    </row>
    <row r="6" spans="2:4" ht="25.8" x14ac:dyDescent="0.5">
      <c r="B6" s="6" t="s">
        <v>3</v>
      </c>
      <c r="C6" s="6" t="s">
        <v>352</v>
      </c>
      <c r="D6" s="6" t="s">
        <v>393</v>
      </c>
    </row>
    <row r="7" spans="2:4" ht="25.8" x14ac:dyDescent="0.5">
      <c r="B7" s="6" t="s">
        <v>353</v>
      </c>
      <c r="C7" s="6" t="s">
        <v>354</v>
      </c>
      <c r="D7" s="6" t="s">
        <v>393</v>
      </c>
    </row>
    <row r="8" spans="2:4" ht="25.8" x14ac:dyDescent="0.5">
      <c r="B8" s="6" t="s">
        <v>355</v>
      </c>
      <c r="C8" s="6" t="s">
        <v>358</v>
      </c>
      <c r="D8" s="6" t="s">
        <v>393</v>
      </c>
    </row>
    <row r="9" spans="2:4" ht="25.8" x14ac:dyDescent="0.5">
      <c r="B9" s="6" t="s">
        <v>356</v>
      </c>
      <c r="C9" s="6" t="s">
        <v>359</v>
      </c>
      <c r="D9" s="6" t="s">
        <v>393</v>
      </c>
    </row>
    <row r="10" spans="2:4" ht="25.8" x14ac:dyDescent="0.5">
      <c r="B10" s="6" t="s">
        <v>7</v>
      </c>
      <c r="C10" s="6" t="s">
        <v>360</v>
      </c>
      <c r="D10" s="6" t="s">
        <v>391</v>
      </c>
    </row>
    <row r="11" spans="2:4" ht="25.8" x14ac:dyDescent="0.5">
      <c r="B11" s="6" t="s">
        <v>8</v>
      </c>
      <c r="C11" s="6" t="s">
        <v>361</v>
      </c>
      <c r="D11" s="6" t="s">
        <v>393</v>
      </c>
    </row>
    <row r="12" spans="2:4" ht="25.8" x14ac:dyDescent="0.5">
      <c r="B12" s="6" t="s">
        <v>357</v>
      </c>
      <c r="C12" s="6" t="s">
        <v>362</v>
      </c>
      <c r="D12" s="6" t="s">
        <v>393</v>
      </c>
    </row>
    <row r="13" spans="2:4" ht="25.8" x14ac:dyDescent="0.5">
      <c r="B13" s="17"/>
      <c r="C13" s="17"/>
      <c r="D13" s="21"/>
    </row>
    <row r="14" spans="2:4" ht="25.8" x14ac:dyDescent="0.5">
      <c r="B14" s="17"/>
      <c r="C14" s="17"/>
      <c r="D14" s="17"/>
    </row>
    <row r="15" spans="2:4" ht="25.8" x14ac:dyDescent="0.5">
      <c r="B15" s="17"/>
      <c r="C15" s="17"/>
      <c r="D15" s="17"/>
    </row>
    <row r="16" spans="2:4" ht="25.8" x14ac:dyDescent="0.5">
      <c r="B16" s="17"/>
      <c r="C16" s="17"/>
      <c r="D16" s="17"/>
    </row>
    <row r="17" spans="2:4" ht="25.8" x14ac:dyDescent="0.5">
      <c r="B17" s="17"/>
      <c r="C17" s="17"/>
      <c r="D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8AC84-41CD-4F25-9D1D-447D9AEE6952}">
  <dimension ref="B2:B38"/>
  <sheetViews>
    <sheetView topLeftCell="B1" workbookViewId="0">
      <selection activeCell="B14" sqref="B14"/>
    </sheetView>
  </sheetViews>
  <sheetFormatPr baseColWidth="10" defaultRowHeight="14.4" x14ac:dyDescent="0.3"/>
  <cols>
    <col min="2" max="2" width="218.88671875" bestFit="1" customWidth="1"/>
  </cols>
  <sheetData>
    <row r="2" spans="2:2" ht="19.2" x14ac:dyDescent="0.3">
      <c r="B2" s="20" t="s">
        <v>363</v>
      </c>
    </row>
    <row r="3" spans="2:2" x14ac:dyDescent="0.3">
      <c r="B3" s="7"/>
    </row>
    <row r="4" spans="2:2" ht="19.2" x14ac:dyDescent="0.3">
      <c r="B4" s="19" t="s">
        <v>364</v>
      </c>
    </row>
    <row r="5" spans="2:2" ht="19.2" x14ac:dyDescent="0.3">
      <c r="B5" s="18" t="s">
        <v>365</v>
      </c>
    </row>
    <row r="6" spans="2:2" ht="19.2" x14ac:dyDescent="0.3">
      <c r="B6" s="18" t="s">
        <v>366</v>
      </c>
    </row>
    <row r="7" spans="2:2" ht="19.2" x14ac:dyDescent="0.3">
      <c r="B7" s="18" t="s">
        <v>367</v>
      </c>
    </row>
    <row r="8" spans="2:2" ht="19.2" x14ac:dyDescent="0.3">
      <c r="B8" s="18"/>
    </row>
    <row r="9" spans="2:2" ht="19.2" x14ac:dyDescent="0.3">
      <c r="B9" s="19" t="s">
        <v>368</v>
      </c>
    </row>
    <row r="10" spans="2:2" ht="19.2" x14ac:dyDescent="0.3">
      <c r="B10" s="18" t="s">
        <v>431</v>
      </c>
    </row>
    <row r="11" spans="2:2" ht="19.2" x14ac:dyDescent="0.3">
      <c r="B11" s="18" t="s">
        <v>369</v>
      </c>
    </row>
    <row r="12" spans="2:2" ht="19.2" x14ac:dyDescent="0.3">
      <c r="B12" s="18"/>
    </row>
    <row r="13" spans="2:2" ht="19.2" x14ac:dyDescent="0.3">
      <c r="B13" s="19" t="s">
        <v>370</v>
      </c>
    </row>
    <row r="14" spans="2:2" ht="19.2" x14ac:dyDescent="0.3">
      <c r="B14" s="18" t="s">
        <v>371</v>
      </c>
    </row>
    <row r="15" spans="2:2" ht="19.2" x14ac:dyDescent="0.3">
      <c r="B15" s="18" t="s">
        <v>372</v>
      </c>
    </row>
    <row r="16" spans="2:2" ht="19.2" x14ac:dyDescent="0.3">
      <c r="B16" s="18"/>
    </row>
    <row r="17" spans="2:2" ht="19.2" x14ac:dyDescent="0.3">
      <c r="B17" s="19" t="s">
        <v>373</v>
      </c>
    </row>
    <row r="18" spans="2:2" ht="19.2" x14ac:dyDescent="0.3">
      <c r="B18" s="18" t="s">
        <v>374</v>
      </c>
    </row>
    <row r="19" spans="2:2" ht="19.2" x14ac:dyDescent="0.3">
      <c r="B19" s="18" t="s">
        <v>375</v>
      </c>
    </row>
    <row r="20" spans="2:2" ht="19.2" x14ac:dyDescent="0.3">
      <c r="B20" s="18"/>
    </row>
    <row r="21" spans="2:2" ht="19.2" x14ac:dyDescent="0.3">
      <c r="B21" s="19" t="s">
        <v>376</v>
      </c>
    </row>
    <row r="22" spans="2:2" ht="19.2" x14ac:dyDescent="0.3">
      <c r="B22" s="18" t="s">
        <v>377</v>
      </c>
    </row>
    <row r="23" spans="2:2" ht="19.2" x14ac:dyDescent="0.3">
      <c r="B23" s="18" t="s">
        <v>378</v>
      </c>
    </row>
    <row r="24" spans="2:2" ht="19.2" x14ac:dyDescent="0.3">
      <c r="B24" s="18"/>
    </row>
    <row r="25" spans="2:2" ht="19.2" x14ac:dyDescent="0.3">
      <c r="B25" s="19" t="s">
        <v>379</v>
      </c>
    </row>
    <row r="26" spans="2:2" ht="19.2" x14ac:dyDescent="0.3">
      <c r="B26" s="18" t="s">
        <v>380</v>
      </c>
    </row>
    <row r="27" spans="2:2" ht="19.2" x14ac:dyDescent="0.3">
      <c r="B27" s="18"/>
    </row>
    <row r="28" spans="2:2" ht="19.2" x14ac:dyDescent="0.3">
      <c r="B28" s="19" t="s">
        <v>381</v>
      </c>
    </row>
    <row r="29" spans="2:2" ht="19.2" x14ac:dyDescent="0.3">
      <c r="B29" s="18" t="s">
        <v>382</v>
      </c>
    </row>
    <row r="30" spans="2:2" ht="19.2" x14ac:dyDescent="0.3">
      <c r="B30" s="18"/>
    </row>
    <row r="31" spans="2:2" ht="19.2" x14ac:dyDescent="0.3">
      <c r="B31" s="19" t="s">
        <v>383</v>
      </c>
    </row>
    <row r="32" spans="2:2" ht="19.2" x14ac:dyDescent="0.3">
      <c r="B32" s="18" t="s">
        <v>384</v>
      </c>
    </row>
    <row r="33" spans="2:2" ht="19.2" x14ac:dyDescent="0.3">
      <c r="B33" s="18"/>
    </row>
    <row r="34" spans="2:2" ht="19.2" x14ac:dyDescent="0.3">
      <c r="B34" s="19" t="s">
        <v>385</v>
      </c>
    </row>
    <row r="35" spans="2:2" ht="19.2" x14ac:dyDescent="0.3">
      <c r="B35" s="18" t="s">
        <v>386</v>
      </c>
    </row>
    <row r="36" spans="2:2" ht="19.2" x14ac:dyDescent="0.3">
      <c r="B36" s="18"/>
    </row>
    <row r="37" spans="2:2" ht="19.2" x14ac:dyDescent="0.3">
      <c r="B37" s="19" t="s">
        <v>387</v>
      </c>
    </row>
    <row r="38" spans="2:2" ht="19.2" x14ac:dyDescent="0.3">
      <c r="B38" s="18" t="s">
        <v>388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5B37-B1B0-49DC-A127-1EA1151C1A39}">
  <dimension ref="A2:U190"/>
  <sheetViews>
    <sheetView topLeftCell="F1" zoomScale="85" zoomScaleNormal="85" workbookViewId="0">
      <selection activeCell="Q5" sqref="Q5"/>
    </sheetView>
  </sheetViews>
  <sheetFormatPr baseColWidth="10" defaultRowHeight="14.4" x14ac:dyDescent="0.3"/>
  <cols>
    <col min="3" max="3" width="15.5546875" customWidth="1"/>
    <col min="4" max="4" width="18.109375" customWidth="1"/>
    <col min="5" max="5" width="20.6640625" customWidth="1"/>
    <col min="6" max="6" width="19.5546875" customWidth="1"/>
    <col min="7" max="7" width="18.6640625" customWidth="1"/>
    <col min="9" max="9" width="15.109375" bestFit="1" customWidth="1"/>
    <col min="10" max="10" width="12.33203125" bestFit="1" customWidth="1"/>
    <col min="16" max="17" width="15.109375" bestFit="1" customWidth="1"/>
  </cols>
  <sheetData>
    <row r="2" spans="1:21" ht="18" x14ac:dyDescent="0.35">
      <c r="C2" s="28" t="s">
        <v>339</v>
      </c>
      <c r="D2" s="28"/>
      <c r="E2" s="28"/>
      <c r="F2" s="28"/>
      <c r="G2" s="28"/>
      <c r="I2" t="s">
        <v>340</v>
      </c>
      <c r="J2" s="12">
        <f>MAX(A4:A190)</f>
        <v>93</v>
      </c>
      <c r="N2" s="28" t="s">
        <v>389</v>
      </c>
      <c r="O2" s="28"/>
      <c r="P2" s="28"/>
      <c r="Q2" s="28"/>
      <c r="R2" s="28"/>
      <c r="S2" s="28"/>
      <c r="T2" s="28"/>
    </row>
    <row r="3" spans="1:21" ht="18" x14ac:dyDescent="0.35">
      <c r="A3" s="8" t="s">
        <v>334</v>
      </c>
      <c r="C3" s="8" t="s">
        <v>334</v>
      </c>
      <c r="D3" s="8" t="s">
        <v>336</v>
      </c>
      <c r="E3" s="8" t="s">
        <v>335</v>
      </c>
      <c r="F3" s="8" t="s">
        <v>337</v>
      </c>
      <c r="G3" s="8" t="s">
        <v>338</v>
      </c>
      <c r="I3" s="12" t="s">
        <v>341</v>
      </c>
      <c r="J3">
        <f>MIN(A4:A190)</f>
        <v>11</v>
      </c>
      <c r="N3" s="28" t="s">
        <v>334</v>
      </c>
      <c r="O3" s="28"/>
      <c r="P3" s="11" t="s">
        <v>346</v>
      </c>
      <c r="Q3" s="8" t="s">
        <v>336</v>
      </c>
      <c r="R3" s="8" t="s">
        <v>335</v>
      </c>
      <c r="S3" s="8" t="s">
        <v>337</v>
      </c>
      <c r="T3" s="8" t="s">
        <v>338</v>
      </c>
      <c r="U3" s="26" t="s">
        <v>436</v>
      </c>
    </row>
    <row r="4" spans="1:21" ht="18" x14ac:dyDescent="0.35">
      <c r="A4" s="9">
        <v>11</v>
      </c>
      <c r="C4" s="9">
        <v>11</v>
      </c>
      <c r="D4" s="8">
        <f>COUNTIF($A$4:$A$190,C4)</f>
        <v>1</v>
      </c>
      <c r="E4" s="8">
        <f>D4</f>
        <v>1</v>
      </c>
      <c r="F4" s="10">
        <f>D4/$D$69</f>
        <v>5.3475935828877002E-3</v>
      </c>
      <c r="G4" s="10">
        <f>F4</f>
        <v>5.3475935828877002E-3</v>
      </c>
      <c r="I4" t="s">
        <v>342</v>
      </c>
      <c r="J4">
        <f>D69</f>
        <v>187</v>
      </c>
      <c r="N4" s="4">
        <v>11</v>
      </c>
      <c r="O4" s="9">
        <v>21</v>
      </c>
      <c r="P4" s="16">
        <f>AVERAGE(N4:O4)</f>
        <v>16</v>
      </c>
      <c r="Q4" s="8">
        <f>COUNTIFS($A$4:$A$190,"&gt;="&amp;N4,$A$4:$A$190,"&lt;="&amp;O4)</f>
        <v>46</v>
      </c>
      <c r="R4" s="8">
        <f>Q4</f>
        <v>46</v>
      </c>
      <c r="S4" s="10">
        <f>Q4/$Q$13</f>
        <v>0.21904761904761905</v>
      </c>
      <c r="T4" s="10">
        <f>S4</f>
        <v>0.21904761904761905</v>
      </c>
      <c r="U4">
        <f>P4*Q4</f>
        <v>736</v>
      </c>
    </row>
    <row r="5" spans="1:21" ht="18" x14ac:dyDescent="0.35">
      <c r="A5" s="9">
        <v>12</v>
      </c>
      <c r="C5" s="9">
        <v>12</v>
      </c>
      <c r="D5" s="8">
        <f t="shared" ref="D5:D68" si="0">COUNTIF($A$4:$A$190,C5)</f>
        <v>1</v>
      </c>
      <c r="E5" s="8">
        <f>E4+D5</f>
        <v>2</v>
      </c>
      <c r="F5" s="10">
        <f t="shared" ref="F5:F68" si="1">D5/$D$69</f>
        <v>5.3475935828877002E-3</v>
      </c>
      <c r="G5" s="10">
        <f>G4+F5</f>
        <v>1.06951871657754E-2</v>
      </c>
      <c r="I5" t="s">
        <v>343</v>
      </c>
      <c r="J5" s="13">
        <f>1+LOG(J4)*3.332</f>
        <v>8.5697762329796134</v>
      </c>
      <c r="N5" s="4">
        <v>21</v>
      </c>
      <c r="O5" s="9">
        <v>31</v>
      </c>
      <c r="P5" s="16">
        <f t="shared" ref="P5:P12" si="2">AVERAGE(N5:O5)</f>
        <v>26</v>
      </c>
      <c r="Q5" s="8">
        <f>COUNTIFS($A$4:$A$190,"&gt;="&amp;N5,$A$4:$A$190,"&lt;="&amp;O5)</f>
        <v>54</v>
      </c>
      <c r="R5" s="8">
        <f>Q5+R4</f>
        <v>100</v>
      </c>
      <c r="S5" s="10">
        <f t="shared" ref="S5:S12" si="3">Q5/$Q$13</f>
        <v>0.25714285714285712</v>
      </c>
      <c r="T5" s="10">
        <f>T4+S5</f>
        <v>0.47619047619047616</v>
      </c>
      <c r="U5">
        <f>P5*Q5</f>
        <v>1404</v>
      </c>
    </row>
    <row r="6" spans="1:21" ht="18" x14ac:dyDescent="0.35">
      <c r="A6" s="9">
        <v>13</v>
      </c>
      <c r="C6" s="9">
        <v>13</v>
      </c>
      <c r="D6" s="8">
        <f t="shared" si="0"/>
        <v>2</v>
      </c>
      <c r="E6" s="8">
        <f t="shared" ref="E6:E68" si="4">E5+D6</f>
        <v>4</v>
      </c>
      <c r="F6" s="10">
        <f t="shared" si="1"/>
        <v>1.06951871657754E-2</v>
      </c>
      <c r="G6" s="10">
        <f t="shared" ref="G6:G68" si="5">G5+F6</f>
        <v>2.1390374331550801E-2</v>
      </c>
      <c r="I6" t="s">
        <v>344</v>
      </c>
      <c r="J6" s="13">
        <f>(J2-J3)/J5</f>
        <v>9.568511215547753</v>
      </c>
      <c r="N6" s="4">
        <v>31</v>
      </c>
      <c r="O6" s="9">
        <v>41</v>
      </c>
      <c r="P6" s="16">
        <f t="shared" si="2"/>
        <v>36</v>
      </c>
      <c r="Q6" s="8">
        <f t="shared" ref="Q6:Q12" si="6">COUNTIFS($A$4:$A$190,"&gt;="&amp;N6,$A$4:$A$190,"&lt;="&amp;O6)</f>
        <v>24</v>
      </c>
      <c r="R6" s="8">
        <f t="shared" ref="R6:R12" si="7">Q6+R5</f>
        <v>124</v>
      </c>
      <c r="S6" s="10">
        <f t="shared" si="3"/>
        <v>0.11428571428571428</v>
      </c>
      <c r="T6" s="10">
        <f t="shared" ref="T6:T12" si="8">T5+S6</f>
        <v>0.59047619047619049</v>
      </c>
      <c r="U6">
        <f>P6*Q6</f>
        <v>864</v>
      </c>
    </row>
    <row r="7" spans="1:21" ht="18" x14ac:dyDescent="0.35">
      <c r="A7" s="9">
        <v>13</v>
      </c>
      <c r="C7" s="9">
        <v>14</v>
      </c>
      <c r="D7" s="8">
        <f t="shared" si="0"/>
        <v>5</v>
      </c>
      <c r="E7" s="8">
        <f t="shared" si="4"/>
        <v>9</v>
      </c>
      <c r="F7" s="10">
        <f t="shared" si="1"/>
        <v>2.6737967914438502E-2</v>
      </c>
      <c r="G7" s="10">
        <f t="shared" si="5"/>
        <v>4.8128342245989303E-2</v>
      </c>
      <c r="I7" t="s">
        <v>345</v>
      </c>
      <c r="J7">
        <f>PRODUCT(A4:A190)</f>
        <v>5.1722043985695736E+284</v>
      </c>
      <c r="N7" s="4">
        <v>41</v>
      </c>
      <c r="O7" s="9">
        <v>51</v>
      </c>
      <c r="P7" s="16">
        <f t="shared" si="2"/>
        <v>46</v>
      </c>
      <c r="Q7" s="8">
        <f t="shared" si="6"/>
        <v>31</v>
      </c>
      <c r="R7" s="8">
        <f t="shared" si="7"/>
        <v>155</v>
      </c>
      <c r="S7" s="10">
        <f t="shared" si="3"/>
        <v>0.14761904761904762</v>
      </c>
      <c r="T7" s="10">
        <f t="shared" si="8"/>
        <v>0.73809523809523814</v>
      </c>
      <c r="U7">
        <f>P7*Q7</f>
        <v>1426</v>
      </c>
    </row>
    <row r="8" spans="1:21" ht="18" x14ac:dyDescent="0.35">
      <c r="A8" s="9">
        <v>14</v>
      </c>
      <c r="C8" s="9">
        <v>15</v>
      </c>
      <c r="D8" s="8">
        <f t="shared" si="0"/>
        <v>3</v>
      </c>
      <c r="E8" s="8">
        <f t="shared" si="4"/>
        <v>12</v>
      </c>
      <c r="F8" s="10">
        <f t="shared" si="1"/>
        <v>1.6042780748663103E-2</v>
      </c>
      <c r="G8" s="10">
        <f t="shared" si="5"/>
        <v>6.4171122994652413E-2</v>
      </c>
      <c r="N8" s="4">
        <v>51</v>
      </c>
      <c r="O8" s="9">
        <v>61</v>
      </c>
      <c r="P8" s="16">
        <f t="shared" si="2"/>
        <v>56</v>
      </c>
      <c r="Q8" s="8">
        <f t="shared" si="6"/>
        <v>24</v>
      </c>
      <c r="R8" s="8">
        <f t="shared" si="7"/>
        <v>179</v>
      </c>
      <c r="S8" s="10">
        <f t="shared" si="3"/>
        <v>0.11428571428571428</v>
      </c>
      <c r="T8" s="10">
        <f t="shared" si="8"/>
        <v>0.85238095238095246</v>
      </c>
      <c r="U8">
        <f t="shared" ref="U8:U12" si="9">P8*Q8</f>
        <v>1344</v>
      </c>
    </row>
    <row r="9" spans="1:21" ht="18" x14ac:dyDescent="0.35">
      <c r="A9" s="9">
        <v>14</v>
      </c>
      <c r="C9" s="9">
        <v>16</v>
      </c>
      <c r="D9" s="8">
        <f t="shared" si="0"/>
        <v>9</v>
      </c>
      <c r="E9" s="8">
        <f t="shared" si="4"/>
        <v>21</v>
      </c>
      <c r="F9" s="10">
        <f t="shared" si="1"/>
        <v>4.8128342245989303E-2</v>
      </c>
      <c r="G9" s="10">
        <f t="shared" si="5"/>
        <v>0.11229946524064172</v>
      </c>
      <c r="N9" s="4">
        <v>61</v>
      </c>
      <c r="O9" s="9">
        <v>71</v>
      </c>
      <c r="P9" s="16">
        <f t="shared" si="2"/>
        <v>66</v>
      </c>
      <c r="Q9" s="8">
        <f t="shared" si="6"/>
        <v>16</v>
      </c>
      <c r="R9" s="8">
        <f t="shared" si="7"/>
        <v>195</v>
      </c>
      <c r="S9" s="10">
        <f t="shared" si="3"/>
        <v>7.6190476190476197E-2</v>
      </c>
      <c r="T9" s="10">
        <f t="shared" si="8"/>
        <v>0.9285714285714286</v>
      </c>
      <c r="U9">
        <f t="shared" si="9"/>
        <v>1056</v>
      </c>
    </row>
    <row r="10" spans="1:21" ht="18" x14ac:dyDescent="0.35">
      <c r="A10" s="9">
        <v>14</v>
      </c>
      <c r="C10" s="9">
        <v>17</v>
      </c>
      <c r="D10" s="8">
        <f t="shared" si="0"/>
        <v>5</v>
      </c>
      <c r="E10" s="8">
        <f t="shared" si="4"/>
        <v>26</v>
      </c>
      <c r="F10" s="10">
        <f t="shared" si="1"/>
        <v>2.6737967914438502E-2</v>
      </c>
      <c r="G10" s="10">
        <f t="shared" si="5"/>
        <v>0.13903743315508021</v>
      </c>
      <c r="N10" s="4">
        <v>71</v>
      </c>
      <c r="O10" s="9">
        <v>81</v>
      </c>
      <c r="P10" s="16">
        <f t="shared" si="2"/>
        <v>76</v>
      </c>
      <c r="Q10" s="8">
        <f t="shared" si="6"/>
        <v>9</v>
      </c>
      <c r="R10" s="8">
        <f t="shared" si="7"/>
        <v>204</v>
      </c>
      <c r="S10" s="10">
        <f t="shared" si="3"/>
        <v>4.2857142857142858E-2</v>
      </c>
      <c r="T10" s="10">
        <f t="shared" si="8"/>
        <v>0.97142857142857142</v>
      </c>
      <c r="U10">
        <f t="shared" si="9"/>
        <v>684</v>
      </c>
    </row>
    <row r="11" spans="1:21" ht="18" x14ac:dyDescent="0.35">
      <c r="A11" s="9">
        <v>14</v>
      </c>
      <c r="C11" s="9">
        <v>18</v>
      </c>
      <c r="D11" s="8">
        <f t="shared" si="0"/>
        <v>4</v>
      </c>
      <c r="E11" s="8">
        <f t="shared" si="4"/>
        <v>30</v>
      </c>
      <c r="F11" s="10">
        <f t="shared" si="1"/>
        <v>2.1390374331550801E-2</v>
      </c>
      <c r="G11" s="10">
        <f t="shared" si="5"/>
        <v>0.16042780748663102</v>
      </c>
      <c r="N11" s="4">
        <v>81</v>
      </c>
      <c r="O11" s="9">
        <v>91</v>
      </c>
      <c r="P11" s="16">
        <f t="shared" si="2"/>
        <v>86</v>
      </c>
      <c r="Q11" s="8">
        <f t="shared" si="6"/>
        <v>5</v>
      </c>
      <c r="R11" s="8">
        <f t="shared" si="7"/>
        <v>209</v>
      </c>
      <c r="S11" s="10">
        <f t="shared" si="3"/>
        <v>2.3809523809523808E-2</v>
      </c>
      <c r="T11" s="10">
        <f t="shared" si="8"/>
        <v>0.99523809523809526</v>
      </c>
      <c r="U11">
        <f t="shared" si="9"/>
        <v>430</v>
      </c>
    </row>
    <row r="12" spans="1:21" ht="18" x14ac:dyDescent="0.35">
      <c r="A12" s="9">
        <v>14</v>
      </c>
      <c r="C12" s="9">
        <v>19</v>
      </c>
      <c r="D12" s="8">
        <f t="shared" si="0"/>
        <v>5</v>
      </c>
      <c r="E12" s="8">
        <f t="shared" si="4"/>
        <v>35</v>
      </c>
      <c r="F12" s="10">
        <f t="shared" si="1"/>
        <v>2.6737967914438502E-2</v>
      </c>
      <c r="G12" s="10">
        <f t="shared" si="5"/>
        <v>0.18716577540106952</v>
      </c>
      <c r="N12" s="4">
        <v>91</v>
      </c>
      <c r="O12" s="9">
        <v>101</v>
      </c>
      <c r="P12" s="16">
        <f t="shared" si="2"/>
        <v>96</v>
      </c>
      <c r="Q12" s="8">
        <f t="shared" si="6"/>
        <v>1</v>
      </c>
      <c r="R12" s="8">
        <f t="shared" si="7"/>
        <v>210</v>
      </c>
      <c r="S12" s="10">
        <f t="shared" si="3"/>
        <v>4.7619047619047623E-3</v>
      </c>
      <c r="T12" s="10">
        <f t="shared" si="8"/>
        <v>1</v>
      </c>
      <c r="U12">
        <f t="shared" si="9"/>
        <v>96</v>
      </c>
    </row>
    <row r="13" spans="1:21" ht="18" x14ac:dyDescent="0.35">
      <c r="A13" s="9">
        <v>15</v>
      </c>
      <c r="C13" s="9">
        <v>20</v>
      </c>
      <c r="D13" s="8">
        <f t="shared" si="0"/>
        <v>4</v>
      </c>
      <c r="E13" s="8">
        <f t="shared" si="4"/>
        <v>39</v>
      </c>
      <c r="F13" s="10">
        <f t="shared" si="1"/>
        <v>2.1390374331550801E-2</v>
      </c>
      <c r="G13" s="10">
        <f t="shared" si="5"/>
        <v>0.20855614973262032</v>
      </c>
      <c r="N13" s="4"/>
      <c r="O13" s="9"/>
      <c r="P13" s="9"/>
      <c r="Q13" s="8">
        <f>SUM(Q4:Q12)</f>
        <v>210</v>
      </c>
      <c r="R13" s="8"/>
      <c r="S13" s="10">
        <f>SUM(S4:S12)</f>
        <v>1</v>
      </c>
      <c r="T13" s="10"/>
      <c r="U13">
        <f>SUM(U4:U12)</f>
        <v>8040</v>
      </c>
    </row>
    <row r="14" spans="1:21" ht="18" x14ac:dyDescent="0.35">
      <c r="A14" s="9">
        <v>15</v>
      </c>
      <c r="C14" s="9">
        <v>21</v>
      </c>
      <c r="D14" s="8">
        <f t="shared" si="0"/>
        <v>7</v>
      </c>
      <c r="E14" s="8">
        <f t="shared" si="4"/>
        <v>46</v>
      </c>
      <c r="F14" s="10">
        <f t="shared" si="1"/>
        <v>3.7433155080213901E-2</v>
      </c>
      <c r="G14" s="10">
        <f t="shared" si="5"/>
        <v>0.24598930481283421</v>
      </c>
      <c r="O14" s="14"/>
      <c r="P14" s="14"/>
      <c r="Q14" s="12"/>
      <c r="R14" s="12"/>
      <c r="S14" s="15"/>
      <c r="T14" s="15"/>
    </row>
    <row r="15" spans="1:21" ht="18" x14ac:dyDescent="0.35">
      <c r="A15" s="9">
        <v>15</v>
      </c>
      <c r="C15" s="9">
        <v>22</v>
      </c>
      <c r="D15" s="8">
        <f t="shared" si="0"/>
        <v>3</v>
      </c>
      <c r="E15" s="8">
        <f t="shared" si="4"/>
        <v>49</v>
      </c>
      <c r="F15" s="10">
        <f t="shared" si="1"/>
        <v>1.6042780748663103E-2</v>
      </c>
      <c r="G15" s="10">
        <f t="shared" si="5"/>
        <v>0.26203208556149732</v>
      </c>
      <c r="O15" s="14"/>
      <c r="P15" s="14"/>
      <c r="Q15" s="12"/>
      <c r="R15" s="12"/>
      <c r="S15" s="15"/>
      <c r="T15" s="15"/>
    </row>
    <row r="16" spans="1:21" ht="18" x14ac:dyDescent="0.35">
      <c r="A16" s="9">
        <v>16</v>
      </c>
      <c r="C16" s="9">
        <v>23</v>
      </c>
      <c r="D16" s="8">
        <f t="shared" si="0"/>
        <v>5</v>
      </c>
      <c r="E16" s="8">
        <f t="shared" si="4"/>
        <v>54</v>
      </c>
      <c r="F16" s="10">
        <f t="shared" si="1"/>
        <v>2.6737967914438502E-2</v>
      </c>
      <c r="G16" s="10">
        <f t="shared" si="5"/>
        <v>0.28877005347593582</v>
      </c>
      <c r="O16" s="14"/>
      <c r="P16" s="14"/>
      <c r="Q16" s="12"/>
      <c r="R16" s="12"/>
      <c r="S16" s="15"/>
      <c r="T16" s="15"/>
    </row>
    <row r="17" spans="1:20" ht="18" x14ac:dyDescent="0.35">
      <c r="A17" s="9">
        <v>16</v>
      </c>
      <c r="C17" s="9">
        <v>24</v>
      </c>
      <c r="D17" s="8">
        <f t="shared" si="0"/>
        <v>8</v>
      </c>
      <c r="E17" s="8">
        <f t="shared" si="4"/>
        <v>62</v>
      </c>
      <c r="F17" s="10">
        <f t="shared" si="1"/>
        <v>4.2780748663101602E-2</v>
      </c>
      <c r="G17" s="10">
        <f t="shared" si="5"/>
        <v>0.33155080213903743</v>
      </c>
      <c r="O17" s="14"/>
      <c r="P17" s="14"/>
      <c r="Q17" s="12"/>
      <c r="R17" s="12"/>
      <c r="S17" s="15"/>
      <c r="T17" s="15"/>
    </row>
    <row r="18" spans="1:20" ht="18" x14ac:dyDescent="0.35">
      <c r="A18" s="9">
        <v>16</v>
      </c>
      <c r="C18" s="9">
        <v>25</v>
      </c>
      <c r="D18" s="8">
        <f t="shared" si="0"/>
        <v>3</v>
      </c>
      <c r="E18" s="8">
        <f t="shared" si="4"/>
        <v>65</v>
      </c>
      <c r="F18" s="10">
        <f t="shared" si="1"/>
        <v>1.6042780748663103E-2</v>
      </c>
      <c r="G18" s="10">
        <f t="shared" si="5"/>
        <v>0.34759358288770054</v>
      </c>
      <c r="O18" s="14"/>
      <c r="P18" s="14"/>
      <c r="Q18" s="12"/>
      <c r="R18" s="12"/>
      <c r="S18" s="15"/>
      <c r="T18" s="15"/>
    </row>
    <row r="19" spans="1:20" ht="18" x14ac:dyDescent="0.35">
      <c r="A19" s="9">
        <v>16</v>
      </c>
      <c r="C19" s="9">
        <v>26</v>
      </c>
      <c r="D19" s="8">
        <f t="shared" si="0"/>
        <v>7</v>
      </c>
      <c r="E19" s="8">
        <f t="shared" si="4"/>
        <v>72</v>
      </c>
      <c r="F19" s="10">
        <f t="shared" si="1"/>
        <v>3.7433155080213901E-2</v>
      </c>
      <c r="G19" s="10">
        <f t="shared" si="5"/>
        <v>0.38502673796791442</v>
      </c>
      <c r="O19" s="14"/>
      <c r="P19" s="14"/>
      <c r="Q19" s="12"/>
      <c r="R19" s="12"/>
      <c r="S19" s="15"/>
      <c r="T19" s="15"/>
    </row>
    <row r="20" spans="1:20" ht="18" x14ac:dyDescent="0.35">
      <c r="A20" s="9">
        <v>16</v>
      </c>
      <c r="C20" s="9">
        <v>27</v>
      </c>
      <c r="D20" s="8">
        <f t="shared" si="0"/>
        <v>2</v>
      </c>
      <c r="E20" s="8">
        <f t="shared" si="4"/>
        <v>74</v>
      </c>
      <c r="F20" s="10">
        <f t="shared" si="1"/>
        <v>1.06951871657754E-2</v>
      </c>
      <c r="G20" s="10">
        <f t="shared" si="5"/>
        <v>0.39572192513368981</v>
      </c>
      <c r="O20" s="14"/>
      <c r="P20" s="14"/>
      <c r="Q20" s="12"/>
      <c r="R20" s="12"/>
      <c r="S20" s="15"/>
      <c r="T20" s="15"/>
    </row>
    <row r="21" spans="1:20" ht="18" x14ac:dyDescent="0.35">
      <c r="A21" s="9">
        <v>16</v>
      </c>
      <c r="C21" s="9">
        <v>28</v>
      </c>
      <c r="D21" s="8">
        <f t="shared" si="0"/>
        <v>5</v>
      </c>
      <c r="E21" s="8">
        <f t="shared" si="4"/>
        <v>79</v>
      </c>
      <c r="F21" s="10">
        <f t="shared" si="1"/>
        <v>2.6737967914438502E-2</v>
      </c>
      <c r="G21" s="10">
        <f t="shared" si="5"/>
        <v>0.42245989304812831</v>
      </c>
      <c r="O21" s="14"/>
      <c r="P21" s="14"/>
      <c r="Q21" s="12"/>
      <c r="R21" s="12"/>
      <c r="S21" s="15"/>
      <c r="T21" s="15"/>
    </row>
    <row r="22" spans="1:20" ht="18" x14ac:dyDescent="0.35">
      <c r="A22" s="9">
        <v>16</v>
      </c>
      <c r="C22" s="9">
        <v>29</v>
      </c>
      <c r="D22" s="8">
        <f t="shared" si="0"/>
        <v>5</v>
      </c>
      <c r="E22" s="8">
        <f t="shared" si="4"/>
        <v>84</v>
      </c>
      <c r="F22" s="10">
        <f t="shared" si="1"/>
        <v>2.6737967914438502E-2</v>
      </c>
      <c r="G22" s="10">
        <f t="shared" si="5"/>
        <v>0.44919786096256681</v>
      </c>
      <c r="O22" s="14"/>
      <c r="P22" s="14"/>
      <c r="Q22" s="12"/>
      <c r="R22" s="12"/>
      <c r="S22" s="15"/>
      <c r="T22" s="15"/>
    </row>
    <row r="23" spans="1:20" ht="18" x14ac:dyDescent="0.35">
      <c r="A23" s="9">
        <v>16</v>
      </c>
      <c r="C23" s="9">
        <v>30</v>
      </c>
      <c r="D23" s="8">
        <f t="shared" si="0"/>
        <v>3</v>
      </c>
      <c r="E23" s="8">
        <f t="shared" si="4"/>
        <v>87</v>
      </c>
      <c r="F23" s="10">
        <f t="shared" si="1"/>
        <v>1.6042780748663103E-2</v>
      </c>
      <c r="G23" s="10">
        <f t="shared" si="5"/>
        <v>0.46524064171122992</v>
      </c>
      <c r="O23" s="14"/>
      <c r="P23" s="14"/>
      <c r="Q23" s="12"/>
      <c r="R23" s="12"/>
      <c r="S23" s="15"/>
      <c r="T23" s="15"/>
    </row>
    <row r="24" spans="1:20" ht="18" x14ac:dyDescent="0.35">
      <c r="A24" s="9">
        <v>16</v>
      </c>
      <c r="C24" s="9">
        <v>31</v>
      </c>
      <c r="D24" s="8">
        <f t="shared" si="0"/>
        <v>6</v>
      </c>
      <c r="E24" s="8">
        <f t="shared" si="4"/>
        <v>93</v>
      </c>
      <c r="F24" s="10">
        <f t="shared" si="1"/>
        <v>3.2085561497326207E-2</v>
      </c>
      <c r="G24" s="10">
        <f t="shared" si="5"/>
        <v>0.49732620320855614</v>
      </c>
      <c r="O24" s="14"/>
      <c r="P24" s="14"/>
      <c r="Q24" s="12"/>
      <c r="R24" s="12"/>
      <c r="S24" s="15"/>
      <c r="T24" s="15"/>
    </row>
    <row r="25" spans="1:20" ht="18" x14ac:dyDescent="0.35">
      <c r="A25" s="9">
        <v>17</v>
      </c>
      <c r="C25" s="9">
        <v>32</v>
      </c>
      <c r="D25" s="8">
        <f t="shared" si="0"/>
        <v>3</v>
      </c>
      <c r="E25" s="8">
        <f t="shared" si="4"/>
        <v>96</v>
      </c>
      <c r="F25" s="10">
        <f t="shared" si="1"/>
        <v>1.6042780748663103E-2</v>
      </c>
      <c r="G25" s="10">
        <f t="shared" si="5"/>
        <v>0.51336898395721919</v>
      </c>
      <c r="O25" s="14"/>
      <c r="P25" s="14"/>
      <c r="Q25" s="12"/>
      <c r="R25" s="12"/>
      <c r="S25" s="15"/>
      <c r="T25" s="15"/>
    </row>
    <row r="26" spans="1:20" ht="18" x14ac:dyDescent="0.35">
      <c r="A26" s="9">
        <v>17</v>
      </c>
      <c r="C26" s="9">
        <v>33</v>
      </c>
      <c r="D26" s="8">
        <f t="shared" si="0"/>
        <v>1</v>
      </c>
      <c r="E26" s="8">
        <f t="shared" si="4"/>
        <v>97</v>
      </c>
      <c r="F26" s="10">
        <f t="shared" si="1"/>
        <v>5.3475935828877002E-3</v>
      </c>
      <c r="G26" s="10">
        <f t="shared" si="5"/>
        <v>0.51871657754010692</v>
      </c>
      <c r="O26" s="14"/>
      <c r="P26" s="14"/>
      <c r="Q26" s="12"/>
      <c r="R26" s="12"/>
      <c r="S26" s="15"/>
      <c r="T26" s="15"/>
    </row>
    <row r="27" spans="1:20" ht="18" x14ac:dyDescent="0.35">
      <c r="A27" s="9">
        <v>17</v>
      </c>
      <c r="C27" s="9">
        <v>34</v>
      </c>
      <c r="D27" s="8">
        <f t="shared" si="0"/>
        <v>4</v>
      </c>
      <c r="E27" s="8">
        <f t="shared" si="4"/>
        <v>101</v>
      </c>
      <c r="F27" s="10">
        <f t="shared" si="1"/>
        <v>2.1390374331550801E-2</v>
      </c>
      <c r="G27" s="10">
        <f t="shared" si="5"/>
        <v>0.54010695187165769</v>
      </c>
      <c r="O27" s="14"/>
      <c r="P27" s="14"/>
      <c r="Q27" s="12"/>
      <c r="R27" s="12"/>
      <c r="S27" s="15"/>
      <c r="T27" s="15"/>
    </row>
    <row r="28" spans="1:20" ht="18" x14ac:dyDescent="0.35">
      <c r="A28" s="9">
        <v>17</v>
      </c>
      <c r="C28" s="9">
        <v>35</v>
      </c>
      <c r="D28" s="8">
        <f t="shared" si="0"/>
        <v>1</v>
      </c>
      <c r="E28" s="8">
        <f t="shared" si="4"/>
        <v>102</v>
      </c>
      <c r="F28" s="10">
        <f t="shared" si="1"/>
        <v>5.3475935828877002E-3</v>
      </c>
      <c r="G28" s="10">
        <f t="shared" si="5"/>
        <v>0.54545454545454541</v>
      </c>
      <c r="O28" s="14"/>
      <c r="P28" s="14"/>
      <c r="Q28" s="12"/>
      <c r="R28" s="12"/>
      <c r="S28" s="15"/>
      <c r="T28" s="15"/>
    </row>
    <row r="29" spans="1:20" ht="18" x14ac:dyDescent="0.35">
      <c r="A29" s="9">
        <v>17</v>
      </c>
      <c r="C29" s="9">
        <v>36</v>
      </c>
      <c r="D29" s="8">
        <f t="shared" si="0"/>
        <v>1</v>
      </c>
      <c r="E29" s="8">
        <f t="shared" si="4"/>
        <v>103</v>
      </c>
      <c r="F29" s="10">
        <f t="shared" si="1"/>
        <v>5.3475935828877002E-3</v>
      </c>
      <c r="G29" s="10">
        <f t="shared" si="5"/>
        <v>0.55080213903743314</v>
      </c>
      <c r="O29" s="14"/>
      <c r="P29" s="14"/>
      <c r="Q29" s="12"/>
      <c r="R29" s="12"/>
      <c r="S29" s="15"/>
      <c r="T29" s="15"/>
    </row>
    <row r="30" spans="1:20" ht="18" x14ac:dyDescent="0.35">
      <c r="A30" s="9">
        <v>18</v>
      </c>
      <c r="C30" s="9">
        <v>37</v>
      </c>
      <c r="D30" s="8">
        <f t="shared" si="0"/>
        <v>2</v>
      </c>
      <c r="E30" s="8">
        <f t="shared" si="4"/>
        <v>105</v>
      </c>
      <c r="F30" s="10">
        <f t="shared" si="1"/>
        <v>1.06951871657754E-2</v>
      </c>
      <c r="G30" s="10">
        <f t="shared" si="5"/>
        <v>0.56149732620320858</v>
      </c>
      <c r="O30" s="14"/>
      <c r="P30" s="14"/>
      <c r="Q30" s="12"/>
      <c r="R30" s="12"/>
      <c r="S30" s="15"/>
      <c r="T30" s="15"/>
    </row>
    <row r="31" spans="1:20" ht="18" x14ac:dyDescent="0.35">
      <c r="A31" s="9">
        <v>18</v>
      </c>
      <c r="C31" s="9">
        <v>38</v>
      </c>
      <c r="D31" s="8">
        <f t="shared" si="0"/>
        <v>2</v>
      </c>
      <c r="E31" s="8">
        <f t="shared" si="4"/>
        <v>107</v>
      </c>
      <c r="F31" s="10">
        <f t="shared" si="1"/>
        <v>1.06951871657754E-2</v>
      </c>
      <c r="G31" s="10">
        <f t="shared" si="5"/>
        <v>0.57219251336898402</v>
      </c>
      <c r="O31" s="14"/>
      <c r="P31" s="14"/>
      <c r="Q31" s="12"/>
      <c r="R31" s="12"/>
      <c r="S31" s="15"/>
      <c r="T31" s="15"/>
    </row>
    <row r="32" spans="1:20" ht="18" x14ac:dyDescent="0.35">
      <c r="A32" s="9">
        <v>18</v>
      </c>
      <c r="C32" s="9">
        <v>39</v>
      </c>
      <c r="D32" s="8">
        <f t="shared" si="0"/>
        <v>2</v>
      </c>
      <c r="E32" s="8">
        <f t="shared" si="4"/>
        <v>109</v>
      </c>
      <c r="F32" s="10">
        <f t="shared" si="1"/>
        <v>1.06951871657754E-2</v>
      </c>
      <c r="G32" s="10">
        <f t="shared" si="5"/>
        <v>0.58288770053475947</v>
      </c>
      <c r="O32" s="14"/>
      <c r="P32" s="14"/>
      <c r="Q32" s="12"/>
      <c r="R32" s="12"/>
      <c r="S32" s="15"/>
      <c r="T32" s="15"/>
    </row>
    <row r="33" spans="1:20" ht="18" x14ac:dyDescent="0.35">
      <c r="A33" s="9">
        <v>18</v>
      </c>
      <c r="C33" s="9">
        <v>41</v>
      </c>
      <c r="D33" s="8">
        <f t="shared" si="0"/>
        <v>2</v>
      </c>
      <c r="E33" s="8">
        <f t="shared" si="4"/>
        <v>111</v>
      </c>
      <c r="F33" s="10">
        <f t="shared" si="1"/>
        <v>1.06951871657754E-2</v>
      </c>
      <c r="G33" s="10">
        <f t="shared" si="5"/>
        <v>0.59358288770053491</v>
      </c>
      <c r="O33" s="14"/>
      <c r="P33" s="14"/>
      <c r="Q33" s="12"/>
      <c r="R33" s="12"/>
      <c r="S33" s="15"/>
      <c r="T33" s="15"/>
    </row>
    <row r="34" spans="1:20" ht="18" x14ac:dyDescent="0.35">
      <c r="A34" s="9">
        <v>19</v>
      </c>
      <c r="C34" s="9">
        <v>42</v>
      </c>
      <c r="D34" s="8">
        <f t="shared" si="0"/>
        <v>4</v>
      </c>
      <c r="E34" s="8">
        <f t="shared" si="4"/>
        <v>115</v>
      </c>
      <c r="F34" s="10">
        <f t="shared" si="1"/>
        <v>2.1390374331550801E-2</v>
      </c>
      <c r="G34" s="10">
        <f t="shared" si="5"/>
        <v>0.61497326203208569</v>
      </c>
      <c r="O34" s="14"/>
      <c r="P34" s="14"/>
      <c r="Q34" s="12"/>
      <c r="R34" s="12"/>
      <c r="S34" s="15"/>
      <c r="T34" s="15"/>
    </row>
    <row r="35" spans="1:20" ht="18" x14ac:dyDescent="0.35">
      <c r="A35" s="9">
        <v>19</v>
      </c>
      <c r="C35" s="9">
        <v>43</v>
      </c>
      <c r="D35" s="8">
        <f t="shared" si="0"/>
        <v>1</v>
      </c>
      <c r="E35" s="8">
        <f t="shared" si="4"/>
        <v>116</v>
      </c>
      <c r="F35" s="10">
        <f t="shared" si="1"/>
        <v>5.3475935828877002E-3</v>
      </c>
      <c r="G35" s="10">
        <f t="shared" si="5"/>
        <v>0.62032085561497341</v>
      </c>
      <c r="O35" s="14"/>
      <c r="P35" s="14"/>
      <c r="Q35" s="12"/>
      <c r="R35" s="12"/>
      <c r="S35" s="15"/>
      <c r="T35" s="15"/>
    </row>
    <row r="36" spans="1:20" ht="18" x14ac:dyDescent="0.35">
      <c r="A36" s="9">
        <v>19</v>
      </c>
      <c r="C36" s="9">
        <v>44</v>
      </c>
      <c r="D36" s="8">
        <f t="shared" si="0"/>
        <v>1</v>
      </c>
      <c r="E36" s="8">
        <f t="shared" si="4"/>
        <v>117</v>
      </c>
      <c r="F36" s="10">
        <f t="shared" si="1"/>
        <v>5.3475935828877002E-3</v>
      </c>
      <c r="G36" s="10">
        <f t="shared" si="5"/>
        <v>0.62566844919786113</v>
      </c>
      <c r="O36" s="14"/>
      <c r="P36" s="14"/>
      <c r="Q36" s="12"/>
      <c r="R36" s="12"/>
      <c r="S36" s="15"/>
      <c r="T36" s="15"/>
    </row>
    <row r="37" spans="1:20" ht="18" x14ac:dyDescent="0.35">
      <c r="A37" s="9">
        <v>19</v>
      </c>
      <c r="C37" s="9">
        <v>45</v>
      </c>
      <c r="D37" s="8">
        <f t="shared" si="0"/>
        <v>4</v>
      </c>
      <c r="E37" s="8">
        <f t="shared" si="4"/>
        <v>121</v>
      </c>
      <c r="F37" s="10">
        <f t="shared" si="1"/>
        <v>2.1390374331550801E-2</v>
      </c>
      <c r="G37" s="10">
        <f t="shared" si="5"/>
        <v>0.64705882352941191</v>
      </c>
      <c r="O37" s="14"/>
      <c r="P37" s="14"/>
      <c r="Q37" s="12"/>
      <c r="R37" s="12"/>
      <c r="S37" s="15"/>
      <c r="T37" s="15"/>
    </row>
    <row r="38" spans="1:20" ht="18" x14ac:dyDescent="0.35">
      <c r="A38" s="9">
        <v>19</v>
      </c>
      <c r="C38" s="9">
        <v>47</v>
      </c>
      <c r="D38" s="8">
        <f t="shared" si="0"/>
        <v>5</v>
      </c>
      <c r="E38" s="8">
        <f t="shared" si="4"/>
        <v>126</v>
      </c>
      <c r="F38" s="10">
        <f t="shared" si="1"/>
        <v>2.6737967914438502E-2</v>
      </c>
      <c r="G38" s="10">
        <f t="shared" si="5"/>
        <v>0.67379679144385041</v>
      </c>
      <c r="O38" s="14"/>
      <c r="P38" s="14"/>
      <c r="Q38" s="12"/>
      <c r="R38" s="12"/>
      <c r="S38" s="15"/>
      <c r="T38" s="15"/>
    </row>
    <row r="39" spans="1:20" ht="18" x14ac:dyDescent="0.35">
      <c r="A39" s="9">
        <v>20</v>
      </c>
      <c r="C39" s="9">
        <v>48</v>
      </c>
      <c r="D39" s="8">
        <f t="shared" si="0"/>
        <v>3</v>
      </c>
      <c r="E39" s="8">
        <f t="shared" si="4"/>
        <v>129</v>
      </c>
      <c r="F39" s="10">
        <f t="shared" si="1"/>
        <v>1.6042780748663103E-2</v>
      </c>
      <c r="G39" s="10">
        <f t="shared" si="5"/>
        <v>0.68983957219251346</v>
      </c>
      <c r="O39" s="14"/>
      <c r="P39" s="14"/>
      <c r="Q39" s="12"/>
      <c r="R39" s="12"/>
      <c r="S39" s="15"/>
      <c r="T39" s="15"/>
    </row>
    <row r="40" spans="1:20" ht="18" x14ac:dyDescent="0.35">
      <c r="A40" s="9">
        <v>20</v>
      </c>
      <c r="C40" s="9">
        <v>49</v>
      </c>
      <c r="D40" s="8">
        <f t="shared" si="0"/>
        <v>5</v>
      </c>
      <c r="E40" s="8">
        <f t="shared" si="4"/>
        <v>134</v>
      </c>
      <c r="F40" s="10">
        <f t="shared" si="1"/>
        <v>2.6737967914438502E-2</v>
      </c>
      <c r="G40" s="10">
        <f t="shared" si="5"/>
        <v>0.71657754010695196</v>
      </c>
      <c r="O40" s="14"/>
      <c r="P40" s="14"/>
      <c r="Q40" s="12"/>
      <c r="R40" s="12"/>
      <c r="S40" s="15"/>
      <c r="T40" s="15"/>
    </row>
    <row r="41" spans="1:20" ht="18" x14ac:dyDescent="0.35">
      <c r="A41" s="9">
        <v>20</v>
      </c>
      <c r="C41" s="9">
        <v>50</v>
      </c>
      <c r="D41" s="8">
        <f t="shared" si="0"/>
        <v>3</v>
      </c>
      <c r="E41" s="8">
        <f t="shared" si="4"/>
        <v>137</v>
      </c>
      <c r="F41" s="10">
        <f t="shared" si="1"/>
        <v>1.6042780748663103E-2</v>
      </c>
      <c r="G41" s="10">
        <f t="shared" si="5"/>
        <v>0.73262032085561501</v>
      </c>
      <c r="O41" s="14"/>
      <c r="P41" s="14"/>
      <c r="Q41" s="12"/>
      <c r="R41" s="12"/>
      <c r="S41" s="15"/>
      <c r="T41" s="15"/>
    </row>
    <row r="42" spans="1:20" ht="18" x14ac:dyDescent="0.35">
      <c r="A42" s="9">
        <v>20</v>
      </c>
      <c r="C42" s="9">
        <v>51</v>
      </c>
      <c r="D42" s="8">
        <f t="shared" si="0"/>
        <v>3</v>
      </c>
      <c r="E42" s="8">
        <f t="shared" si="4"/>
        <v>140</v>
      </c>
      <c r="F42" s="10">
        <f t="shared" si="1"/>
        <v>1.6042780748663103E-2</v>
      </c>
      <c r="G42" s="10">
        <f t="shared" si="5"/>
        <v>0.74866310160427807</v>
      </c>
      <c r="O42" s="14"/>
      <c r="P42" s="14"/>
      <c r="Q42" s="12"/>
      <c r="R42" s="12"/>
      <c r="S42" s="15"/>
      <c r="T42" s="15"/>
    </row>
    <row r="43" spans="1:20" ht="18" x14ac:dyDescent="0.35">
      <c r="A43" s="9">
        <v>21</v>
      </c>
      <c r="C43" s="9">
        <v>52</v>
      </c>
      <c r="D43" s="8">
        <f t="shared" si="0"/>
        <v>3</v>
      </c>
      <c r="E43" s="8">
        <f t="shared" si="4"/>
        <v>143</v>
      </c>
      <c r="F43" s="10">
        <f t="shared" si="1"/>
        <v>1.6042780748663103E-2</v>
      </c>
      <c r="G43" s="10">
        <f t="shared" si="5"/>
        <v>0.76470588235294112</v>
      </c>
      <c r="O43" s="14"/>
      <c r="P43" s="14"/>
      <c r="Q43" s="12"/>
      <c r="R43" s="12"/>
      <c r="S43" s="15"/>
      <c r="T43" s="15"/>
    </row>
    <row r="44" spans="1:20" ht="18" x14ac:dyDescent="0.35">
      <c r="A44" s="9">
        <v>21</v>
      </c>
      <c r="C44" s="9">
        <v>53</v>
      </c>
      <c r="D44" s="8">
        <f t="shared" si="0"/>
        <v>2</v>
      </c>
      <c r="E44" s="8">
        <f t="shared" si="4"/>
        <v>145</v>
      </c>
      <c r="F44" s="10">
        <f t="shared" si="1"/>
        <v>1.06951871657754E-2</v>
      </c>
      <c r="G44" s="10">
        <f t="shared" si="5"/>
        <v>0.77540106951871657</v>
      </c>
      <c r="O44" s="14"/>
      <c r="P44" s="14"/>
      <c r="Q44" s="12"/>
      <c r="R44" s="12"/>
      <c r="S44" s="15"/>
      <c r="T44" s="15"/>
    </row>
    <row r="45" spans="1:20" ht="18" x14ac:dyDescent="0.35">
      <c r="A45" s="9">
        <v>21</v>
      </c>
      <c r="C45" s="9">
        <v>55</v>
      </c>
      <c r="D45" s="8">
        <f t="shared" si="0"/>
        <v>5</v>
      </c>
      <c r="E45" s="8">
        <f t="shared" si="4"/>
        <v>150</v>
      </c>
      <c r="F45" s="10">
        <f t="shared" si="1"/>
        <v>2.6737967914438502E-2</v>
      </c>
      <c r="G45" s="10">
        <f t="shared" si="5"/>
        <v>0.80213903743315507</v>
      </c>
      <c r="O45" s="14"/>
      <c r="P45" s="14"/>
      <c r="Q45" s="12"/>
      <c r="R45" s="12"/>
      <c r="S45" s="15"/>
      <c r="T45" s="15"/>
    </row>
    <row r="46" spans="1:20" ht="18" x14ac:dyDescent="0.35">
      <c r="A46" s="9">
        <v>21</v>
      </c>
      <c r="C46" s="9">
        <v>56</v>
      </c>
      <c r="D46" s="8">
        <f t="shared" si="0"/>
        <v>1</v>
      </c>
      <c r="E46" s="8">
        <f t="shared" si="4"/>
        <v>151</v>
      </c>
      <c r="F46" s="10">
        <f t="shared" si="1"/>
        <v>5.3475935828877002E-3</v>
      </c>
      <c r="G46" s="10">
        <f t="shared" si="5"/>
        <v>0.80748663101604279</v>
      </c>
      <c r="O46" s="14"/>
      <c r="P46" s="14"/>
      <c r="Q46" s="12"/>
      <c r="R46" s="12"/>
      <c r="S46" s="15"/>
      <c r="T46" s="15"/>
    </row>
    <row r="47" spans="1:20" ht="18" x14ac:dyDescent="0.35">
      <c r="A47" s="9">
        <v>21</v>
      </c>
      <c r="C47" s="9">
        <v>57</v>
      </c>
      <c r="D47" s="8">
        <f t="shared" si="0"/>
        <v>1</v>
      </c>
      <c r="E47" s="8">
        <f t="shared" si="4"/>
        <v>152</v>
      </c>
      <c r="F47" s="10">
        <f t="shared" si="1"/>
        <v>5.3475935828877002E-3</v>
      </c>
      <c r="G47" s="10">
        <f t="shared" si="5"/>
        <v>0.81283422459893051</v>
      </c>
      <c r="O47" s="14"/>
      <c r="P47" s="14"/>
      <c r="Q47" s="12"/>
      <c r="R47" s="12"/>
      <c r="S47" s="15"/>
      <c r="T47" s="15"/>
    </row>
    <row r="48" spans="1:20" ht="18" x14ac:dyDescent="0.35">
      <c r="A48" s="9">
        <v>21</v>
      </c>
      <c r="C48" s="9">
        <v>59</v>
      </c>
      <c r="D48" s="8">
        <f t="shared" si="0"/>
        <v>2</v>
      </c>
      <c r="E48" s="8">
        <f t="shared" si="4"/>
        <v>154</v>
      </c>
      <c r="F48" s="10">
        <f t="shared" si="1"/>
        <v>1.06951871657754E-2</v>
      </c>
      <c r="G48" s="10">
        <f t="shared" si="5"/>
        <v>0.82352941176470595</v>
      </c>
      <c r="O48" s="14"/>
      <c r="P48" s="14"/>
      <c r="Q48" s="12"/>
      <c r="R48" s="12"/>
      <c r="S48" s="15"/>
      <c r="T48" s="15"/>
    </row>
    <row r="49" spans="1:20" ht="18" x14ac:dyDescent="0.35">
      <c r="A49" s="9">
        <v>21</v>
      </c>
      <c r="C49" s="9">
        <v>60</v>
      </c>
      <c r="D49" s="8">
        <f t="shared" si="0"/>
        <v>5</v>
      </c>
      <c r="E49" s="8">
        <f t="shared" si="4"/>
        <v>159</v>
      </c>
      <c r="F49" s="10">
        <f t="shared" si="1"/>
        <v>2.6737967914438502E-2</v>
      </c>
      <c r="G49" s="10">
        <f t="shared" si="5"/>
        <v>0.85026737967914445</v>
      </c>
      <c r="O49" s="14"/>
      <c r="P49" s="14"/>
      <c r="Q49" s="12"/>
      <c r="R49" s="12"/>
      <c r="S49" s="15"/>
      <c r="T49" s="15"/>
    </row>
    <row r="50" spans="1:20" ht="18" x14ac:dyDescent="0.35">
      <c r="A50" s="9">
        <v>22</v>
      </c>
      <c r="C50" s="9">
        <v>61</v>
      </c>
      <c r="D50" s="8">
        <f t="shared" si="0"/>
        <v>2</v>
      </c>
      <c r="E50" s="8">
        <f t="shared" si="4"/>
        <v>161</v>
      </c>
      <c r="F50" s="10">
        <f t="shared" si="1"/>
        <v>1.06951871657754E-2</v>
      </c>
      <c r="G50" s="10">
        <f t="shared" si="5"/>
        <v>0.8609625668449199</v>
      </c>
      <c r="O50" s="14"/>
      <c r="P50" s="14"/>
      <c r="Q50" s="12"/>
      <c r="R50" s="12"/>
      <c r="S50" s="15"/>
      <c r="T50" s="15"/>
    </row>
    <row r="51" spans="1:20" ht="18" x14ac:dyDescent="0.35">
      <c r="A51" s="9">
        <v>22</v>
      </c>
      <c r="C51" s="9">
        <v>63</v>
      </c>
      <c r="D51" s="8">
        <f t="shared" si="0"/>
        <v>2</v>
      </c>
      <c r="E51" s="8">
        <f t="shared" si="4"/>
        <v>163</v>
      </c>
      <c r="F51" s="10">
        <f t="shared" si="1"/>
        <v>1.06951871657754E-2</v>
      </c>
      <c r="G51" s="10">
        <f t="shared" si="5"/>
        <v>0.87165775401069534</v>
      </c>
      <c r="O51" s="14"/>
      <c r="P51" s="14"/>
      <c r="Q51" s="12"/>
      <c r="R51" s="12"/>
      <c r="S51" s="15"/>
      <c r="T51" s="15"/>
    </row>
    <row r="52" spans="1:20" ht="18" x14ac:dyDescent="0.35">
      <c r="A52" s="9">
        <v>22</v>
      </c>
      <c r="C52" s="9">
        <v>64</v>
      </c>
      <c r="D52" s="8">
        <f t="shared" si="0"/>
        <v>4</v>
      </c>
      <c r="E52" s="8">
        <f t="shared" si="4"/>
        <v>167</v>
      </c>
      <c r="F52" s="10">
        <f t="shared" si="1"/>
        <v>2.1390374331550801E-2</v>
      </c>
      <c r="G52" s="10">
        <f t="shared" si="5"/>
        <v>0.89304812834224612</v>
      </c>
      <c r="O52" s="14"/>
      <c r="P52" s="14"/>
      <c r="Q52" s="12"/>
      <c r="R52" s="12"/>
      <c r="S52" s="15"/>
      <c r="T52" s="15"/>
    </row>
    <row r="53" spans="1:20" ht="18" x14ac:dyDescent="0.35">
      <c r="A53" s="9">
        <v>23</v>
      </c>
      <c r="C53" s="9">
        <v>65</v>
      </c>
      <c r="D53" s="8">
        <f t="shared" si="0"/>
        <v>1</v>
      </c>
      <c r="E53" s="8">
        <f t="shared" si="4"/>
        <v>168</v>
      </c>
      <c r="F53" s="10">
        <f t="shared" si="1"/>
        <v>5.3475935828877002E-3</v>
      </c>
      <c r="G53" s="10">
        <f t="shared" si="5"/>
        <v>0.89839572192513384</v>
      </c>
      <c r="O53" s="14"/>
      <c r="P53" s="14"/>
      <c r="Q53" s="12"/>
      <c r="R53" s="12"/>
      <c r="S53" s="15"/>
      <c r="T53" s="15"/>
    </row>
    <row r="54" spans="1:20" ht="18" x14ac:dyDescent="0.35">
      <c r="A54" s="9">
        <v>23</v>
      </c>
      <c r="C54" s="9">
        <v>66</v>
      </c>
      <c r="D54" s="8">
        <f t="shared" si="0"/>
        <v>1</v>
      </c>
      <c r="E54" s="8">
        <f t="shared" si="4"/>
        <v>169</v>
      </c>
      <c r="F54" s="10">
        <f t="shared" si="1"/>
        <v>5.3475935828877002E-3</v>
      </c>
      <c r="G54" s="10">
        <f t="shared" si="5"/>
        <v>0.90374331550802156</v>
      </c>
      <c r="O54" s="14"/>
      <c r="P54" s="14"/>
      <c r="Q54" s="12"/>
      <c r="R54" s="12"/>
      <c r="S54" s="15"/>
      <c r="T54" s="15"/>
    </row>
    <row r="55" spans="1:20" ht="18" x14ac:dyDescent="0.35">
      <c r="A55" s="9">
        <v>23</v>
      </c>
      <c r="C55" s="9">
        <v>67</v>
      </c>
      <c r="D55" s="8">
        <f t="shared" si="0"/>
        <v>1</v>
      </c>
      <c r="E55" s="8">
        <f t="shared" si="4"/>
        <v>170</v>
      </c>
      <c r="F55" s="10">
        <f t="shared" si="1"/>
        <v>5.3475935828877002E-3</v>
      </c>
      <c r="G55" s="10">
        <f t="shared" si="5"/>
        <v>0.90909090909090928</v>
      </c>
      <c r="O55" s="14"/>
      <c r="P55" s="14"/>
      <c r="Q55" s="12"/>
      <c r="R55" s="12"/>
      <c r="S55" s="15"/>
      <c r="T55" s="15"/>
    </row>
    <row r="56" spans="1:20" ht="18" x14ac:dyDescent="0.35">
      <c r="A56" s="9">
        <v>23</v>
      </c>
      <c r="C56" s="9">
        <v>68</v>
      </c>
      <c r="D56" s="8">
        <f t="shared" si="0"/>
        <v>2</v>
      </c>
      <c r="E56" s="8">
        <f t="shared" si="4"/>
        <v>172</v>
      </c>
      <c r="F56" s="10">
        <f t="shared" si="1"/>
        <v>1.06951871657754E-2</v>
      </c>
      <c r="G56" s="10">
        <f t="shared" si="5"/>
        <v>0.91978609625668473</v>
      </c>
      <c r="O56" s="14"/>
      <c r="P56" s="14"/>
      <c r="Q56" s="12"/>
      <c r="R56" s="12"/>
      <c r="S56" s="15"/>
      <c r="T56" s="15"/>
    </row>
    <row r="57" spans="1:20" ht="18" x14ac:dyDescent="0.35">
      <c r="A57" s="9">
        <v>23</v>
      </c>
      <c r="C57" s="9">
        <v>69</v>
      </c>
      <c r="D57" s="8">
        <f t="shared" si="0"/>
        <v>1</v>
      </c>
      <c r="E57" s="8">
        <f t="shared" si="4"/>
        <v>173</v>
      </c>
      <c r="F57" s="10">
        <f t="shared" si="1"/>
        <v>5.3475935828877002E-3</v>
      </c>
      <c r="G57" s="10">
        <f t="shared" si="5"/>
        <v>0.92513368983957245</v>
      </c>
      <c r="O57" s="14"/>
      <c r="P57" s="14"/>
      <c r="Q57" s="12"/>
      <c r="R57" s="12"/>
      <c r="S57" s="15"/>
      <c r="T57" s="15"/>
    </row>
    <row r="58" spans="1:20" ht="18" x14ac:dyDescent="0.35">
      <c r="A58" s="9">
        <v>24</v>
      </c>
      <c r="C58" s="9">
        <v>70</v>
      </c>
      <c r="D58" s="8">
        <f t="shared" si="0"/>
        <v>1</v>
      </c>
      <c r="E58" s="8">
        <f t="shared" si="4"/>
        <v>174</v>
      </c>
      <c r="F58" s="10">
        <f t="shared" si="1"/>
        <v>5.3475935828877002E-3</v>
      </c>
      <c r="G58" s="10">
        <f t="shared" si="5"/>
        <v>0.93048128342246017</v>
      </c>
      <c r="O58" s="14"/>
      <c r="P58" s="14"/>
      <c r="Q58" s="12"/>
      <c r="R58" s="12"/>
      <c r="S58" s="15"/>
      <c r="T58" s="15"/>
    </row>
    <row r="59" spans="1:20" ht="18" x14ac:dyDescent="0.35">
      <c r="A59" s="9">
        <v>24</v>
      </c>
      <c r="C59" s="9">
        <v>71</v>
      </c>
      <c r="D59" s="8">
        <f t="shared" si="0"/>
        <v>1</v>
      </c>
      <c r="E59" s="8">
        <f t="shared" si="4"/>
        <v>175</v>
      </c>
      <c r="F59" s="10">
        <f t="shared" si="1"/>
        <v>5.3475935828877002E-3</v>
      </c>
      <c r="G59" s="10">
        <f t="shared" si="5"/>
        <v>0.93582887700534789</v>
      </c>
      <c r="O59" s="14"/>
      <c r="P59" s="14"/>
      <c r="Q59" s="12"/>
      <c r="R59" s="12"/>
      <c r="S59" s="15"/>
      <c r="T59" s="15"/>
    </row>
    <row r="60" spans="1:20" ht="18" x14ac:dyDescent="0.35">
      <c r="A60" s="9">
        <v>24</v>
      </c>
      <c r="C60" s="9">
        <v>72</v>
      </c>
      <c r="D60" s="8">
        <f t="shared" si="0"/>
        <v>1</v>
      </c>
      <c r="E60" s="8">
        <f t="shared" si="4"/>
        <v>176</v>
      </c>
      <c r="F60" s="10">
        <f t="shared" si="1"/>
        <v>5.3475935828877002E-3</v>
      </c>
      <c r="G60" s="10">
        <f t="shared" si="5"/>
        <v>0.94117647058823561</v>
      </c>
      <c r="O60" s="14"/>
      <c r="P60" s="14"/>
      <c r="Q60" s="12"/>
      <c r="R60" s="12"/>
      <c r="S60" s="15"/>
      <c r="T60" s="15"/>
    </row>
    <row r="61" spans="1:20" ht="18" x14ac:dyDescent="0.35">
      <c r="A61" s="9">
        <v>24</v>
      </c>
      <c r="C61" s="9">
        <v>73</v>
      </c>
      <c r="D61" s="8">
        <f t="shared" si="0"/>
        <v>2</v>
      </c>
      <c r="E61" s="8">
        <f t="shared" si="4"/>
        <v>178</v>
      </c>
      <c r="F61" s="10">
        <f t="shared" si="1"/>
        <v>1.06951871657754E-2</v>
      </c>
      <c r="G61" s="10">
        <f t="shared" si="5"/>
        <v>0.95187165775401106</v>
      </c>
      <c r="O61" s="14"/>
      <c r="P61" s="14"/>
      <c r="Q61" s="12"/>
      <c r="R61" s="12"/>
      <c r="S61" s="15"/>
      <c r="T61" s="15"/>
    </row>
    <row r="62" spans="1:20" ht="18" x14ac:dyDescent="0.35">
      <c r="A62" s="9">
        <v>24</v>
      </c>
      <c r="C62" s="9">
        <v>74</v>
      </c>
      <c r="D62" s="8">
        <f t="shared" si="0"/>
        <v>2</v>
      </c>
      <c r="E62" s="8">
        <f t="shared" si="4"/>
        <v>180</v>
      </c>
      <c r="F62" s="10">
        <f t="shared" si="1"/>
        <v>1.06951871657754E-2</v>
      </c>
      <c r="G62" s="10">
        <f t="shared" si="5"/>
        <v>0.9625668449197865</v>
      </c>
      <c r="O62" s="14"/>
      <c r="P62" s="14"/>
      <c r="Q62" s="12"/>
      <c r="R62" s="12"/>
      <c r="S62" s="15"/>
      <c r="T62" s="15"/>
    </row>
    <row r="63" spans="1:20" ht="18" x14ac:dyDescent="0.35">
      <c r="A63" s="9">
        <v>24</v>
      </c>
      <c r="C63" s="9">
        <v>77</v>
      </c>
      <c r="D63" s="8">
        <f t="shared" si="0"/>
        <v>1</v>
      </c>
      <c r="E63" s="8">
        <f t="shared" si="4"/>
        <v>181</v>
      </c>
      <c r="F63" s="10">
        <f t="shared" si="1"/>
        <v>5.3475935828877002E-3</v>
      </c>
      <c r="G63" s="10">
        <f t="shared" si="5"/>
        <v>0.96791443850267422</v>
      </c>
      <c r="O63" s="14"/>
      <c r="P63" s="14"/>
      <c r="Q63" s="12"/>
      <c r="R63" s="12"/>
      <c r="S63" s="15"/>
      <c r="T63" s="15"/>
    </row>
    <row r="64" spans="1:20" ht="18" x14ac:dyDescent="0.35">
      <c r="A64" s="9">
        <v>24</v>
      </c>
      <c r="C64" s="9">
        <v>81</v>
      </c>
      <c r="D64" s="8">
        <f t="shared" si="0"/>
        <v>2</v>
      </c>
      <c r="E64" s="8">
        <f t="shared" si="4"/>
        <v>183</v>
      </c>
      <c r="F64" s="10">
        <f t="shared" si="1"/>
        <v>1.06951871657754E-2</v>
      </c>
      <c r="G64" s="10">
        <f t="shared" si="5"/>
        <v>0.97860962566844967</v>
      </c>
      <c r="O64" s="14"/>
      <c r="P64" s="14"/>
      <c r="Q64" s="12"/>
      <c r="R64" s="12"/>
      <c r="S64" s="15"/>
      <c r="T64" s="15"/>
    </row>
    <row r="65" spans="1:20" ht="18" x14ac:dyDescent="0.35">
      <c r="A65" s="9">
        <v>24</v>
      </c>
      <c r="C65" s="9">
        <v>82</v>
      </c>
      <c r="D65" s="8">
        <f t="shared" si="0"/>
        <v>1</v>
      </c>
      <c r="E65" s="8">
        <f t="shared" si="4"/>
        <v>184</v>
      </c>
      <c r="F65" s="10">
        <f t="shared" si="1"/>
        <v>5.3475935828877002E-3</v>
      </c>
      <c r="G65" s="10">
        <f t="shared" si="5"/>
        <v>0.98395721925133739</v>
      </c>
      <c r="O65" s="14"/>
      <c r="P65" s="14"/>
      <c r="Q65" s="12"/>
      <c r="R65" s="12"/>
      <c r="S65" s="15"/>
      <c r="T65" s="15"/>
    </row>
    <row r="66" spans="1:20" ht="18" x14ac:dyDescent="0.35">
      <c r="A66" s="9">
        <v>25</v>
      </c>
      <c r="C66" s="9">
        <v>84</v>
      </c>
      <c r="D66" s="8">
        <f t="shared" si="0"/>
        <v>1</v>
      </c>
      <c r="E66" s="8">
        <f t="shared" si="4"/>
        <v>185</v>
      </c>
      <c r="F66" s="10">
        <f t="shared" si="1"/>
        <v>5.3475935828877002E-3</v>
      </c>
      <c r="G66" s="10">
        <f t="shared" si="5"/>
        <v>0.98930481283422511</v>
      </c>
      <c r="O66" s="14"/>
      <c r="P66" s="14"/>
      <c r="Q66" s="12"/>
      <c r="R66" s="12"/>
      <c r="S66" s="15"/>
      <c r="T66" s="15"/>
    </row>
    <row r="67" spans="1:20" ht="18" x14ac:dyDescent="0.35">
      <c r="A67" s="9">
        <v>25</v>
      </c>
      <c r="C67" s="9">
        <v>86</v>
      </c>
      <c r="D67" s="8">
        <f t="shared" si="0"/>
        <v>1</v>
      </c>
      <c r="E67" s="8">
        <f t="shared" si="4"/>
        <v>186</v>
      </c>
      <c r="F67" s="10">
        <f t="shared" si="1"/>
        <v>5.3475935828877002E-3</v>
      </c>
      <c r="G67" s="10">
        <f t="shared" si="5"/>
        <v>0.99465240641711283</v>
      </c>
      <c r="O67" s="14"/>
      <c r="P67" s="14"/>
      <c r="Q67" s="12"/>
      <c r="R67" s="12"/>
      <c r="S67" s="15"/>
      <c r="T67" s="15"/>
    </row>
    <row r="68" spans="1:20" ht="18" x14ac:dyDescent="0.35">
      <c r="A68" s="9">
        <v>25</v>
      </c>
      <c r="C68" s="9">
        <v>93</v>
      </c>
      <c r="D68" s="8">
        <f t="shared" si="0"/>
        <v>1</v>
      </c>
      <c r="E68" s="8">
        <f t="shared" si="4"/>
        <v>187</v>
      </c>
      <c r="F68" s="10">
        <f t="shared" si="1"/>
        <v>5.3475935828877002E-3</v>
      </c>
      <c r="G68" s="10">
        <f t="shared" si="5"/>
        <v>1.0000000000000004</v>
      </c>
      <c r="O68" s="14"/>
      <c r="P68" s="14"/>
      <c r="Q68" s="12"/>
      <c r="R68" s="12"/>
      <c r="S68" s="15"/>
      <c r="T68" s="15"/>
    </row>
    <row r="69" spans="1:20" ht="18" x14ac:dyDescent="0.35">
      <c r="A69" s="9">
        <v>26</v>
      </c>
      <c r="C69" s="8"/>
      <c r="D69" s="8">
        <f>SUM(D4:D68)</f>
        <v>187</v>
      </c>
      <c r="E69" s="8"/>
      <c r="F69" s="10">
        <f>SUM(F4:F68)</f>
        <v>1.0000000000000004</v>
      </c>
      <c r="G69" s="8"/>
      <c r="O69" s="12"/>
      <c r="P69" s="12"/>
      <c r="Q69" s="12"/>
      <c r="R69" s="12"/>
      <c r="S69" s="15"/>
      <c r="T69" s="12"/>
    </row>
    <row r="70" spans="1:20" ht="18" x14ac:dyDescent="0.35">
      <c r="A70" s="9">
        <v>26</v>
      </c>
    </row>
    <row r="71" spans="1:20" ht="18" x14ac:dyDescent="0.35">
      <c r="A71" s="9">
        <v>26</v>
      </c>
    </row>
    <row r="72" spans="1:20" ht="18" x14ac:dyDescent="0.35">
      <c r="A72" s="9">
        <v>26</v>
      </c>
    </row>
    <row r="73" spans="1:20" ht="18" x14ac:dyDescent="0.35">
      <c r="A73" s="9">
        <v>26</v>
      </c>
    </row>
    <row r="74" spans="1:20" ht="18" x14ac:dyDescent="0.35">
      <c r="A74" s="9">
        <v>26</v>
      </c>
    </row>
    <row r="75" spans="1:20" ht="18" x14ac:dyDescent="0.35">
      <c r="A75" s="9">
        <v>26</v>
      </c>
    </row>
    <row r="76" spans="1:20" ht="18" x14ac:dyDescent="0.35">
      <c r="A76" s="9">
        <v>27</v>
      </c>
    </row>
    <row r="77" spans="1:20" ht="18" x14ac:dyDescent="0.35">
      <c r="A77" s="9">
        <v>27</v>
      </c>
    </row>
    <row r="78" spans="1:20" ht="18" x14ac:dyDescent="0.35">
      <c r="A78" s="9">
        <v>28</v>
      </c>
    </row>
    <row r="79" spans="1:20" ht="18" x14ac:dyDescent="0.35">
      <c r="A79" s="9">
        <v>28</v>
      </c>
    </row>
    <row r="80" spans="1:20" ht="18" x14ac:dyDescent="0.35">
      <c r="A80" s="9">
        <v>28</v>
      </c>
    </row>
    <row r="81" spans="1:1" ht="18" x14ac:dyDescent="0.35">
      <c r="A81" s="9">
        <v>28</v>
      </c>
    </row>
    <row r="82" spans="1:1" ht="18" x14ac:dyDescent="0.35">
      <c r="A82" s="9">
        <v>28</v>
      </c>
    </row>
    <row r="83" spans="1:1" ht="18" x14ac:dyDescent="0.35">
      <c r="A83" s="9">
        <v>29</v>
      </c>
    </row>
    <row r="84" spans="1:1" ht="18" x14ac:dyDescent="0.35">
      <c r="A84" s="9">
        <v>29</v>
      </c>
    </row>
    <row r="85" spans="1:1" ht="18" x14ac:dyDescent="0.35">
      <c r="A85" s="9">
        <v>29</v>
      </c>
    </row>
    <row r="86" spans="1:1" ht="18" x14ac:dyDescent="0.35">
      <c r="A86" s="9">
        <v>29</v>
      </c>
    </row>
    <row r="87" spans="1:1" ht="18" x14ac:dyDescent="0.35">
      <c r="A87" s="9">
        <v>29</v>
      </c>
    </row>
    <row r="88" spans="1:1" ht="18" x14ac:dyDescent="0.35">
      <c r="A88" s="9">
        <v>30</v>
      </c>
    </row>
    <row r="89" spans="1:1" ht="18" x14ac:dyDescent="0.35">
      <c r="A89" s="9">
        <v>30</v>
      </c>
    </row>
    <row r="90" spans="1:1" ht="18" x14ac:dyDescent="0.35">
      <c r="A90" s="9">
        <v>30</v>
      </c>
    </row>
    <row r="91" spans="1:1" ht="18" x14ac:dyDescent="0.35">
      <c r="A91" s="9">
        <v>31</v>
      </c>
    </row>
    <row r="92" spans="1:1" ht="18" x14ac:dyDescent="0.35">
      <c r="A92" s="9">
        <v>31</v>
      </c>
    </row>
    <row r="93" spans="1:1" ht="18" x14ac:dyDescent="0.35">
      <c r="A93" s="9">
        <v>31</v>
      </c>
    </row>
    <row r="94" spans="1:1" ht="18" x14ac:dyDescent="0.35">
      <c r="A94" s="9">
        <v>31</v>
      </c>
    </row>
    <row r="95" spans="1:1" ht="18" x14ac:dyDescent="0.35">
      <c r="A95" s="9">
        <v>31</v>
      </c>
    </row>
    <row r="96" spans="1:1" ht="18" x14ac:dyDescent="0.35">
      <c r="A96" s="9">
        <v>31</v>
      </c>
    </row>
    <row r="97" spans="1:1" ht="18" x14ac:dyDescent="0.35">
      <c r="A97" s="9">
        <v>32</v>
      </c>
    </row>
    <row r="98" spans="1:1" ht="18" x14ac:dyDescent="0.35">
      <c r="A98" s="9">
        <v>32</v>
      </c>
    </row>
    <row r="99" spans="1:1" ht="18" x14ac:dyDescent="0.35">
      <c r="A99" s="9">
        <v>32</v>
      </c>
    </row>
    <row r="100" spans="1:1" ht="18" x14ac:dyDescent="0.35">
      <c r="A100" s="9">
        <v>33</v>
      </c>
    </row>
    <row r="101" spans="1:1" ht="18" x14ac:dyDescent="0.35">
      <c r="A101" s="9">
        <v>34</v>
      </c>
    </row>
    <row r="102" spans="1:1" ht="18" x14ac:dyDescent="0.35">
      <c r="A102" s="9">
        <v>34</v>
      </c>
    </row>
    <row r="103" spans="1:1" ht="18" x14ac:dyDescent="0.35">
      <c r="A103" s="9">
        <v>34</v>
      </c>
    </row>
    <row r="104" spans="1:1" ht="18" x14ac:dyDescent="0.35">
      <c r="A104" s="9">
        <v>34</v>
      </c>
    </row>
    <row r="105" spans="1:1" ht="18" x14ac:dyDescent="0.35">
      <c r="A105" s="9">
        <v>35</v>
      </c>
    </row>
    <row r="106" spans="1:1" ht="18" x14ac:dyDescent="0.35">
      <c r="A106" s="9">
        <v>36</v>
      </c>
    </row>
    <row r="107" spans="1:1" ht="18" x14ac:dyDescent="0.35">
      <c r="A107" s="9">
        <v>37</v>
      </c>
    </row>
    <row r="108" spans="1:1" ht="18" x14ac:dyDescent="0.35">
      <c r="A108" s="9">
        <v>37</v>
      </c>
    </row>
    <row r="109" spans="1:1" ht="18" x14ac:dyDescent="0.35">
      <c r="A109" s="9">
        <v>38</v>
      </c>
    </row>
    <row r="110" spans="1:1" ht="18" x14ac:dyDescent="0.35">
      <c r="A110" s="9">
        <v>38</v>
      </c>
    </row>
    <row r="111" spans="1:1" ht="18" x14ac:dyDescent="0.35">
      <c r="A111" s="9">
        <v>39</v>
      </c>
    </row>
    <row r="112" spans="1:1" ht="18" x14ac:dyDescent="0.35">
      <c r="A112" s="9">
        <v>39</v>
      </c>
    </row>
    <row r="113" spans="1:1" ht="18" x14ac:dyDescent="0.35">
      <c r="A113" s="9">
        <v>41</v>
      </c>
    </row>
    <row r="114" spans="1:1" ht="18" x14ac:dyDescent="0.35">
      <c r="A114" s="9">
        <v>41</v>
      </c>
    </row>
    <row r="115" spans="1:1" ht="18" x14ac:dyDescent="0.35">
      <c r="A115" s="9">
        <v>42</v>
      </c>
    </row>
    <row r="116" spans="1:1" ht="18" x14ac:dyDescent="0.35">
      <c r="A116" s="9">
        <v>42</v>
      </c>
    </row>
    <row r="117" spans="1:1" ht="18" x14ac:dyDescent="0.35">
      <c r="A117" s="9">
        <v>42</v>
      </c>
    </row>
    <row r="118" spans="1:1" ht="18" x14ac:dyDescent="0.35">
      <c r="A118" s="9">
        <v>42</v>
      </c>
    </row>
    <row r="119" spans="1:1" ht="18" x14ac:dyDescent="0.35">
      <c r="A119" s="9">
        <v>43</v>
      </c>
    </row>
    <row r="120" spans="1:1" ht="18" x14ac:dyDescent="0.35">
      <c r="A120" s="9">
        <v>44</v>
      </c>
    </row>
    <row r="121" spans="1:1" ht="18" x14ac:dyDescent="0.35">
      <c r="A121" s="9">
        <v>45</v>
      </c>
    </row>
    <row r="122" spans="1:1" ht="18" x14ac:dyDescent="0.35">
      <c r="A122" s="9">
        <v>45</v>
      </c>
    </row>
    <row r="123" spans="1:1" ht="18" x14ac:dyDescent="0.35">
      <c r="A123" s="9">
        <v>45</v>
      </c>
    </row>
    <row r="124" spans="1:1" ht="18" x14ac:dyDescent="0.35">
      <c r="A124" s="9">
        <v>45</v>
      </c>
    </row>
    <row r="125" spans="1:1" ht="18" x14ac:dyDescent="0.35">
      <c r="A125" s="9">
        <v>47</v>
      </c>
    </row>
    <row r="126" spans="1:1" ht="18" x14ac:dyDescent="0.35">
      <c r="A126" s="9">
        <v>47</v>
      </c>
    </row>
    <row r="127" spans="1:1" ht="18" x14ac:dyDescent="0.35">
      <c r="A127" s="9">
        <v>47</v>
      </c>
    </row>
    <row r="128" spans="1:1" ht="18" x14ac:dyDescent="0.35">
      <c r="A128" s="9">
        <v>47</v>
      </c>
    </row>
    <row r="129" spans="1:1" ht="18" x14ac:dyDescent="0.35">
      <c r="A129" s="9">
        <v>47</v>
      </c>
    </row>
    <row r="130" spans="1:1" ht="18" x14ac:dyDescent="0.35">
      <c r="A130" s="9">
        <v>48</v>
      </c>
    </row>
    <row r="131" spans="1:1" ht="18" x14ac:dyDescent="0.35">
      <c r="A131" s="9">
        <v>48</v>
      </c>
    </row>
    <row r="132" spans="1:1" ht="18" x14ac:dyDescent="0.35">
      <c r="A132" s="9">
        <v>48</v>
      </c>
    </row>
    <row r="133" spans="1:1" ht="18" x14ac:dyDescent="0.35">
      <c r="A133" s="9">
        <v>49</v>
      </c>
    </row>
    <row r="134" spans="1:1" ht="18" x14ac:dyDescent="0.35">
      <c r="A134" s="9">
        <v>49</v>
      </c>
    </row>
    <row r="135" spans="1:1" ht="18" x14ac:dyDescent="0.35">
      <c r="A135" s="9">
        <v>49</v>
      </c>
    </row>
    <row r="136" spans="1:1" ht="18" x14ac:dyDescent="0.35">
      <c r="A136" s="9">
        <v>49</v>
      </c>
    </row>
    <row r="137" spans="1:1" ht="18" x14ac:dyDescent="0.35">
      <c r="A137" s="9">
        <v>49</v>
      </c>
    </row>
    <row r="138" spans="1:1" ht="18" x14ac:dyDescent="0.35">
      <c r="A138" s="9">
        <v>50</v>
      </c>
    </row>
    <row r="139" spans="1:1" ht="18" x14ac:dyDescent="0.35">
      <c r="A139" s="9">
        <v>50</v>
      </c>
    </row>
    <row r="140" spans="1:1" ht="18" x14ac:dyDescent="0.35">
      <c r="A140" s="9">
        <v>50</v>
      </c>
    </row>
    <row r="141" spans="1:1" ht="18" x14ac:dyDescent="0.35">
      <c r="A141" s="9">
        <v>51</v>
      </c>
    </row>
    <row r="142" spans="1:1" ht="18" x14ac:dyDescent="0.35">
      <c r="A142" s="9">
        <v>51</v>
      </c>
    </row>
    <row r="143" spans="1:1" ht="18" x14ac:dyDescent="0.35">
      <c r="A143" s="9">
        <v>51</v>
      </c>
    </row>
    <row r="144" spans="1:1" ht="18" x14ac:dyDescent="0.35">
      <c r="A144" s="9">
        <v>52</v>
      </c>
    </row>
    <row r="145" spans="1:1" ht="18" x14ac:dyDescent="0.35">
      <c r="A145" s="9">
        <v>52</v>
      </c>
    </row>
    <row r="146" spans="1:1" ht="18" x14ac:dyDescent="0.35">
      <c r="A146" s="9">
        <v>52</v>
      </c>
    </row>
    <row r="147" spans="1:1" ht="18" x14ac:dyDescent="0.35">
      <c r="A147" s="9">
        <v>53</v>
      </c>
    </row>
    <row r="148" spans="1:1" ht="18" x14ac:dyDescent="0.35">
      <c r="A148" s="9">
        <v>53</v>
      </c>
    </row>
    <row r="149" spans="1:1" ht="18" x14ac:dyDescent="0.35">
      <c r="A149" s="9">
        <v>55</v>
      </c>
    </row>
    <row r="150" spans="1:1" ht="18" x14ac:dyDescent="0.35">
      <c r="A150" s="9">
        <v>55</v>
      </c>
    </row>
    <row r="151" spans="1:1" ht="18" x14ac:dyDescent="0.35">
      <c r="A151" s="9">
        <v>55</v>
      </c>
    </row>
    <row r="152" spans="1:1" ht="18" x14ac:dyDescent="0.35">
      <c r="A152" s="9">
        <v>55</v>
      </c>
    </row>
    <row r="153" spans="1:1" ht="18" x14ac:dyDescent="0.35">
      <c r="A153" s="9">
        <v>55</v>
      </c>
    </row>
    <row r="154" spans="1:1" ht="18" x14ac:dyDescent="0.35">
      <c r="A154" s="9">
        <v>56</v>
      </c>
    </row>
    <row r="155" spans="1:1" ht="18" x14ac:dyDescent="0.35">
      <c r="A155" s="9">
        <v>57</v>
      </c>
    </row>
    <row r="156" spans="1:1" ht="18" x14ac:dyDescent="0.35">
      <c r="A156" s="9">
        <v>59</v>
      </c>
    </row>
    <row r="157" spans="1:1" ht="18" x14ac:dyDescent="0.35">
      <c r="A157" s="9">
        <v>59</v>
      </c>
    </row>
    <row r="158" spans="1:1" ht="18" x14ac:dyDescent="0.35">
      <c r="A158" s="9">
        <v>60</v>
      </c>
    </row>
    <row r="159" spans="1:1" ht="18" x14ac:dyDescent="0.35">
      <c r="A159" s="9">
        <v>60</v>
      </c>
    </row>
    <row r="160" spans="1:1" ht="18" x14ac:dyDescent="0.35">
      <c r="A160" s="9">
        <v>60</v>
      </c>
    </row>
    <row r="161" spans="1:1" ht="18" x14ac:dyDescent="0.35">
      <c r="A161" s="9">
        <v>60</v>
      </c>
    </row>
    <row r="162" spans="1:1" ht="18" x14ac:dyDescent="0.35">
      <c r="A162" s="9">
        <v>60</v>
      </c>
    </row>
    <row r="163" spans="1:1" ht="18" x14ac:dyDescent="0.35">
      <c r="A163" s="9">
        <v>61</v>
      </c>
    </row>
    <row r="164" spans="1:1" ht="18" x14ac:dyDescent="0.35">
      <c r="A164" s="9">
        <v>61</v>
      </c>
    </row>
    <row r="165" spans="1:1" ht="18" x14ac:dyDescent="0.35">
      <c r="A165" s="9">
        <v>63</v>
      </c>
    </row>
    <row r="166" spans="1:1" ht="18" x14ac:dyDescent="0.35">
      <c r="A166" s="9">
        <v>63</v>
      </c>
    </row>
    <row r="167" spans="1:1" ht="18" x14ac:dyDescent="0.35">
      <c r="A167" s="9">
        <v>64</v>
      </c>
    </row>
    <row r="168" spans="1:1" ht="18" x14ac:dyDescent="0.35">
      <c r="A168" s="9">
        <v>64</v>
      </c>
    </row>
    <row r="169" spans="1:1" ht="18" x14ac:dyDescent="0.35">
      <c r="A169" s="9">
        <v>64</v>
      </c>
    </row>
    <row r="170" spans="1:1" ht="18" x14ac:dyDescent="0.35">
      <c r="A170" s="9">
        <v>64</v>
      </c>
    </row>
    <row r="171" spans="1:1" ht="18" x14ac:dyDescent="0.35">
      <c r="A171" s="9">
        <v>65</v>
      </c>
    </row>
    <row r="172" spans="1:1" ht="18" x14ac:dyDescent="0.35">
      <c r="A172" s="9">
        <v>66</v>
      </c>
    </row>
    <row r="173" spans="1:1" ht="18" x14ac:dyDescent="0.35">
      <c r="A173" s="9">
        <v>67</v>
      </c>
    </row>
    <row r="174" spans="1:1" ht="18" x14ac:dyDescent="0.35">
      <c r="A174" s="9">
        <v>68</v>
      </c>
    </row>
    <row r="175" spans="1:1" ht="18" x14ac:dyDescent="0.35">
      <c r="A175" s="9">
        <v>68</v>
      </c>
    </row>
    <row r="176" spans="1:1" ht="18" x14ac:dyDescent="0.35">
      <c r="A176" s="9">
        <v>69</v>
      </c>
    </row>
    <row r="177" spans="1:1" ht="18" x14ac:dyDescent="0.35">
      <c r="A177" s="9">
        <v>70</v>
      </c>
    </row>
    <row r="178" spans="1:1" ht="18" x14ac:dyDescent="0.35">
      <c r="A178" s="9">
        <v>71</v>
      </c>
    </row>
    <row r="179" spans="1:1" ht="18" x14ac:dyDescent="0.35">
      <c r="A179" s="9">
        <v>72</v>
      </c>
    </row>
    <row r="180" spans="1:1" ht="18" x14ac:dyDescent="0.35">
      <c r="A180" s="9">
        <v>73</v>
      </c>
    </row>
    <row r="181" spans="1:1" ht="18" x14ac:dyDescent="0.35">
      <c r="A181" s="9">
        <v>73</v>
      </c>
    </row>
    <row r="182" spans="1:1" ht="18" x14ac:dyDescent="0.35">
      <c r="A182" s="9">
        <v>74</v>
      </c>
    </row>
    <row r="183" spans="1:1" ht="18" x14ac:dyDescent="0.35">
      <c r="A183" s="9">
        <v>74</v>
      </c>
    </row>
    <row r="184" spans="1:1" ht="18" x14ac:dyDescent="0.35">
      <c r="A184" s="9">
        <v>77</v>
      </c>
    </row>
    <row r="185" spans="1:1" ht="18" x14ac:dyDescent="0.35">
      <c r="A185" s="9">
        <v>81</v>
      </c>
    </row>
    <row r="186" spans="1:1" ht="18" x14ac:dyDescent="0.35">
      <c r="A186" s="9">
        <v>81</v>
      </c>
    </row>
    <row r="187" spans="1:1" ht="18" x14ac:dyDescent="0.35">
      <c r="A187" s="9">
        <v>82</v>
      </c>
    </row>
    <row r="188" spans="1:1" ht="18" x14ac:dyDescent="0.35">
      <c r="A188" s="9">
        <v>84</v>
      </c>
    </row>
    <row r="189" spans="1:1" ht="18" x14ac:dyDescent="0.35">
      <c r="A189" s="9">
        <v>86</v>
      </c>
    </row>
    <row r="190" spans="1:1" ht="18" x14ac:dyDescent="0.35">
      <c r="A190" s="9">
        <v>93</v>
      </c>
    </row>
  </sheetData>
  <sortState xmlns:xlrd2="http://schemas.microsoft.com/office/spreadsheetml/2017/richdata2" ref="A4:A190">
    <sortCondition ref="A4:A190"/>
  </sortState>
  <mergeCells count="3">
    <mergeCell ref="C2:G2"/>
    <mergeCell ref="N3:O3"/>
    <mergeCell ref="N2: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A73CD-6FFD-4C68-955E-60EF3ED7C69B}">
  <dimension ref="B2:F7"/>
  <sheetViews>
    <sheetView zoomScale="175" zoomScaleNormal="175" workbookViewId="0">
      <selection activeCell="D10" sqref="D10"/>
    </sheetView>
  </sheetViews>
  <sheetFormatPr baseColWidth="10" defaultRowHeight="14.4" x14ac:dyDescent="0.3"/>
  <cols>
    <col min="2" max="2" width="18" customWidth="1"/>
  </cols>
  <sheetData>
    <row r="2" spans="2:6" x14ac:dyDescent="0.3">
      <c r="F2">
        <f>210/2</f>
        <v>105</v>
      </c>
    </row>
    <row r="4" spans="2:6" x14ac:dyDescent="0.3">
      <c r="B4" s="29" t="s">
        <v>435</v>
      </c>
      <c r="C4" s="29"/>
    </row>
    <row r="5" spans="2:6" x14ac:dyDescent="0.3">
      <c r="B5" t="s">
        <v>434</v>
      </c>
      <c r="C5">
        <f>8040/210</f>
        <v>38.285714285714285</v>
      </c>
    </row>
    <row r="6" spans="2:6" x14ac:dyDescent="0.3">
      <c r="B6" t="s">
        <v>437</v>
      </c>
      <c r="C6">
        <f>41+(((210/2)-100)/24)*5</f>
        <v>42.041666666666664</v>
      </c>
    </row>
    <row r="7" spans="2:6" x14ac:dyDescent="0.3">
      <c r="B7" t="s">
        <v>438</v>
      </c>
      <c r="C7" s="27">
        <v>212105</v>
      </c>
    </row>
  </sheetData>
  <mergeCells count="1">
    <mergeCell ref="B4: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45D0-D3F8-4FFD-AED8-BE1AB0FA43E1}">
  <dimension ref="A1:AA190"/>
  <sheetViews>
    <sheetView zoomScale="40" zoomScaleNormal="40" workbookViewId="0">
      <selection activeCell="L28" sqref="L28"/>
    </sheetView>
  </sheetViews>
  <sheetFormatPr baseColWidth="10" defaultRowHeight="14.4" x14ac:dyDescent="0.3"/>
  <cols>
    <col min="2" max="2" width="21.88671875" customWidth="1"/>
    <col min="22" max="23" width="23" customWidth="1"/>
    <col min="24" max="24" width="12.33203125" customWidth="1"/>
    <col min="26" max="26" width="12.88671875" bestFit="1" customWidth="1"/>
  </cols>
  <sheetData>
    <row r="1" spans="1:27" x14ac:dyDescent="0.3">
      <c r="V1" s="1" t="s">
        <v>1</v>
      </c>
      <c r="W1" s="23" t="s">
        <v>432</v>
      </c>
      <c r="X1" s="23" t="s">
        <v>336</v>
      </c>
      <c r="Y1" t="s">
        <v>335</v>
      </c>
      <c r="Z1" t="s">
        <v>337</v>
      </c>
      <c r="AA1" t="s">
        <v>338</v>
      </c>
    </row>
    <row r="2" spans="1:27" ht="18" x14ac:dyDescent="0.35">
      <c r="D2" s="28" t="s">
        <v>339</v>
      </c>
      <c r="E2" s="28"/>
      <c r="F2" s="28"/>
      <c r="G2" s="28"/>
      <c r="H2" s="28"/>
      <c r="J2" t="s">
        <v>344</v>
      </c>
      <c r="K2" t="s">
        <v>428</v>
      </c>
      <c r="L2" t="s">
        <v>429</v>
      </c>
      <c r="M2" t="s">
        <v>430</v>
      </c>
      <c r="V2" s="1" t="s">
        <v>11</v>
      </c>
      <c r="W2" s="1" t="s">
        <v>23</v>
      </c>
      <c r="X2" s="1">
        <f>COUNTIF(V$2:V$188,W2)</f>
        <v>24</v>
      </c>
      <c r="Y2">
        <v>24</v>
      </c>
      <c r="Z2" s="25">
        <f>X2/$X$9</f>
        <v>0.12834224598930483</v>
      </c>
      <c r="AA2" s="25">
        <f>Z2</f>
        <v>0.12834224598930483</v>
      </c>
    </row>
    <row r="3" spans="1:27" ht="18" x14ac:dyDescent="0.35">
      <c r="A3" s="1" t="s">
        <v>7</v>
      </c>
      <c r="B3" s="1" t="s">
        <v>2</v>
      </c>
      <c r="D3" s="8" t="s">
        <v>334</v>
      </c>
      <c r="E3" s="8" t="s">
        <v>336</v>
      </c>
      <c r="F3" s="8" t="s">
        <v>335</v>
      </c>
      <c r="G3" s="8" t="s">
        <v>337</v>
      </c>
      <c r="H3" s="8" t="s">
        <v>338</v>
      </c>
      <c r="J3">
        <f>MAX(A4:A190)-MIN(A4:A190)</f>
        <v>82</v>
      </c>
      <c r="K3">
        <f>COUNT(A4:A190)</f>
        <v>187</v>
      </c>
      <c r="L3">
        <f>MIN(A4:A190)</f>
        <v>11</v>
      </c>
      <c r="M3">
        <v>93</v>
      </c>
      <c r="V3" s="1" t="s">
        <v>18</v>
      </c>
      <c r="W3" s="1" t="s">
        <v>18</v>
      </c>
      <c r="X3" s="1">
        <f t="shared" ref="X3:X8" si="0">COUNTIF(V$2:V$188,W3)</f>
        <v>45</v>
      </c>
      <c r="Y3">
        <f t="shared" ref="Y3:Y8" si="1">Y2+X3</f>
        <v>69</v>
      </c>
      <c r="Z3" s="25">
        <f t="shared" ref="Z3:Z8" si="2">X3/$X$9</f>
        <v>0.24064171122994651</v>
      </c>
      <c r="AA3" s="25">
        <f>AA2+Z3</f>
        <v>0.36898395721925137</v>
      </c>
    </row>
    <row r="4" spans="1:27" ht="18" x14ac:dyDescent="0.35">
      <c r="A4" s="1">
        <v>71</v>
      </c>
      <c r="B4" s="22" t="s">
        <v>426</v>
      </c>
      <c r="D4" s="9">
        <v>11</v>
      </c>
      <c r="E4" s="8">
        <f>COUNTIF($A$4:$A$190,D4)</f>
        <v>1</v>
      </c>
      <c r="F4" s="8">
        <f>E4</f>
        <v>1</v>
      </c>
      <c r="G4" s="10">
        <f>E4/$E$69</f>
        <v>5.3475935828877002E-3</v>
      </c>
      <c r="H4" s="10">
        <f>G4</f>
        <v>5.3475935828877002E-3</v>
      </c>
      <c r="J4" t="s">
        <v>427</v>
      </c>
      <c r="V4" s="1" t="s">
        <v>20</v>
      </c>
      <c r="W4" s="1" t="s">
        <v>11</v>
      </c>
      <c r="X4" s="1">
        <f t="shared" si="0"/>
        <v>27</v>
      </c>
      <c r="Y4">
        <f t="shared" si="1"/>
        <v>96</v>
      </c>
      <c r="Z4" s="25">
        <f t="shared" si="2"/>
        <v>0.14438502673796791</v>
      </c>
      <c r="AA4" s="25">
        <f t="shared" ref="AA4:AA8" si="3">AA3+Z4</f>
        <v>0.5133689839572193</v>
      </c>
    </row>
    <row r="5" spans="1:27" ht="18" x14ac:dyDescent="0.35">
      <c r="A5" s="1">
        <v>15</v>
      </c>
      <c r="B5" s="22" t="s">
        <v>426</v>
      </c>
      <c r="D5" s="9">
        <v>12</v>
      </c>
      <c r="E5" s="8">
        <f t="shared" ref="E5:E68" si="4">COUNTIF($A$4:$A$190,D5)</f>
        <v>1</v>
      </c>
      <c r="F5" s="8">
        <f>F4+E5</f>
        <v>2</v>
      </c>
      <c r="G5" s="10">
        <f t="shared" ref="G5:G68" si="5">E5/$E$69</f>
        <v>5.3475935828877002E-3</v>
      </c>
      <c r="H5" s="10">
        <f>H4+G5</f>
        <v>1.06951871657754E-2</v>
      </c>
      <c r="J5">
        <f>1+3.322*LOG(K3)</f>
        <v>8.5470578169142506</v>
      </c>
      <c r="V5" s="1" t="s">
        <v>23</v>
      </c>
      <c r="W5" s="1" t="s">
        <v>29</v>
      </c>
      <c r="X5" s="1">
        <f t="shared" si="0"/>
        <v>14</v>
      </c>
      <c r="Y5">
        <f t="shared" si="1"/>
        <v>110</v>
      </c>
      <c r="Z5" s="25">
        <f t="shared" si="2"/>
        <v>7.4866310160427801E-2</v>
      </c>
      <c r="AA5" s="25">
        <f t="shared" si="3"/>
        <v>0.58823529411764708</v>
      </c>
    </row>
    <row r="6" spans="1:27" ht="18" x14ac:dyDescent="0.35">
      <c r="A6" s="1">
        <v>32</v>
      </c>
      <c r="B6" s="22" t="s">
        <v>426</v>
      </c>
      <c r="D6" s="9">
        <v>13</v>
      </c>
      <c r="E6" s="8">
        <f t="shared" si="4"/>
        <v>2</v>
      </c>
      <c r="F6" s="8">
        <f t="shared" ref="F6:F68" si="6">F5+E6</f>
        <v>4</v>
      </c>
      <c r="G6" s="10">
        <f t="shared" si="5"/>
        <v>1.06951871657754E-2</v>
      </c>
      <c r="H6" s="10">
        <f t="shared" ref="H6:H68" si="7">H5+G6</f>
        <v>2.1390374331550801E-2</v>
      </c>
      <c r="J6">
        <v>9</v>
      </c>
      <c r="V6" s="1" t="s">
        <v>29</v>
      </c>
      <c r="W6" s="1" t="s">
        <v>20</v>
      </c>
      <c r="X6" s="1">
        <f t="shared" si="0"/>
        <v>21</v>
      </c>
      <c r="Y6">
        <f t="shared" si="1"/>
        <v>131</v>
      </c>
      <c r="Z6" s="25">
        <f t="shared" si="2"/>
        <v>0.11229946524064172</v>
      </c>
      <c r="AA6" s="25">
        <f t="shared" si="3"/>
        <v>0.70053475935828879</v>
      </c>
    </row>
    <row r="7" spans="1:27" ht="18" x14ac:dyDescent="0.35">
      <c r="A7" s="1">
        <v>49</v>
      </c>
      <c r="B7" s="22" t="s">
        <v>426</v>
      </c>
      <c r="D7" s="9">
        <v>14</v>
      </c>
      <c r="E7" s="8">
        <f t="shared" si="4"/>
        <v>5</v>
      </c>
      <c r="F7" s="8">
        <f t="shared" si="6"/>
        <v>9</v>
      </c>
      <c r="G7" s="10">
        <f t="shared" si="5"/>
        <v>2.6737967914438502E-2</v>
      </c>
      <c r="H7" s="10">
        <f t="shared" si="7"/>
        <v>4.8128342245989303E-2</v>
      </c>
      <c r="V7" s="1" t="s">
        <v>32</v>
      </c>
      <c r="W7" s="1" t="s">
        <v>85</v>
      </c>
      <c r="X7" s="1">
        <f t="shared" si="0"/>
        <v>23</v>
      </c>
      <c r="Y7">
        <f t="shared" si="1"/>
        <v>154</v>
      </c>
      <c r="Z7" s="25">
        <f t="shared" si="2"/>
        <v>0.12299465240641712</v>
      </c>
      <c r="AA7" s="25">
        <f t="shared" si="3"/>
        <v>0.82352941176470595</v>
      </c>
    </row>
    <row r="8" spans="1:27" ht="18" x14ac:dyDescent="0.35">
      <c r="A8" s="1">
        <v>20</v>
      </c>
      <c r="B8" s="22" t="s">
        <v>426</v>
      </c>
      <c r="D8" s="9">
        <v>15</v>
      </c>
      <c r="E8" s="8">
        <f t="shared" si="4"/>
        <v>3</v>
      </c>
      <c r="F8" s="8">
        <f t="shared" si="6"/>
        <v>12</v>
      </c>
      <c r="G8" s="10">
        <f t="shared" si="5"/>
        <v>1.6042780748663103E-2</v>
      </c>
      <c r="H8" s="10">
        <f t="shared" si="7"/>
        <v>6.4171122994652413E-2</v>
      </c>
      <c r="V8" s="1" t="s">
        <v>18</v>
      </c>
      <c r="W8" s="1" t="s">
        <v>32</v>
      </c>
      <c r="X8" s="1">
        <f t="shared" si="0"/>
        <v>33</v>
      </c>
      <c r="Y8">
        <f t="shared" si="1"/>
        <v>187</v>
      </c>
      <c r="Z8" s="25">
        <f t="shared" si="2"/>
        <v>0.17647058823529413</v>
      </c>
      <c r="AA8" s="25">
        <f t="shared" si="3"/>
        <v>1</v>
      </c>
    </row>
    <row r="9" spans="1:27" ht="18" x14ac:dyDescent="0.35">
      <c r="A9" s="1">
        <v>39</v>
      </c>
      <c r="B9" s="22" t="s">
        <v>426</v>
      </c>
      <c r="D9" s="9">
        <v>16</v>
      </c>
      <c r="E9" s="8">
        <f t="shared" si="4"/>
        <v>9</v>
      </c>
      <c r="F9" s="8">
        <f t="shared" si="6"/>
        <v>21</v>
      </c>
      <c r="G9" s="10">
        <f t="shared" si="5"/>
        <v>4.8128342245989303E-2</v>
      </c>
      <c r="H9" s="10">
        <f t="shared" si="7"/>
        <v>0.11229946524064172</v>
      </c>
      <c r="V9" s="1" t="s">
        <v>23</v>
      </c>
      <c r="W9" s="1" t="s">
        <v>433</v>
      </c>
      <c r="X9" s="1">
        <f>SUM(X2:X8)</f>
        <v>187</v>
      </c>
      <c r="Y9" s="24"/>
      <c r="Z9" s="25">
        <f>SUM(Z2:Z8)</f>
        <v>1</v>
      </c>
    </row>
    <row r="10" spans="1:27" ht="18" x14ac:dyDescent="0.35">
      <c r="A10" s="1">
        <v>23</v>
      </c>
      <c r="B10" s="22" t="s">
        <v>426</v>
      </c>
      <c r="D10" s="9">
        <v>17</v>
      </c>
      <c r="E10" s="8">
        <f t="shared" si="4"/>
        <v>5</v>
      </c>
      <c r="F10" s="8">
        <f t="shared" si="6"/>
        <v>26</v>
      </c>
      <c r="G10" s="10">
        <f t="shared" si="5"/>
        <v>2.6737967914438502E-2</v>
      </c>
      <c r="H10" s="10">
        <f t="shared" si="7"/>
        <v>0.13903743315508021</v>
      </c>
      <c r="V10" s="1" t="s">
        <v>20</v>
      </c>
      <c r="W10" s="1"/>
      <c r="X10" s="1"/>
    </row>
    <row r="11" spans="1:27" ht="18" x14ac:dyDescent="0.35">
      <c r="A11" s="1">
        <v>55</v>
      </c>
      <c r="B11" s="22" t="s">
        <v>426</v>
      </c>
      <c r="D11" s="9">
        <v>18</v>
      </c>
      <c r="E11" s="8">
        <f t="shared" si="4"/>
        <v>4</v>
      </c>
      <c r="F11" s="8">
        <f t="shared" si="6"/>
        <v>30</v>
      </c>
      <c r="G11" s="10">
        <f t="shared" si="5"/>
        <v>2.1390374331550801E-2</v>
      </c>
      <c r="H11" s="10">
        <f t="shared" si="7"/>
        <v>0.16042780748663102</v>
      </c>
      <c r="V11" s="1" t="s">
        <v>18</v>
      </c>
      <c r="W11" s="1"/>
      <c r="X11" s="1"/>
    </row>
    <row r="12" spans="1:27" ht="18" x14ac:dyDescent="0.35">
      <c r="A12" s="1">
        <v>16</v>
      </c>
      <c r="B12" s="22" t="s">
        <v>426</v>
      </c>
      <c r="D12" s="9">
        <v>19</v>
      </c>
      <c r="E12" s="8">
        <f t="shared" si="4"/>
        <v>5</v>
      </c>
      <c r="F12" s="8">
        <f t="shared" si="6"/>
        <v>35</v>
      </c>
      <c r="G12" s="10">
        <f t="shared" si="5"/>
        <v>2.6737967914438502E-2</v>
      </c>
      <c r="H12" s="10">
        <f t="shared" si="7"/>
        <v>0.18716577540106952</v>
      </c>
      <c r="V12" s="1" t="s">
        <v>18</v>
      </c>
      <c r="W12" s="1"/>
      <c r="X12" s="1"/>
    </row>
    <row r="13" spans="1:27" ht="18" x14ac:dyDescent="0.35">
      <c r="A13" s="1">
        <v>19</v>
      </c>
      <c r="B13" s="22" t="s">
        <v>426</v>
      </c>
      <c r="D13" s="9">
        <v>20</v>
      </c>
      <c r="E13" s="8">
        <f t="shared" si="4"/>
        <v>4</v>
      </c>
      <c r="F13" s="8">
        <f t="shared" si="6"/>
        <v>39</v>
      </c>
      <c r="G13" s="10">
        <f t="shared" si="5"/>
        <v>2.1390374331550801E-2</v>
      </c>
      <c r="H13" s="10">
        <f t="shared" si="7"/>
        <v>0.20855614973262032</v>
      </c>
      <c r="V13" s="1" t="s">
        <v>11</v>
      </c>
      <c r="W13" s="1"/>
      <c r="X13" s="1"/>
    </row>
    <row r="14" spans="1:27" ht="18" x14ac:dyDescent="0.35">
      <c r="A14" s="1">
        <v>47</v>
      </c>
      <c r="B14" s="22" t="s">
        <v>426</v>
      </c>
      <c r="D14" s="9">
        <v>21</v>
      </c>
      <c r="E14" s="8">
        <f t="shared" si="4"/>
        <v>7</v>
      </c>
      <c r="F14" s="8">
        <f t="shared" si="6"/>
        <v>46</v>
      </c>
      <c r="G14" s="10">
        <f t="shared" si="5"/>
        <v>3.7433155080213901E-2</v>
      </c>
      <c r="H14" s="10">
        <f t="shared" si="7"/>
        <v>0.24598930481283421</v>
      </c>
      <c r="V14" s="1" t="s">
        <v>20</v>
      </c>
      <c r="W14" s="1"/>
      <c r="X14" s="1"/>
    </row>
    <row r="15" spans="1:27" ht="18" x14ac:dyDescent="0.35">
      <c r="A15" s="1">
        <v>36</v>
      </c>
      <c r="B15" s="22" t="s">
        <v>426</v>
      </c>
      <c r="D15" s="9">
        <v>22</v>
      </c>
      <c r="E15" s="8">
        <f t="shared" si="4"/>
        <v>3</v>
      </c>
      <c r="F15" s="8">
        <f t="shared" si="6"/>
        <v>49</v>
      </c>
      <c r="G15" s="10">
        <f t="shared" si="5"/>
        <v>1.6042780748663103E-2</v>
      </c>
      <c r="H15" s="10">
        <f t="shared" si="7"/>
        <v>0.26203208556149732</v>
      </c>
      <c r="V15" s="1" t="s">
        <v>29</v>
      </c>
      <c r="W15" s="1"/>
      <c r="X15" s="1"/>
    </row>
    <row r="16" spans="1:27" ht="18" x14ac:dyDescent="0.35">
      <c r="A16" s="1">
        <v>14</v>
      </c>
      <c r="B16" s="22" t="s">
        <v>426</v>
      </c>
      <c r="D16" s="9">
        <v>23</v>
      </c>
      <c r="E16" s="8">
        <f t="shared" si="4"/>
        <v>5</v>
      </c>
      <c r="F16" s="8">
        <f t="shared" si="6"/>
        <v>54</v>
      </c>
      <c r="G16" s="10">
        <f t="shared" si="5"/>
        <v>2.6737967914438502E-2</v>
      </c>
      <c r="H16" s="10">
        <f t="shared" si="7"/>
        <v>0.28877005347593582</v>
      </c>
      <c r="V16" s="1" t="s">
        <v>11</v>
      </c>
      <c r="W16" s="1"/>
      <c r="X16" s="1"/>
    </row>
    <row r="17" spans="1:24" ht="18" x14ac:dyDescent="0.35">
      <c r="A17" s="1">
        <v>49</v>
      </c>
      <c r="B17" s="22" t="s">
        <v>426</v>
      </c>
      <c r="D17" s="9">
        <v>24</v>
      </c>
      <c r="E17" s="8">
        <f t="shared" si="4"/>
        <v>8</v>
      </c>
      <c r="F17" s="8">
        <f t="shared" si="6"/>
        <v>62</v>
      </c>
      <c r="G17" s="10">
        <f t="shared" si="5"/>
        <v>4.2780748663101602E-2</v>
      </c>
      <c r="H17" s="10">
        <f t="shared" si="7"/>
        <v>0.33155080213903743</v>
      </c>
      <c r="V17" s="1" t="s">
        <v>11</v>
      </c>
      <c r="W17" s="1"/>
      <c r="X17" s="1"/>
    </row>
    <row r="18" spans="1:24" ht="18" x14ac:dyDescent="0.35">
      <c r="A18" s="1">
        <v>53</v>
      </c>
      <c r="B18" s="22" t="s">
        <v>426</v>
      </c>
      <c r="D18" s="9">
        <v>25</v>
      </c>
      <c r="E18" s="8">
        <f t="shared" si="4"/>
        <v>3</v>
      </c>
      <c r="F18" s="8">
        <f t="shared" si="6"/>
        <v>65</v>
      </c>
      <c r="G18" s="10">
        <f t="shared" si="5"/>
        <v>1.6042780748663103E-2</v>
      </c>
      <c r="H18" s="10">
        <f t="shared" si="7"/>
        <v>0.34759358288770054</v>
      </c>
      <c r="V18" s="1" t="s">
        <v>32</v>
      </c>
      <c r="W18" s="1"/>
      <c r="X18" s="1"/>
    </row>
    <row r="19" spans="1:24" ht="18" x14ac:dyDescent="0.35">
      <c r="A19" s="1">
        <v>28</v>
      </c>
      <c r="B19" s="22" t="s">
        <v>426</v>
      </c>
      <c r="D19" s="9">
        <v>26</v>
      </c>
      <c r="E19" s="8">
        <f t="shared" si="4"/>
        <v>7</v>
      </c>
      <c r="F19" s="8">
        <f t="shared" si="6"/>
        <v>72</v>
      </c>
      <c r="G19" s="10">
        <f t="shared" si="5"/>
        <v>3.7433155080213901E-2</v>
      </c>
      <c r="H19" s="10">
        <f t="shared" si="7"/>
        <v>0.38502673796791442</v>
      </c>
      <c r="V19" s="1" t="s">
        <v>32</v>
      </c>
      <c r="W19" s="1"/>
      <c r="X19" s="1"/>
    </row>
    <row r="20" spans="1:24" ht="18" x14ac:dyDescent="0.35">
      <c r="A20" s="1">
        <v>67</v>
      </c>
      <c r="B20" s="22" t="s">
        <v>426</v>
      </c>
      <c r="D20" s="9">
        <v>27</v>
      </c>
      <c r="E20" s="8">
        <f t="shared" si="4"/>
        <v>2</v>
      </c>
      <c r="F20" s="8">
        <f t="shared" si="6"/>
        <v>74</v>
      </c>
      <c r="G20" s="10">
        <f t="shared" si="5"/>
        <v>1.06951871657754E-2</v>
      </c>
      <c r="H20" s="10">
        <f t="shared" si="7"/>
        <v>0.39572192513368981</v>
      </c>
      <c r="V20" s="1" t="s">
        <v>18</v>
      </c>
      <c r="W20" s="1"/>
      <c r="X20" s="1"/>
    </row>
    <row r="21" spans="1:24" ht="18" x14ac:dyDescent="0.35">
      <c r="A21" s="1">
        <v>48</v>
      </c>
      <c r="B21" s="22" t="s">
        <v>426</v>
      </c>
      <c r="D21" s="9">
        <v>28</v>
      </c>
      <c r="E21" s="8">
        <f t="shared" si="4"/>
        <v>5</v>
      </c>
      <c r="F21" s="8">
        <f t="shared" si="6"/>
        <v>79</v>
      </c>
      <c r="G21" s="10">
        <f t="shared" si="5"/>
        <v>2.6737967914438502E-2</v>
      </c>
      <c r="H21" s="10">
        <f t="shared" si="7"/>
        <v>0.42245989304812831</v>
      </c>
      <c r="V21" s="1" t="s">
        <v>11</v>
      </c>
      <c r="W21" s="1"/>
      <c r="X21" s="1"/>
    </row>
    <row r="22" spans="1:24" ht="18" x14ac:dyDescent="0.35">
      <c r="A22" s="1">
        <v>55</v>
      </c>
      <c r="B22" s="22" t="s">
        <v>426</v>
      </c>
      <c r="D22" s="9">
        <v>29</v>
      </c>
      <c r="E22" s="8">
        <f t="shared" si="4"/>
        <v>5</v>
      </c>
      <c r="F22" s="8">
        <f t="shared" si="6"/>
        <v>84</v>
      </c>
      <c r="G22" s="10">
        <f t="shared" si="5"/>
        <v>2.6737967914438502E-2</v>
      </c>
      <c r="H22" s="10">
        <f t="shared" si="7"/>
        <v>0.44919786096256681</v>
      </c>
      <c r="V22" s="1" t="s">
        <v>32</v>
      </c>
      <c r="W22" s="1"/>
      <c r="X22" s="1"/>
    </row>
    <row r="23" spans="1:24" ht="18" x14ac:dyDescent="0.35">
      <c r="A23" s="1">
        <v>23</v>
      </c>
      <c r="B23" s="22" t="s">
        <v>426</v>
      </c>
      <c r="D23" s="9">
        <v>30</v>
      </c>
      <c r="E23" s="8">
        <f t="shared" si="4"/>
        <v>3</v>
      </c>
      <c r="F23" s="8">
        <f t="shared" si="6"/>
        <v>87</v>
      </c>
      <c r="G23" s="10">
        <f t="shared" si="5"/>
        <v>1.6042780748663103E-2</v>
      </c>
      <c r="H23" s="10">
        <f t="shared" si="7"/>
        <v>0.46524064171122992</v>
      </c>
      <c r="V23" s="1" t="s">
        <v>29</v>
      </c>
      <c r="W23" s="1"/>
      <c r="X23" s="1"/>
    </row>
    <row r="24" spans="1:24" ht="18" x14ac:dyDescent="0.35">
      <c r="A24" s="1">
        <v>16</v>
      </c>
      <c r="B24" s="22" t="s">
        <v>426</v>
      </c>
      <c r="D24" s="9">
        <v>31</v>
      </c>
      <c r="E24" s="8">
        <f t="shared" si="4"/>
        <v>6</v>
      </c>
      <c r="F24" s="8">
        <f t="shared" si="6"/>
        <v>93</v>
      </c>
      <c r="G24" s="10">
        <f t="shared" si="5"/>
        <v>3.2085561497326207E-2</v>
      </c>
      <c r="H24" s="10">
        <f t="shared" si="7"/>
        <v>0.49732620320855614</v>
      </c>
      <c r="V24" s="1" t="s">
        <v>32</v>
      </c>
      <c r="W24" s="1"/>
      <c r="X24" s="1"/>
    </row>
    <row r="25" spans="1:24" ht="18" x14ac:dyDescent="0.35">
      <c r="A25" s="1">
        <v>52</v>
      </c>
      <c r="B25" s="22" t="s">
        <v>426</v>
      </c>
      <c r="D25" s="9">
        <v>32</v>
      </c>
      <c r="E25" s="8">
        <f t="shared" si="4"/>
        <v>3</v>
      </c>
      <c r="F25" s="8">
        <f t="shared" si="6"/>
        <v>96</v>
      </c>
      <c r="G25" s="10">
        <f t="shared" si="5"/>
        <v>1.6042780748663103E-2</v>
      </c>
      <c r="H25" s="10">
        <f t="shared" si="7"/>
        <v>0.51336898395721919</v>
      </c>
      <c r="V25" s="1" t="s">
        <v>23</v>
      </c>
      <c r="W25" s="1"/>
      <c r="X25" s="1"/>
    </row>
    <row r="26" spans="1:24" ht="18" x14ac:dyDescent="0.35">
      <c r="A26" s="1">
        <v>30</v>
      </c>
      <c r="B26" s="22" t="s">
        <v>426</v>
      </c>
      <c r="D26" s="9">
        <v>33</v>
      </c>
      <c r="E26" s="8">
        <f t="shared" si="4"/>
        <v>1</v>
      </c>
      <c r="F26" s="8">
        <f t="shared" si="6"/>
        <v>97</v>
      </c>
      <c r="G26" s="10">
        <f t="shared" si="5"/>
        <v>5.3475935828877002E-3</v>
      </c>
      <c r="H26" s="10">
        <f t="shared" si="7"/>
        <v>0.51871657754010692</v>
      </c>
      <c r="V26" s="1" t="s">
        <v>20</v>
      </c>
      <c r="W26" s="1"/>
      <c r="X26" s="1"/>
    </row>
    <row r="27" spans="1:24" ht="18" x14ac:dyDescent="0.35">
      <c r="A27" s="1">
        <v>26</v>
      </c>
      <c r="B27" s="22" t="s">
        <v>426</v>
      </c>
      <c r="D27" s="9">
        <v>34</v>
      </c>
      <c r="E27" s="8">
        <f t="shared" si="4"/>
        <v>4</v>
      </c>
      <c r="F27" s="8">
        <f t="shared" si="6"/>
        <v>101</v>
      </c>
      <c r="G27" s="10">
        <f t="shared" si="5"/>
        <v>2.1390374331550801E-2</v>
      </c>
      <c r="H27" s="10">
        <f t="shared" si="7"/>
        <v>0.54010695187165769</v>
      </c>
      <c r="V27" s="1" t="s">
        <v>18</v>
      </c>
      <c r="W27" s="1"/>
      <c r="X27" s="1"/>
    </row>
    <row r="28" spans="1:24" ht="18" x14ac:dyDescent="0.35">
      <c r="A28" s="1">
        <v>73</v>
      </c>
      <c r="B28" s="22" t="s">
        <v>426</v>
      </c>
      <c r="D28" s="9">
        <v>35</v>
      </c>
      <c r="E28" s="8">
        <f t="shared" si="4"/>
        <v>1</v>
      </c>
      <c r="F28" s="8">
        <f t="shared" si="6"/>
        <v>102</v>
      </c>
      <c r="G28" s="10">
        <f t="shared" si="5"/>
        <v>5.3475935828877002E-3</v>
      </c>
      <c r="H28" s="10">
        <f t="shared" si="7"/>
        <v>0.54545454545454541</v>
      </c>
      <c r="V28" s="1" t="s">
        <v>32</v>
      </c>
      <c r="W28" s="1"/>
      <c r="X28" s="1"/>
    </row>
    <row r="29" spans="1:24" ht="18" x14ac:dyDescent="0.35">
      <c r="A29" s="1">
        <v>14</v>
      </c>
      <c r="B29" s="22" t="s">
        <v>426</v>
      </c>
      <c r="D29" s="9">
        <v>36</v>
      </c>
      <c r="E29" s="8">
        <f t="shared" si="4"/>
        <v>1</v>
      </c>
      <c r="F29" s="8">
        <f t="shared" si="6"/>
        <v>103</v>
      </c>
      <c r="G29" s="10">
        <f t="shared" si="5"/>
        <v>5.3475935828877002E-3</v>
      </c>
      <c r="H29" s="10">
        <f t="shared" si="7"/>
        <v>0.55080213903743314</v>
      </c>
      <c r="V29" s="1" t="s">
        <v>18</v>
      </c>
      <c r="W29" s="1"/>
      <c r="X29" s="1"/>
    </row>
    <row r="30" spans="1:24" ht="18" x14ac:dyDescent="0.35">
      <c r="A30" s="1">
        <v>55</v>
      </c>
      <c r="B30" s="22" t="s">
        <v>426</v>
      </c>
      <c r="D30" s="9">
        <v>37</v>
      </c>
      <c r="E30" s="8">
        <f t="shared" si="4"/>
        <v>2</v>
      </c>
      <c r="F30" s="8">
        <f t="shared" si="6"/>
        <v>105</v>
      </c>
      <c r="G30" s="10">
        <f t="shared" si="5"/>
        <v>1.06951871657754E-2</v>
      </c>
      <c r="H30" s="10">
        <f t="shared" si="7"/>
        <v>0.56149732620320858</v>
      </c>
      <c r="V30" s="1" t="s">
        <v>11</v>
      </c>
      <c r="W30" s="1"/>
      <c r="X30" s="1"/>
    </row>
    <row r="31" spans="1:24" ht="18" x14ac:dyDescent="0.35">
      <c r="A31" s="1">
        <v>49</v>
      </c>
      <c r="B31" s="22" t="s">
        <v>426</v>
      </c>
      <c r="D31" s="9">
        <v>38</v>
      </c>
      <c r="E31" s="8">
        <f t="shared" si="4"/>
        <v>2</v>
      </c>
      <c r="F31" s="8">
        <f t="shared" si="6"/>
        <v>107</v>
      </c>
      <c r="G31" s="10">
        <f t="shared" si="5"/>
        <v>1.06951871657754E-2</v>
      </c>
      <c r="H31" s="10">
        <f t="shared" si="7"/>
        <v>0.57219251336898402</v>
      </c>
      <c r="V31" s="1" t="s">
        <v>18</v>
      </c>
      <c r="W31" s="1"/>
      <c r="X31" s="1"/>
    </row>
    <row r="32" spans="1:24" ht="18" x14ac:dyDescent="0.35">
      <c r="A32" s="1">
        <v>44</v>
      </c>
      <c r="B32" s="22" t="s">
        <v>426</v>
      </c>
      <c r="D32" s="9">
        <v>39</v>
      </c>
      <c r="E32" s="8">
        <f t="shared" si="4"/>
        <v>2</v>
      </c>
      <c r="F32" s="8">
        <f t="shared" si="6"/>
        <v>109</v>
      </c>
      <c r="G32" s="10">
        <f t="shared" si="5"/>
        <v>1.06951871657754E-2</v>
      </c>
      <c r="H32" s="10">
        <f t="shared" si="7"/>
        <v>0.58288770053475947</v>
      </c>
      <c r="V32" s="1" t="s">
        <v>29</v>
      </c>
      <c r="W32" s="1"/>
      <c r="X32" s="1"/>
    </row>
    <row r="33" spans="1:24" ht="18" x14ac:dyDescent="0.35">
      <c r="A33" s="1">
        <v>30</v>
      </c>
      <c r="B33" s="22" t="s">
        <v>426</v>
      </c>
      <c r="D33" s="9">
        <v>41</v>
      </c>
      <c r="E33" s="8">
        <f t="shared" si="4"/>
        <v>2</v>
      </c>
      <c r="F33" s="8">
        <f t="shared" si="6"/>
        <v>111</v>
      </c>
      <c r="G33" s="10">
        <f t="shared" si="5"/>
        <v>1.06951871657754E-2</v>
      </c>
      <c r="H33" s="10">
        <f t="shared" si="7"/>
        <v>0.59358288770053491</v>
      </c>
      <c r="V33" s="1" t="s">
        <v>20</v>
      </c>
      <c r="W33" s="1"/>
      <c r="X33" s="1"/>
    </row>
    <row r="34" spans="1:24" ht="18" x14ac:dyDescent="0.35">
      <c r="A34" s="1">
        <v>12</v>
      </c>
      <c r="B34" s="22" t="s">
        <v>426</v>
      </c>
      <c r="D34" s="9">
        <v>42</v>
      </c>
      <c r="E34" s="8">
        <f t="shared" si="4"/>
        <v>4</v>
      </c>
      <c r="F34" s="8">
        <f t="shared" si="6"/>
        <v>115</v>
      </c>
      <c r="G34" s="10">
        <f t="shared" si="5"/>
        <v>2.1390374331550801E-2</v>
      </c>
      <c r="H34" s="10">
        <f t="shared" si="7"/>
        <v>0.61497326203208569</v>
      </c>
      <c r="V34" s="1" t="s">
        <v>85</v>
      </c>
      <c r="W34" s="1"/>
      <c r="X34" s="1"/>
    </row>
    <row r="35" spans="1:24" ht="18" x14ac:dyDescent="0.35">
      <c r="A35" s="1">
        <v>25</v>
      </c>
      <c r="B35" s="22" t="s">
        <v>426</v>
      </c>
      <c r="D35" s="9">
        <v>43</v>
      </c>
      <c r="E35" s="8">
        <f t="shared" si="4"/>
        <v>1</v>
      </c>
      <c r="F35" s="8">
        <f t="shared" si="6"/>
        <v>116</v>
      </c>
      <c r="G35" s="10">
        <f t="shared" si="5"/>
        <v>5.3475935828877002E-3</v>
      </c>
      <c r="H35" s="10">
        <f t="shared" si="7"/>
        <v>0.62032085561497341</v>
      </c>
      <c r="V35" s="1" t="s">
        <v>18</v>
      </c>
      <c r="W35" s="1"/>
      <c r="X35" s="1"/>
    </row>
    <row r="36" spans="1:24" ht="18" x14ac:dyDescent="0.35">
      <c r="A36" s="1">
        <v>21</v>
      </c>
      <c r="B36" s="22" t="s">
        <v>426</v>
      </c>
      <c r="D36" s="9">
        <v>44</v>
      </c>
      <c r="E36" s="8">
        <f t="shared" si="4"/>
        <v>1</v>
      </c>
      <c r="F36" s="8">
        <f t="shared" si="6"/>
        <v>117</v>
      </c>
      <c r="G36" s="10">
        <f t="shared" si="5"/>
        <v>5.3475935828877002E-3</v>
      </c>
      <c r="H36" s="10">
        <f t="shared" si="7"/>
        <v>0.62566844919786113</v>
      </c>
      <c r="V36" s="1" t="s">
        <v>85</v>
      </c>
      <c r="W36" s="1"/>
      <c r="X36" s="1"/>
    </row>
    <row r="37" spans="1:24" ht="18" x14ac:dyDescent="0.35">
      <c r="A37" s="1">
        <v>55</v>
      </c>
      <c r="B37" s="22" t="s">
        <v>426</v>
      </c>
      <c r="D37" s="9">
        <v>45</v>
      </c>
      <c r="E37" s="8">
        <f t="shared" si="4"/>
        <v>4</v>
      </c>
      <c r="F37" s="8">
        <f t="shared" si="6"/>
        <v>121</v>
      </c>
      <c r="G37" s="10">
        <f t="shared" si="5"/>
        <v>2.1390374331550801E-2</v>
      </c>
      <c r="H37" s="10">
        <f t="shared" si="7"/>
        <v>0.64705882352941191</v>
      </c>
      <c r="V37" s="1" t="s">
        <v>20</v>
      </c>
      <c r="W37" s="1"/>
      <c r="X37" s="1"/>
    </row>
    <row r="38" spans="1:24" ht="18" x14ac:dyDescent="0.35">
      <c r="A38" s="1">
        <v>51</v>
      </c>
      <c r="B38" s="22" t="s">
        <v>426</v>
      </c>
      <c r="D38" s="9">
        <v>47</v>
      </c>
      <c r="E38" s="8">
        <f t="shared" si="4"/>
        <v>5</v>
      </c>
      <c r="F38" s="8">
        <f t="shared" si="6"/>
        <v>126</v>
      </c>
      <c r="G38" s="10">
        <f t="shared" si="5"/>
        <v>2.6737967914438502E-2</v>
      </c>
      <c r="H38" s="10">
        <f t="shared" si="7"/>
        <v>0.67379679144385041</v>
      </c>
      <c r="V38" s="1" t="s">
        <v>11</v>
      </c>
      <c r="W38" s="1"/>
      <c r="X38" s="1"/>
    </row>
    <row r="39" spans="1:24" ht="18" x14ac:dyDescent="0.35">
      <c r="A39" s="1">
        <v>14</v>
      </c>
      <c r="B39" s="22" t="s">
        <v>426</v>
      </c>
      <c r="D39" s="9">
        <v>48</v>
      </c>
      <c r="E39" s="8">
        <f t="shared" si="4"/>
        <v>3</v>
      </c>
      <c r="F39" s="8">
        <f t="shared" si="6"/>
        <v>129</v>
      </c>
      <c r="G39" s="10">
        <f t="shared" si="5"/>
        <v>1.6042780748663103E-2</v>
      </c>
      <c r="H39" s="10">
        <f t="shared" si="7"/>
        <v>0.68983957219251346</v>
      </c>
      <c r="V39" s="1" t="s">
        <v>20</v>
      </c>
      <c r="W39" s="1"/>
      <c r="X39" s="1"/>
    </row>
    <row r="40" spans="1:24" ht="18" x14ac:dyDescent="0.35">
      <c r="A40" s="1">
        <v>17</v>
      </c>
      <c r="B40" s="22" t="s">
        <v>426</v>
      </c>
      <c r="D40" s="9">
        <v>49</v>
      </c>
      <c r="E40" s="8">
        <f t="shared" si="4"/>
        <v>5</v>
      </c>
      <c r="F40" s="8">
        <f t="shared" si="6"/>
        <v>134</v>
      </c>
      <c r="G40" s="10">
        <f t="shared" si="5"/>
        <v>2.6737967914438502E-2</v>
      </c>
      <c r="H40" s="10">
        <f t="shared" si="7"/>
        <v>0.71657754010695196</v>
      </c>
      <c r="V40" s="1" t="s">
        <v>18</v>
      </c>
      <c r="W40" s="1"/>
      <c r="X40" s="1"/>
    </row>
    <row r="41" spans="1:24" ht="18" x14ac:dyDescent="0.35">
      <c r="A41" s="1">
        <v>41</v>
      </c>
      <c r="B41" s="22" t="s">
        <v>426</v>
      </c>
      <c r="D41" s="9">
        <v>50</v>
      </c>
      <c r="E41" s="8">
        <f t="shared" si="4"/>
        <v>3</v>
      </c>
      <c r="F41" s="8">
        <f t="shared" si="6"/>
        <v>137</v>
      </c>
      <c r="G41" s="10">
        <f t="shared" si="5"/>
        <v>1.6042780748663103E-2</v>
      </c>
      <c r="H41" s="10">
        <f t="shared" si="7"/>
        <v>0.73262032085561501</v>
      </c>
      <c r="V41" s="1" t="s">
        <v>85</v>
      </c>
      <c r="W41" s="1"/>
      <c r="X41" s="1"/>
    </row>
    <row r="42" spans="1:24" ht="18" x14ac:dyDescent="0.35">
      <c r="A42" s="1">
        <v>19</v>
      </c>
      <c r="B42" s="22" t="s">
        <v>426</v>
      </c>
      <c r="D42" s="9">
        <v>51</v>
      </c>
      <c r="E42" s="8">
        <f t="shared" si="4"/>
        <v>3</v>
      </c>
      <c r="F42" s="8">
        <f t="shared" si="6"/>
        <v>140</v>
      </c>
      <c r="G42" s="10">
        <f t="shared" si="5"/>
        <v>1.6042780748663103E-2</v>
      </c>
      <c r="H42" s="10">
        <f t="shared" si="7"/>
        <v>0.74866310160427807</v>
      </c>
      <c r="V42" s="1" t="s">
        <v>18</v>
      </c>
      <c r="W42" s="1"/>
      <c r="X42" s="1"/>
    </row>
    <row r="43" spans="1:24" ht="18" x14ac:dyDescent="0.35">
      <c r="A43" s="1">
        <v>42</v>
      </c>
      <c r="B43" s="22" t="s">
        <v>426</v>
      </c>
      <c r="D43" s="9">
        <v>52</v>
      </c>
      <c r="E43" s="8">
        <f t="shared" si="4"/>
        <v>3</v>
      </c>
      <c r="F43" s="8">
        <f t="shared" si="6"/>
        <v>143</v>
      </c>
      <c r="G43" s="10">
        <f t="shared" si="5"/>
        <v>1.6042780748663103E-2</v>
      </c>
      <c r="H43" s="10">
        <f t="shared" si="7"/>
        <v>0.76470588235294112</v>
      </c>
      <c r="V43" s="1" t="s">
        <v>29</v>
      </c>
      <c r="W43" s="1"/>
      <c r="X43" s="1"/>
    </row>
    <row r="44" spans="1:24" ht="18" x14ac:dyDescent="0.35">
      <c r="A44" s="1">
        <v>38</v>
      </c>
      <c r="B44" s="22" t="s">
        <v>426</v>
      </c>
      <c r="D44" s="9">
        <v>53</v>
      </c>
      <c r="E44" s="8">
        <f t="shared" si="4"/>
        <v>2</v>
      </c>
      <c r="F44" s="8">
        <f t="shared" si="6"/>
        <v>145</v>
      </c>
      <c r="G44" s="10">
        <f t="shared" si="5"/>
        <v>1.06951871657754E-2</v>
      </c>
      <c r="H44" s="10">
        <f t="shared" si="7"/>
        <v>0.77540106951871657</v>
      </c>
      <c r="V44" s="1" t="s">
        <v>20</v>
      </c>
      <c r="W44" s="1"/>
      <c r="X44" s="1"/>
    </row>
    <row r="45" spans="1:24" ht="18" x14ac:dyDescent="0.35">
      <c r="A45" s="1">
        <v>16</v>
      </c>
      <c r="B45" s="22" t="s">
        <v>426</v>
      </c>
      <c r="D45" s="9">
        <v>55</v>
      </c>
      <c r="E45" s="8">
        <f t="shared" si="4"/>
        <v>5</v>
      </c>
      <c r="F45" s="8">
        <f t="shared" si="6"/>
        <v>150</v>
      </c>
      <c r="G45" s="10">
        <f t="shared" si="5"/>
        <v>2.6737967914438502E-2</v>
      </c>
      <c r="H45" s="10">
        <f t="shared" si="7"/>
        <v>0.80213903743315507</v>
      </c>
      <c r="V45" s="1" t="s">
        <v>32</v>
      </c>
      <c r="W45" s="1"/>
      <c r="X45" s="1"/>
    </row>
    <row r="46" spans="1:24" ht="18" x14ac:dyDescent="0.35">
      <c r="A46" s="1">
        <v>63</v>
      </c>
      <c r="B46" s="22" t="s">
        <v>426</v>
      </c>
      <c r="D46" s="9">
        <v>56</v>
      </c>
      <c r="E46" s="8">
        <f t="shared" si="4"/>
        <v>1</v>
      </c>
      <c r="F46" s="8">
        <f t="shared" si="6"/>
        <v>151</v>
      </c>
      <c r="G46" s="10">
        <f t="shared" si="5"/>
        <v>5.3475935828877002E-3</v>
      </c>
      <c r="H46" s="10">
        <f t="shared" si="7"/>
        <v>0.80748663101604279</v>
      </c>
      <c r="V46" s="1" t="s">
        <v>23</v>
      </c>
      <c r="W46" s="1"/>
      <c r="X46" s="1"/>
    </row>
    <row r="47" spans="1:24" ht="18" x14ac:dyDescent="0.35">
      <c r="A47" s="1">
        <v>19</v>
      </c>
      <c r="B47" s="22" t="s">
        <v>426</v>
      </c>
      <c r="D47" s="9">
        <v>57</v>
      </c>
      <c r="E47" s="8">
        <f t="shared" si="4"/>
        <v>1</v>
      </c>
      <c r="F47" s="8">
        <f t="shared" si="6"/>
        <v>152</v>
      </c>
      <c r="G47" s="10">
        <f t="shared" si="5"/>
        <v>5.3475935828877002E-3</v>
      </c>
      <c r="H47" s="10">
        <f t="shared" si="7"/>
        <v>0.81283422459893051</v>
      </c>
      <c r="V47" s="1" t="s">
        <v>18</v>
      </c>
      <c r="W47" s="1"/>
      <c r="X47" s="1"/>
    </row>
    <row r="48" spans="1:24" ht="18" x14ac:dyDescent="0.35">
      <c r="A48" s="1">
        <v>23</v>
      </c>
      <c r="B48" s="22" t="s">
        <v>426</v>
      </c>
      <c r="D48" s="9">
        <v>59</v>
      </c>
      <c r="E48" s="8">
        <f t="shared" si="4"/>
        <v>2</v>
      </c>
      <c r="F48" s="8">
        <f t="shared" si="6"/>
        <v>154</v>
      </c>
      <c r="G48" s="10">
        <f t="shared" si="5"/>
        <v>1.06951871657754E-2</v>
      </c>
      <c r="H48" s="10">
        <f t="shared" si="7"/>
        <v>0.82352941176470595</v>
      </c>
      <c r="V48" s="1" t="s">
        <v>85</v>
      </c>
      <c r="W48" s="1"/>
      <c r="X48" s="1"/>
    </row>
    <row r="49" spans="1:24" ht="18" x14ac:dyDescent="0.35">
      <c r="A49" s="1">
        <v>51</v>
      </c>
      <c r="B49" s="22" t="s">
        <v>426</v>
      </c>
      <c r="D49" s="9">
        <v>60</v>
      </c>
      <c r="E49" s="8">
        <f t="shared" si="4"/>
        <v>5</v>
      </c>
      <c r="F49" s="8">
        <f t="shared" si="6"/>
        <v>159</v>
      </c>
      <c r="G49" s="10">
        <f t="shared" si="5"/>
        <v>2.6737967914438502E-2</v>
      </c>
      <c r="H49" s="10">
        <f t="shared" si="7"/>
        <v>0.85026737967914445</v>
      </c>
      <c r="V49" s="1" t="s">
        <v>18</v>
      </c>
      <c r="W49" s="1"/>
      <c r="X49" s="1"/>
    </row>
    <row r="50" spans="1:24" ht="18" x14ac:dyDescent="0.35">
      <c r="A50" s="1">
        <v>48</v>
      </c>
      <c r="B50" s="22" t="s">
        <v>426</v>
      </c>
      <c r="D50" s="9">
        <v>61</v>
      </c>
      <c r="E50" s="8">
        <f t="shared" si="4"/>
        <v>2</v>
      </c>
      <c r="F50" s="8">
        <f t="shared" si="6"/>
        <v>161</v>
      </c>
      <c r="G50" s="10">
        <f t="shared" si="5"/>
        <v>1.06951871657754E-2</v>
      </c>
      <c r="H50" s="10">
        <f t="shared" si="7"/>
        <v>0.8609625668449199</v>
      </c>
      <c r="V50" s="1" t="s">
        <v>18</v>
      </c>
      <c r="W50" s="1"/>
      <c r="X50" s="1"/>
    </row>
    <row r="51" spans="1:24" ht="18" x14ac:dyDescent="0.35">
      <c r="A51" s="1">
        <v>66</v>
      </c>
      <c r="B51" s="22" t="s">
        <v>426</v>
      </c>
      <c r="D51" s="9">
        <v>63</v>
      </c>
      <c r="E51" s="8">
        <f t="shared" si="4"/>
        <v>2</v>
      </c>
      <c r="F51" s="8">
        <f t="shared" si="6"/>
        <v>163</v>
      </c>
      <c r="G51" s="10">
        <f t="shared" si="5"/>
        <v>1.06951871657754E-2</v>
      </c>
      <c r="H51" s="10">
        <f t="shared" si="7"/>
        <v>0.87165775401069534</v>
      </c>
      <c r="V51" s="1" t="s">
        <v>32</v>
      </c>
      <c r="W51" s="1"/>
      <c r="X51" s="1"/>
    </row>
    <row r="52" spans="1:24" ht="18" x14ac:dyDescent="0.35">
      <c r="A52" s="1">
        <v>18</v>
      </c>
      <c r="B52" s="22" t="s">
        <v>426</v>
      </c>
      <c r="D52" s="9">
        <v>64</v>
      </c>
      <c r="E52" s="8">
        <f t="shared" si="4"/>
        <v>4</v>
      </c>
      <c r="F52" s="8">
        <f t="shared" si="6"/>
        <v>167</v>
      </c>
      <c r="G52" s="10">
        <f t="shared" si="5"/>
        <v>2.1390374331550801E-2</v>
      </c>
      <c r="H52" s="10">
        <f t="shared" si="7"/>
        <v>0.89304812834224612</v>
      </c>
      <c r="V52" s="1" t="s">
        <v>23</v>
      </c>
      <c r="W52" s="1"/>
      <c r="X52" s="1"/>
    </row>
    <row r="53" spans="1:24" ht="18" x14ac:dyDescent="0.35">
      <c r="A53" s="1">
        <v>31</v>
      </c>
      <c r="B53" s="22" t="s">
        <v>426</v>
      </c>
      <c r="D53" s="9">
        <v>65</v>
      </c>
      <c r="E53" s="8">
        <f t="shared" si="4"/>
        <v>1</v>
      </c>
      <c r="F53" s="8">
        <f t="shared" si="6"/>
        <v>168</v>
      </c>
      <c r="G53" s="10">
        <f t="shared" si="5"/>
        <v>5.3475935828877002E-3</v>
      </c>
      <c r="H53" s="10">
        <f t="shared" si="7"/>
        <v>0.89839572192513384</v>
      </c>
      <c r="V53" s="1" t="s">
        <v>18</v>
      </c>
      <c r="W53" s="1"/>
      <c r="X53" s="1"/>
    </row>
    <row r="54" spans="1:24" ht="18" x14ac:dyDescent="0.35">
      <c r="A54" s="1">
        <v>53</v>
      </c>
      <c r="B54" s="22" t="s">
        <v>426</v>
      </c>
      <c r="D54" s="9">
        <v>66</v>
      </c>
      <c r="E54" s="8">
        <f t="shared" si="4"/>
        <v>1</v>
      </c>
      <c r="F54" s="8">
        <f t="shared" si="6"/>
        <v>169</v>
      </c>
      <c r="G54" s="10">
        <f t="shared" si="5"/>
        <v>5.3475935828877002E-3</v>
      </c>
      <c r="H54" s="10">
        <f t="shared" si="7"/>
        <v>0.90374331550802156</v>
      </c>
      <c r="V54" s="1" t="s">
        <v>85</v>
      </c>
      <c r="W54" s="1"/>
      <c r="X54" s="1"/>
    </row>
    <row r="55" spans="1:24" ht="18" x14ac:dyDescent="0.35">
      <c r="A55" s="1">
        <v>43</v>
      </c>
      <c r="B55" s="22" t="s">
        <v>426</v>
      </c>
      <c r="D55" s="9">
        <v>67</v>
      </c>
      <c r="E55" s="8">
        <f t="shared" si="4"/>
        <v>1</v>
      </c>
      <c r="F55" s="8">
        <f t="shared" si="6"/>
        <v>170</v>
      </c>
      <c r="G55" s="10">
        <f t="shared" si="5"/>
        <v>5.3475935828877002E-3</v>
      </c>
      <c r="H55" s="10">
        <f t="shared" si="7"/>
        <v>0.90909090909090928</v>
      </c>
      <c r="V55" s="1" t="s">
        <v>18</v>
      </c>
      <c r="W55" s="1"/>
      <c r="X55" s="1"/>
    </row>
    <row r="56" spans="1:24" ht="18" x14ac:dyDescent="0.35">
      <c r="A56" s="1">
        <v>17</v>
      </c>
      <c r="B56" s="22" t="s">
        <v>426</v>
      </c>
      <c r="D56" s="9">
        <v>68</v>
      </c>
      <c r="E56" s="8">
        <f t="shared" si="4"/>
        <v>2</v>
      </c>
      <c r="F56" s="8">
        <f t="shared" si="6"/>
        <v>172</v>
      </c>
      <c r="G56" s="10">
        <f t="shared" si="5"/>
        <v>1.06951871657754E-2</v>
      </c>
      <c r="H56" s="10">
        <f t="shared" si="7"/>
        <v>0.91978609625668473</v>
      </c>
      <c r="V56" s="1" t="s">
        <v>32</v>
      </c>
      <c r="W56" s="1"/>
      <c r="X56" s="1"/>
    </row>
    <row r="57" spans="1:24" ht="18" x14ac:dyDescent="0.35">
      <c r="A57" s="1">
        <v>14</v>
      </c>
      <c r="B57" s="22" t="s">
        <v>426</v>
      </c>
      <c r="D57" s="9">
        <v>69</v>
      </c>
      <c r="E57" s="8">
        <f t="shared" si="4"/>
        <v>1</v>
      </c>
      <c r="F57" s="8">
        <f t="shared" si="6"/>
        <v>173</v>
      </c>
      <c r="G57" s="10">
        <f t="shared" si="5"/>
        <v>5.3475935828877002E-3</v>
      </c>
      <c r="H57" s="10">
        <f t="shared" si="7"/>
        <v>0.92513368983957245</v>
      </c>
      <c r="V57" s="1" t="s">
        <v>18</v>
      </c>
      <c r="W57" s="1"/>
      <c r="X57" s="1"/>
    </row>
    <row r="58" spans="1:24" ht="18" x14ac:dyDescent="0.35">
      <c r="A58" s="1">
        <v>16</v>
      </c>
      <c r="B58" s="22" t="s">
        <v>426</v>
      </c>
      <c r="D58" s="9">
        <v>70</v>
      </c>
      <c r="E58" s="8">
        <f t="shared" si="4"/>
        <v>1</v>
      </c>
      <c r="F58" s="8">
        <f t="shared" si="6"/>
        <v>174</v>
      </c>
      <c r="G58" s="10">
        <f t="shared" si="5"/>
        <v>5.3475935828877002E-3</v>
      </c>
      <c r="H58" s="10">
        <f t="shared" si="7"/>
        <v>0.93048128342246017</v>
      </c>
      <c r="V58" s="1" t="s">
        <v>18</v>
      </c>
      <c r="W58" s="1"/>
      <c r="X58" s="1"/>
    </row>
    <row r="59" spans="1:24" ht="18" x14ac:dyDescent="0.35">
      <c r="A59" s="1">
        <v>28</v>
      </c>
      <c r="B59" s="22" t="s">
        <v>426</v>
      </c>
      <c r="D59" s="9">
        <v>71</v>
      </c>
      <c r="E59" s="8">
        <f t="shared" si="4"/>
        <v>1</v>
      </c>
      <c r="F59" s="8">
        <f t="shared" si="6"/>
        <v>175</v>
      </c>
      <c r="G59" s="10">
        <f t="shared" si="5"/>
        <v>5.3475935828877002E-3</v>
      </c>
      <c r="H59" s="10">
        <f t="shared" si="7"/>
        <v>0.93582887700534789</v>
      </c>
      <c r="V59" s="1" t="s">
        <v>11</v>
      </c>
      <c r="W59" s="1"/>
      <c r="X59" s="1"/>
    </row>
    <row r="60" spans="1:24" ht="18" x14ac:dyDescent="0.35">
      <c r="A60" s="1">
        <v>55</v>
      </c>
      <c r="B60" s="22" t="s">
        <v>426</v>
      </c>
      <c r="D60" s="9">
        <v>72</v>
      </c>
      <c r="E60" s="8">
        <f t="shared" si="4"/>
        <v>1</v>
      </c>
      <c r="F60" s="8">
        <f t="shared" si="6"/>
        <v>176</v>
      </c>
      <c r="G60" s="10">
        <f t="shared" si="5"/>
        <v>5.3475935828877002E-3</v>
      </c>
      <c r="H60" s="10">
        <f t="shared" si="7"/>
        <v>0.94117647058823561</v>
      </c>
      <c r="V60" s="1" t="s">
        <v>18</v>
      </c>
      <c r="W60" s="1"/>
      <c r="X60" s="1"/>
    </row>
    <row r="61" spans="1:24" ht="18" x14ac:dyDescent="0.35">
      <c r="A61" s="1">
        <v>31</v>
      </c>
      <c r="B61" s="22" t="s">
        <v>426</v>
      </c>
      <c r="D61" s="9">
        <v>73</v>
      </c>
      <c r="E61" s="8">
        <f t="shared" si="4"/>
        <v>2</v>
      </c>
      <c r="F61" s="8">
        <f t="shared" si="6"/>
        <v>178</v>
      </c>
      <c r="G61" s="10">
        <f t="shared" si="5"/>
        <v>1.06951871657754E-2</v>
      </c>
      <c r="H61" s="10">
        <f t="shared" si="7"/>
        <v>0.95187165775401106</v>
      </c>
      <c r="V61" s="1" t="s">
        <v>85</v>
      </c>
      <c r="W61" s="1"/>
      <c r="X61" s="1"/>
    </row>
    <row r="62" spans="1:24" ht="18" x14ac:dyDescent="0.35">
      <c r="A62" s="1">
        <v>68</v>
      </c>
      <c r="B62" s="22" t="s">
        <v>426</v>
      </c>
      <c r="D62" s="9">
        <v>74</v>
      </c>
      <c r="E62" s="8">
        <f t="shared" si="4"/>
        <v>2</v>
      </c>
      <c r="F62" s="8">
        <f t="shared" si="6"/>
        <v>180</v>
      </c>
      <c r="G62" s="10">
        <f t="shared" si="5"/>
        <v>1.06951871657754E-2</v>
      </c>
      <c r="H62" s="10">
        <f t="shared" si="7"/>
        <v>0.9625668449197865</v>
      </c>
      <c r="V62" s="1" t="s">
        <v>23</v>
      </c>
      <c r="W62" s="1"/>
      <c r="X62" s="1"/>
    </row>
    <row r="63" spans="1:24" ht="18" x14ac:dyDescent="0.35">
      <c r="A63" s="1">
        <v>29</v>
      </c>
      <c r="B63" s="22" t="s">
        <v>426</v>
      </c>
      <c r="D63" s="9">
        <v>77</v>
      </c>
      <c r="E63" s="8">
        <f t="shared" si="4"/>
        <v>1</v>
      </c>
      <c r="F63" s="8">
        <f t="shared" si="6"/>
        <v>181</v>
      </c>
      <c r="G63" s="10">
        <f t="shared" si="5"/>
        <v>5.3475935828877002E-3</v>
      </c>
      <c r="H63" s="10">
        <f t="shared" si="7"/>
        <v>0.96791443850267422</v>
      </c>
      <c r="V63" s="1" t="s">
        <v>18</v>
      </c>
      <c r="W63" s="1"/>
      <c r="X63" s="1"/>
    </row>
    <row r="64" spans="1:24" ht="18" x14ac:dyDescent="0.35">
      <c r="A64" s="1">
        <v>16</v>
      </c>
      <c r="B64" s="22" t="s">
        <v>426</v>
      </c>
      <c r="D64" s="9">
        <v>81</v>
      </c>
      <c r="E64" s="8">
        <f t="shared" si="4"/>
        <v>2</v>
      </c>
      <c r="F64" s="8">
        <f t="shared" si="6"/>
        <v>183</v>
      </c>
      <c r="G64" s="10">
        <f t="shared" si="5"/>
        <v>1.06951871657754E-2</v>
      </c>
      <c r="H64" s="10">
        <f t="shared" si="7"/>
        <v>0.97860962566844967</v>
      </c>
      <c r="V64" s="1" t="s">
        <v>29</v>
      </c>
      <c r="W64" s="1"/>
      <c r="X64" s="1"/>
    </row>
    <row r="65" spans="1:24" ht="18" x14ac:dyDescent="0.35">
      <c r="A65" s="1">
        <v>47</v>
      </c>
      <c r="B65" s="22" t="s">
        <v>426</v>
      </c>
      <c r="D65" s="9">
        <v>82</v>
      </c>
      <c r="E65" s="8">
        <f t="shared" si="4"/>
        <v>1</v>
      </c>
      <c r="F65" s="8">
        <f t="shared" si="6"/>
        <v>184</v>
      </c>
      <c r="G65" s="10">
        <f t="shared" si="5"/>
        <v>5.3475935828877002E-3</v>
      </c>
      <c r="H65" s="10">
        <f t="shared" si="7"/>
        <v>0.98395721925133739</v>
      </c>
      <c r="V65" s="1" t="s">
        <v>85</v>
      </c>
      <c r="W65" s="1"/>
      <c r="X65" s="1"/>
    </row>
    <row r="66" spans="1:24" ht="18" x14ac:dyDescent="0.35">
      <c r="A66" s="1">
        <v>65</v>
      </c>
      <c r="B66" s="22" t="s">
        <v>426</v>
      </c>
      <c r="D66" s="9">
        <v>84</v>
      </c>
      <c r="E66" s="8">
        <f t="shared" si="4"/>
        <v>1</v>
      </c>
      <c r="F66" s="8">
        <f t="shared" si="6"/>
        <v>185</v>
      </c>
      <c r="G66" s="10">
        <f t="shared" si="5"/>
        <v>5.3475935828877002E-3</v>
      </c>
      <c r="H66" s="10">
        <f t="shared" si="7"/>
        <v>0.98930481283422511</v>
      </c>
      <c r="V66" s="1" t="s">
        <v>23</v>
      </c>
      <c r="W66" s="1"/>
      <c r="X66" s="1"/>
    </row>
    <row r="67" spans="1:24" ht="18" x14ac:dyDescent="0.35">
      <c r="A67" s="1">
        <v>30</v>
      </c>
      <c r="B67" s="22" t="s">
        <v>426</v>
      </c>
      <c r="D67" s="9">
        <v>86</v>
      </c>
      <c r="E67" s="8">
        <f t="shared" si="4"/>
        <v>1</v>
      </c>
      <c r="F67" s="8">
        <f t="shared" si="6"/>
        <v>186</v>
      </c>
      <c r="G67" s="10">
        <f t="shared" si="5"/>
        <v>5.3475935828877002E-3</v>
      </c>
      <c r="H67" s="10">
        <f t="shared" si="7"/>
        <v>0.99465240641711283</v>
      </c>
      <c r="V67" s="1" t="s">
        <v>23</v>
      </c>
      <c r="W67" s="1"/>
      <c r="X67" s="1"/>
    </row>
    <row r="68" spans="1:24" ht="18" x14ac:dyDescent="0.35">
      <c r="A68" s="1">
        <v>24</v>
      </c>
      <c r="B68" s="22" t="s">
        <v>426</v>
      </c>
      <c r="D68" s="9">
        <v>93</v>
      </c>
      <c r="E68" s="8">
        <f t="shared" si="4"/>
        <v>1</v>
      </c>
      <c r="F68" s="8">
        <f t="shared" si="6"/>
        <v>187</v>
      </c>
      <c r="G68" s="10">
        <f t="shared" si="5"/>
        <v>5.3475935828877002E-3</v>
      </c>
      <c r="H68" s="10">
        <f t="shared" si="7"/>
        <v>1.0000000000000004</v>
      </c>
      <c r="V68" s="1" t="s">
        <v>11</v>
      </c>
      <c r="W68" s="1"/>
      <c r="X68" s="1"/>
    </row>
    <row r="69" spans="1:24" ht="18" x14ac:dyDescent="0.35">
      <c r="A69" s="1">
        <v>25</v>
      </c>
      <c r="B69" s="22" t="s">
        <v>426</v>
      </c>
      <c r="D69" s="8"/>
      <c r="E69" s="8">
        <f>SUM(E4:E68)</f>
        <v>187</v>
      </c>
      <c r="F69" s="8"/>
      <c r="G69" s="10">
        <f>SUM(G4:G68)</f>
        <v>1.0000000000000004</v>
      </c>
      <c r="H69" s="8"/>
      <c r="V69" s="1" t="s">
        <v>23</v>
      </c>
      <c r="W69" s="1"/>
      <c r="X69" s="1"/>
    </row>
    <row r="70" spans="1:24" x14ac:dyDescent="0.3">
      <c r="A70" s="1">
        <v>81</v>
      </c>
      <c r="B70" s="22" t="s">
        <v>426</v>
      </c>
      <c r="V70" s="1" t="s">
        <v>18</v>
      </c>
      <c r="W70" s="1"/>
      <c r="X70" s="1"/>
    </row>
    <row r="71" spans="1:24" x14ac:dyDescent="0.3">
      <c r="A71" s="1">
        <v>42</v>
      </c>
      <c r="B71" s="22" t="s">
        <v>426</v>
      </c>
      <c r="V71" s="1" t="s">
        <v>32</v>
      </c>
      <c r="W71" s="1"/>
      <c r="X71" s="1"/>
    </row>
    <row r="72" spans="1:24" x14ac:dyDescent="0.3">
      <c r="A72" s="1">
        <v>61</v>
      </c>
      <c r="B72" s="22" t="s">
        <v>426</v>
      </c>
      <c r="V72" s="1" t="s">
        <v>18</v>
      </c>
      <c r="W72" s="1"/>
      <c r="X72" s="1"/>
    </row>
    <row r="73" spans="1:24" x14ac:dyDescent="0.3">
      <c r="A73" s="1">
        <v>22</v>
      </c>
      <c r="B73" s="22" t="s">
        <v>426</v>
      </c>
      <c r="V73" s="1" t="s">
        <v>11</v>
      </c>
      <c r="W73" s="1"/>
      <c r="X73" s="1"/>
    </row>
    <row r="74" spans="1:24" x14ac:dyDescent="0.3">
      <c r="A74" s="1">
        <v>32</v>
      </c>
      <c r="B74" s="22" t="s">
        <v>426</v>
      </c>
      <c r="V74" s="1" t="s">
        <v>18</v>
      </c>
      <c r="W74" s="1"/>
      <c r="X74" s="1"/>
    </row>
    <row r="75" spans="1:24" x14ac:dyDescent="0.3">
      <c r="A75" s="1">
        <v>38</v>
      </c>
      <c r="B75" s="22" t="s">
        <v>426</v>
      </c>
      <c r="V75" s="1" t="s">
        <v>18</v>
      </c>
      <c r="W75" s="1"/>
      <c r="X75" s="1"/>
    </row>
    <row r="76" spans="1:24" x14ac:dyDescent="0.3">
      <c r="A76" s="1">
        <v>29</v>
      </c>
      <c r="B76" s="22" t="s">
        <v>426</v>
      </c>
      <c r="V76" s="1" t="s">
        <v>18</v>
      </c>
      <c r="W76" s="1"/>
      <c r="X76" s="1"/>
    </row>
    <row r="77" spans="1:24" x14ac:dyDescent="0.3">
      <c r="A77" s="1">
        <v>16</v>
      </c>
      <c r="B77" s="22" t="s">
        <v>426</v>
      </c>
      <c r="V77" s="1" t="s">
        <v>29</v>
      </c>
      <c r="W77" s="1"/>
      <c r="X77" s="1"/>
    </row>
    <row r="78" spans="1:24" x14ac:dyDescent="0.3">
      <c r="A78" s="1">
        <v>74</v>
      </c>
      <c r="B78" s="22" t="s">
        <v>426</v>
      </c>
      <c r="V78" s="1" t="s">
        <v>23</v>
      </c>
      <c r="W78" s="1"/>
      <c r="X78" s="1"/>
    </row>
    <row r="79" spans="1:24" x14ac:dyDescent="0.3">
      <c r="A79" s="1">
        <v>24</v>
      </c>
      <c r="B79" s="22" t="s">
        <v>426</v>
      </c>
      <c r="V79" s="1" t="s">
        <v>32</v>
      </c>
      <c r="W79" s="1"/>
      <c r="X79" s="1"/>
    </row>
    <row r="80" spans="1:24" x14ac:dyDescent="0.3">
      <c r="A80" s="1">
        <v>50</v>
      </c>
      <c r="B80" s="22" t="s">
        <v>426</v>
      </c>
      <c r="V80" s="1" t="s">
        <v>32</v>
      </c>
      <c r="W80" s="1"/>
      <c r="X80" s="1"/>
    </row>
    <row r="81" spans="1:24" x14ac:dyDescent="0.3">
      <c r="A81" s="1">
        <v>35</v>
      </c>
      <c r="B81" s="22" t="s">
        <v>426</v>
      </c>
      <c r="V81" s="1" t="s">
        <v>85</v>
      </c>
      <c r="W81" s="1"/>
      <c r="X81" s="1"/>
    </row>
    <row r="82" spans="1:24" x14ac:dyDescent="0.3">
      <c r="A82" s="1">
        <v>45</v>
      </c>
      <c r="B82" s="22" t="s">
        <v>426</v>
      </c>
      <c r="V82" s="1" t="s">
        <v>11</v>
      </c>
      <c r="W82" s="1"/>
      <c r="X82" s="1"/>
    </row>
    <row r="83" spans="1:24" x14ac:dyDescent="0.3">
      <c r="A83" s="1">
        <v>16</v>
      </c>
      <c r="B83" s="22" t="s">
        <v>426</v>
      </c>
      <c r="V83" s="1" t="s">
        <v>29</v>
      </c>
      <c r="W83" s="1"/>
      <c r="X83" s="1"/>
    </row>
    <row r="84" spans="1:24" x14ac:dyDescent="0.3">
      <c r="A84" s="1">
        <v>20</v>
      </c>
      <c r="B84" s="22" t="s">
        <v>426</v>
      </c>
      <c r="V84" s="1" t="s">
        <v>32</v>
      </c>
      <c r="W84" s="1"/>
      <c r="X84" s="1"/>
    </row>
    <row r="85" spans="1:24" x14ac:dyDescent="0.3">
      <c r="A85" s="1">
        <v>13</v>
      </c>
      <c r="B85" s="22" t="s">
        <v>426</v>
      </c>
      <c r="V85" s="1" t="s">
        <v>18</v>
      </c>
      <c r="W85" s="1"/>
      <c r="X85" s="1"/>
    </row>
    <row r="86" spans="1:24" x14ac:dyDescent="0.3">
      <c r="A86" s="1">
        <v>24</v>
      </c>
      <c r="B86" s="22" t="s">
        <v>426</v>
      </c>
      <c r="V86" s="1" t="s">
        <v>20</v>
      </c>
      <c r="W86" s="1"/>
      <c r="X86" s="1"/>
    </row>
    <row r="87" spans="1:24" x14ac:dyDescent="0.3">
      <c r="A87" s="1">
        <v>45</v>
      </c>
      <c r="B87" s="22" t="s">
        <v>426</v>
      </c>
      <c r="V87" s="1" t="s">
        <v>23</v>
      </c>
      <c r="W87" s="1"/>
      <c r="X87" s="1"/>
    </row>
    <row r="88" spans="1:24" x14ac:dyDescent="0.3">
      <c r="A88" s="1">
        <v>24</v>
      </c>
      <c r="B88" s="22" t="s">
        <v>426</v>
      </c>
      <c r="V88" s="1" t="s">
        <v>23</v>
      </c>
      <c r="W88" s="1"/>
      <c r="X88" s="1"/>
    </row>
    <row r="89" spans="1:24" x14ac:dyDescent="0.3">
      <c r="A89" s="1">
        <v>52</v>
      </c>
      <c r="B89" s="22" t="s">
        <v>426</v>
      </c>
      <c r="V89" s="1" t="s">
        <v>32</v>
      </c>
      <c r="W89" s="1"/>
      <c r="X89" s="1"/>
    </row>
    <row r="90" spans="1:24" x14ac:dyDescent="0.3">
      <c r="A90" s="1">
        <v>22</v>
      </c>
      <c r="B90" s="22" t="s">
        <v>426</v>
      </c>
      <c r="V90" s="1" t="s">
        <v>11</v>
      </c>
      <c r="W90" s="1"/>
      <c r="X90" s="1"/>
    </row>
    <row r="91" spans="1:24" x14ac:dyDescent="0.3">
      <c r="A91" s="1">
        <v>72</v>
      </c>
      <c r="B91" s="22" t="s">
        <v>426</v>
      </c>
      <c r="V91" s="1" t="s">
        <v>11</v>
      </c>
      <c r="W91" s="1"/>
      <c r="X91" s="1"/>
    </row>
    <row r="92" spans="1:24" x14ac:dyDescent="0.3">
      <c r="A92" s="1">
        <v>17</v>
      </c>
      <c r="B92" s="22" t="s">
        <v>426</v>
      </c>
      <c r="V92" s="1" t="s">
        <v>85</v>
      </c>
      <c r="W92" s="1"/>
      <c r="X92" s="1"/>
    </row>
    <row r="93" spans="1:24" x14ac:dyDescent="0.3">
      <c r="A93" s="1">
        <v>37</v>
      </c>
      <c r="B93" s="22" t="s">
        <v>426</v>
      </c>
      <c r="V93" s="1" t="s">
        <v>85</v>
      </c>
      <c r="W93" s="1"/>
      <c r="X93" s="1"/>
    </row>
    <row r="94" spans="1:24" x14ac:dyDescent="0.3">
      <c r="A94" s="1">
        <v>50</v>
      </c>
      <c r="B94" s="22" t="s">
        <v>426</v>
      </c>
      <c r="V94" s="1" t="s">
        <v>32</v>
      </c>
      <c r="W94" s="1"/>
      <c r="X94" s="1"/>
    </row>
    <row r="95" spans="1:24" x14ac:dyDescent="0.3">
      <c r="A95" s="1">
        <v>16</v>
      </c>
      <c r="B95" s="22" t="s">
        <v>426</v>
      </c>
      <c r="V95" s="1" t="s">
        <v>18</v>
      </c>
      <c r="W95" s="1"/>
      <c r="X95" s="1"/>
    </row>
    <row r="96" spans="1:24" x14ac:dyDescent="0.3">
      <c r="A96" s="1">
        <v>64</v>
      </c>
      <c r="B96" s="22" t="s">
        <v>426</v>
      </c>
      <c r="V96" s="1" t="s">
        <v>11</v>
      </c>
      <c r="W96" s="1"/>
      <c r="X96" s="1"/>
    </row>
    <row r="97" spans="1:24" x14ac:dyDescent="0.3">
      <c r="A97" s="1">
        <v>18</v>
      </c>
      <c r="B97" s="22" t="s">
        <v>426</v>
      </c>
      <c r="V97" s="1" t="s">
        <v>32</v>
      </c>
      <c r="W97" s="1"/>
      <c r="X97" s="1"/>
    </row>
    <row r="98" spans="1:24" x14ac:dyDescent="0.3">
      <c r="A98" s="1">
        <v>49</v>
      </c>
      <c r="B98" s="22" t="s">
        <v>426</v>
      </c>
      <c r="V98" s="1" t="s">
        <v>23</v>
      </c>
      <c r="W98" s="1"/>
      <c r="X98" s="1"/>
    </row>
    <row r="99" spans="1:24" x14ac:dyDescent="0.3">
      <c r="A99" s="1">
        <v>52</v>
      </c>
      <c r="B99" s="22" t="s">
        <v>426</v>
      </c>
      <c r="V99" s="1" t="s">
        <v>11</v>
      </c>
      <c r="W99" s="1"/>
      <c r="X99" s="1"/>
    </row>
    <row r="100" spans="1:24" x14ac:dyDescent="0.3">
      <c r="A100" s="1">
        <v>45</v>
      </c>
      <c r="B100" s="22" t="s">
        <v>426</v>
      </c>
      <c r="V100" s="1" t="s">
        <v>32</v>
      </c>
      <c r="W100" s="1"/>
      <c r="X100" s="1"/>
    </row>
    <row r="101" spans="1:24" x14ac:dyDescent="0.3">
      <c r="A101" s="1">
        <v>64</v>
      </c>
      <c r="B101" s="22" t="s">
        <v>426</v>
      </c>
      <c r="V101" s="1" t="s">
        <v>32</v>
      </c>
      <c r="W101" s="1"/>
      <c r="X101" s="1"/>
    </row>
    <row r="102" spans="1:24" x14ac:dyDescent="0.3">
      <c r="A102" s="1">
        <v>34</v>
      </c>
      <c r="B102" s="22" t="s">
        <v>426</v>
      </c>
      <c r="V102" s="1" t="s">
        <v>29</v>
      </c>
      <c r="W102" s="1"/>
      <c r="X102" s="1"/>
    </row>
    <row r="103" spans="1:24" x14ac:dyDescent="0.3">
      <c r="A103" s="1">
        <v>64</v>
      </c>
      <c r="B103" s="22" t="s">
        <v>426</v>
      </c>
      <c r="V103" s="1" t="s">
        <v>29</v>
      </c>
      <c r="W103" s="1"/>
      <c r="X103" s="1"/>
    </row>
    <row r="104" spans="1:24" x14ac:dyDescent="0.3">
      <c r="A104" s="1">
        <v>20</v>
      </c>
      <c r="B104" s="22" t="s">
        <v>426</v>
      </c>
      <c r="V104" s="1" t="s">
        <v>18</v>
      </c>
      <c r="W104" s="1"/>
      <c r="X104" s="1"/>
    </row>
    <row r="105" spans="1:24" x14ac:dyDescent="0.3">
      <c r="A105" s="1">
        <v>26</v>
      </c>
      <c r="B105" s="22" t="s">
        <v>426</v>
      </c>
      <c r="V105" s="1" t="s">
        <v>18</v>
      </c>
      <c r="W105" s="1"/>
      <c r="X105" s="1"/>
    </row>
    <row r="106" spans="1:24" x14ac:dyDescent="0.3">
      <c r="A106" s="1">
        <v>19</v>
      </c>
      <c r="B106" s="22" t="s">
        <v>426</v>
      </c>
      <c r="V106" s="1" t="s">
        <v>32</v>
      </c>
      <c r="W106" s="1"/>
      <c r="X106" s="1"/>
    </row>
    <row r="107" spans="1:24" x14ac:dyDescent="0.3">
      <c r="A107" s="1">
        <v>32</v>
      </c>
      <c r="B107" s="22" t="s">
        <v>426</v>
      </c>
      <c r="V107" s="1" t="s">
        <v>18</v>
      </c>
      <c r="W107" s="1"/>
      <c r="X107" s="1"/>
    </row>
    <row r="108" spans="1:24" x14ac:dyDescent="0.3">
      <c r="A108" s="1">
        <v>48</v>
      </c>
      <c r="B108" s="22" t="s">
        <v>426</v>
      </c>
      <c r="V108" s="1" t="s">
        <v>18</v>
      </c>
      <c r="W108" s="1"/>
      <c r="X108" s="1"/>
    </row>
    <row r="109" spans="1:24" x14ac:dyDescent="0.3">
      <c r="A109" s="1">
        <v>47</v>
      </c>
      <c r="B109" s="22" t="s">
        <v>426</v>
      </c>
      <c r="V109" s="1" t="s">
        <v>18</v>
      </c>
      <c r="W109" s="1"/>
      <c r="X109" s="1"/>
    </row>
    <row r="110" spans="1:24" x14ac:dyDescent="0.3">
      <c r="A110" s="1">
        <v>29</v>
      </c>
      <c r="B110" s="22" t="s">
        <v>426</v>
      </c>
      <c r="V110" s="1" t="s">
        <v>85</v>
      </c>
      <c r="W110" s="1"/>
      <c r="X110" s="1"/>
    </row>
    <row r="111" spans="1:24" x14ac:dyDescent="0.3">
      <c r="A111" s="1">
        <v>93</v>
      </c>
      <c r="B111" s="22" t="s">
        <v>426</v>
      </c>
      <c r="V111" s="1" t="s">
        <v>20</v>
      </c>
      <c r="W111" s="1"/>
      <c r="X111" s="1"/>
    </row>
    <row r="112" spans="1:24" x14ac:dyDescent="0.3">
      <c r="A112" s="1">
        <v>81</v>
      </c>
      <c r="B112" s="22" t="s">
        <v>426</v>
      </c>
      <c r="V112" s="1" t="s">
        <v>18</v>
      </c>
      <c r="W112" s="1"/>
      <c r="X112" s="1"/>
    </row>
    <row r="113" spans="1:24" x14ac:dyDescent="0.3">
      <c r="A113" s="1">
        <v>28</v>
      </c>
      <c r="B113" s="22" t="s">
        <v>426</v>
      </c>
      <c r="V113" s="1" t="s">
        <v>20</v>
      </c>
      <c r="W113" s="1"/>
      <c r="X113" s="1"/>
    </row>
    <row r="114" spans="1:24" x14ac:dyDescent="0.3">
      <c r="A114" s="1">
        <v>37</v>
      </c>
      <c r="B114" s="22" t="s">
        <v>426</v>
      </c>
      <c r="V114" s="1" t="s">
        <v>85</v>
      </c>
      <c r="W114" s="1"/>
      <c r="X114" s="1"/>
    </row>
    <row r="115" spans="1:24" x14ac:dyDescent="0.3">
      <c r="A115" s="1">
        <v>21</v>
      </c>
      <c r="B115" s="22" t="s">
        <v>426</v>
      </c>
      <c r="V115" s="1" t="s">
        <v>85</v>
      </c>
      <c r="W115" s="1"/>
      <c r="X115" s="1"/>
    </row>
    <row r="116" spans="1:24" x14ac:dyDescent="0.3">
      <c r="A116" s="1">
        <v>57</v>
      </c>
      <c r="B116" s="22" t="s">
        <v>426</v>
      </c>
      <c r="V116" s="1" t="s">
        <v>18</v>
      </c>
      <c r="W116" s="1"/>
      <c r="X116" s="1"/>
    </row>
    <row r="117" spans="1:24" x14ac:dyDescent="0.3">
      <c r="A117" s="1">
        <v>28</v>
      </c>
      <c r="B117" s="22" t="s">
        <v>426</v>
      </c>
      <c r="V117" s="1" t="s">
        <v>32</v>
      </c>
      <c r="W117" s="1"/>
      <c r="X117" s="1"/>
    </row>
    <row r="118" spans="1:24" x14ac:dyDescent="0.3">
      <c r="A118" s="1">
        <v>26</v>
      </c>
      <c r="B118" s="22" t="s">
        <v>426</v>
      </c>
      <c r="V118" s="1" t="s">
        <v>11</v>
      </c>
      <c r="W118" s="1"/>
      <c r="X118" s="1"/>
    </row>
    <row r="119" spans="1:24" x14ac:dyDescent="0.3">
      <c r="A119" s="1">
        <v>74</v>
      </c>
      <c r="B119" s="22" t="s">
        <v>426</v>
      </c>
      <c r="V119" s="1" t="s">
        <v>11</v>
      </c>
      <c r="W119" s="1"/>
      <c r="X119" s="1"/>
    </row>
    <row r="120" spans="1:24" x14ac:dyDescent="0.3">
      <c r="A120" s="1">
        <v>11</v>
      </c>
      <c r="B120" s="22" t="s">
        <v>426</v>
      </c>
      <c r="V120" s="1" t="s">
        <v>20</v>
      </c>
      <c r="W120" s="1"/>
      <c r="X120" s="1"/>
    </row>
    <row r="121" spans="1:24" x14ac:dyDescent="0.3">
      <c r="A121" s="1">
        <v>24</v>
      </c>
      <c r="B121" s="22" t="s">
        <v>426</v>
      </c>
      <c r="V121" s="1" t="s">
        <v>18</v>
      </c>
      <c r="W121" s="1"/>
      <c r="X121" s="1"/>
    </row>
    <row r="122" spans="1:24" x14ac:dyDescent="0.3">
      <c r="A122" s="1">
        <v>13</v>
      </c>
      <c r="B122" s="22" t="s">
        <v>426</v>
      </c>
      <c r="V122" s="1" t="s">
        <v>85</v>
      </c>
      <c r="W122" s="1"/>
      <c r="X122" s="1"/>
    </row>
    <row r="123" spans="1:24" x14ac:dyDescent="0.3">
      <c r="A123" s="1">
        <v>19</v>
      </c>
      <c r="B123" s="22" t="s">
        <v>426</v>
      </c>
      <c r="V123" s="1" t="s">
        <v>32</v>
      </c>
      <c r="W123" s="1"/>
      <c r="X123" s="1"/>
    </row>
    <row r="124" spans="1:24" x14ac:dyDescent="0.3">
      <c r="A124" s="1">
        <v>29</v>
      </c>
      <c r="B124" s="22" t="s">
        <v>426</v>
      </c>
      <c r="V124" s="1" t="s">
        <v>29</v>
      </c>
      <c r="W124" s="1"/>
      <c r="X124" s="1"/>
    </row>
    <row r="125" spans="1:24" x14ac:dyDescent="0.3">
      <c r="A125" s="1">
        <v>21</v>
      </c>
      <c r="B125" s="22" t="s">
        <v>426</v>
      </c>
      <c r="V125" s="1" t="s">
        <v>32</v>
      </c>
      <c r="W125" s="1"/>
      <c r="X125" s="1"/>
    </row>
    <row r="126" spans="1:24" x14ac:dyDescent="0.3">
      <c r="A126" s="1">
        <v>82</v>
      </c>
      <c r="B126" s="22" t="s">
        <v>426</v>
      </c>
      <c r="V126" s="1" t="s">
        <v>11</v>
      </c>
      <c r="W126" s="1"/>
      <c r="X126" s="1"/>
    </row>
    <row r="127" spans="1:24" x14ac:dyDescent="0.3">
      <c r="A127" s="1">
        <v>33</v>
      </c>
      <c r="B127" s="22" t="s">
        <v>426</v>
      </c>
      <c r="V127" s="1" t="s">
        <v>20</v>
      </c>
      <c r="W127" s="1"/>
      <c r="X127" s="1"/>
    </row>
    <row r="128" spans="1:24" x14ac:dyDescent="0.3">
      <c r="A128" s="1">
        <v>42</v>
      </c>
      <c r="B128" s="22" t="s">
        <v>426</v>
      </c>
      <c r="V128" s="1" t="s">
        <v>18</v>
      </c>
      <c r="W128" s="1"/>
      <c r="X128" s="1"/>
    </row>
    <row r="129" spans="1:24" x14ac:dyDescent="0.3">
      <c r="A129" s="1">
        <v>60</v>
      </c>
      <c r="B129" s="22" t="s">
        <v>426</v>
      </c>
      <c r="V129" s="1" t="s">
        <v>32</v>
      </c>
      <c r="W129" s="1"/>
      <c r="X129" s="1"/>
    </row>
    <row r="130" spans="1:24" x14ac:dyDescent="0.3">
      <c r="A130" s="1">
        <v>60</v>
      </c>
      <c r="B130" s="22" t="s">
        <v>426</v>
      </c>
      <c r="V130" s="1" t="s">
        <v>85</v>
      </c>
      <c r="W130" s="1"/>
      <c r="X130" s="1"/>
    </row>
    <row r="131" spans="1:24" x14ac:dyDescent="0.3">
      <c r="A131" s="1">
        <v>42</v>
      </c>
      <c r="B131" s="22" t="s">
        <v>426</v>
      </c>
      <c r="V131" s="1" t="s">
        <v>85</v>
      </c>
      <c r="W131" s="1"/>
      <c r="X131" s="1"/>
    </row>
    <row r="132" spans="1:24" x14ac:dyDescent="0.3">
      <c r="A132" s="1">
        <v>51</v>
      </c>
      <c r="B132" s="22" t="s">
        <v>426</v>
      </c>
      <c r="V132" s="1" t="s">
        <v>85</v>
      </c>
      <c r="W132" s="1"/>
      <c r="X132" s="1"/>
    </row>
    <row r="133" spans="1:24" x14ac:dyDescent="0.3">
      <c r="A133" s="1">
        <v>21</v>
      </c>
      <c r="B133" s="22" t="s">
        <v>426</v>
      </c>
      <c r="V133" s="1" t="s">
        <v>11</v>
      </c>
      <c r="W133" s="1"/>
      <c r="X133" s="1"/>
    </row>
    <row r="134" spans="1:24" x14ac:dyDescent="0.3">
      <c r="A134" s="1">
        <v>25</v>
      </c>
      <c r="B134" s="22" t="s">
        <v>426</v>
      </c>
      <c r="V134" s="1" t="s">
        <v>11</v>
      </c>
      <c r="W134" s="1"/>
      <c r="X134" s="1"/>
    </row>
    <row r="135" spans="1:24" x14ac:dyDescent="0.3">
      <c r="A135" s="1">
        <v>26</v>
      </c>
      <c r="B135" s="22" t="s">
        <v>426</v>
      </c>
      <c r="V135" s="1" t="s">
        <v>85</v>
      </c>
      <c r="W135" s="1"/>
      <c r="X135" s="1"/>
    </row>
    <row r="136" spans="1:24" x14ac:dyDescent="0.3">
      <c r="A136" s="1">
        <v>68</v>
      </c>
      <c r="B136" s="22" t="s">
        <v>426</v>
      </c>
      <c r="V136" s="1" t="s">
        <v>29</v>
      </c>
      <c r="W136" s="1"/>
      <c r="X136" s="1"/>
    </row>
    <row r="137" spans="1:24" x14ac:dyDescent="0.3">
      <c r="A137" s="1">
        <v>23</v>
      </c>
      <c r="B137" s="22" t="s">
        <v>426</v>
      </c>
      <c r="V137" s="1" t="s">
        <v>85</v>
      </c>
      <c r="W137" s="1"/>
      <c r="X137" s="1"/>
    </row>
    <row r="138" spans="1:24" x14ac:dyDescent="0.3">
      <c r="A138" s="1">
        <v>24</v>
      </c>
      <c r="B138" s="22" t="s">
        <v>426</v>
      </c>
      <c r="V138" s="1" t="s">
        <v>18</v>
      </c>
      <c r="W138" s="1"/>
      <c r="X138" s="1"/>
    </row>
    <row r="139" spans="1:24" x14ac:dyDescent="0.3">
      <c r="A139" s="1">
        <v>45</v>
      </c>
      <c r="B139" s="22" t="s">
        <v>426</v>
      </c>
      <c r="V139" s="1" t="s">
        <v>11</v>
      </c>
      <c r="W139" s="1"/>
      <c r="X139" s="1"/>
    </row>
    <row r="140" spans="1:24" x14ac:dyDescent="0.3">
      <c r="A140" s="1">
        <v>73</v>
      </c>
      <c r="B140" s="22" t="s">
        <v>426</v>
      </c>
      <c r="V140" s="1" t="s">
        <v>18</v>
      </c>
      <c r="W140" s="1"/>
      <c r="X140" s="1"/>
    </row>
    <row r="141" spans="1:24" x14ac:dyDescent="0.3">
      <c r="A141" s="1">
        <v>41</v>
      </c>
      <c r="B141" s="22" t="s">
        <v>426</v>
      </c>
      <c r="V141" s="1" t="s">
        <v>11</v>
      </c>
      <c r="W141" s="1"/>
      <c r="X141" s="1"/>
    </row>
    <row r="142" spans="1:24" x14ac:dyDescent="0.3">
      <c r="A142" s="1">
        <v>60</v>
      </c>
      <c r="B142" s="22" t="s">
        <v>426</v>
      </c>
      <c r="V142" s="1" t="s">
        <v>32</v>
      </c>
      <c r="W142" s="1"/>
      <c r="X142" s="1"/>
    </row>
    <row r="143" spans="1:24" x14ac:dyDescent="0.3">
      <c r="A143" s="1">
        <v>14</v>
      </c>
      <c r="B143" s="22" t="s">
        <v>426</v>
      </c>
      <c r="V143" s="1" t="s">
        <v>23</v>
      </c>
      <c r="W143" s="1"/>
      <c r="X143" s="1"/>
    </row>
    <row r="144" spans="1:24" x14ac:dyDescent="0.3">
      <c r="A144" s="1">
        <v>63</v>
      </c>
      <c r="B144" s="22" t="s">
        <v>426</v>
      </c>
      <c r="V144" s="1" t="s">
        <v>20</v>
      </c>
      <c r="W144" s="1"/>
      <c r="X144" s="1"/>
    </row>
    <row r="145" spans="1:24" x14ac:dyDescent="0.3">
      <c r="A145" s="1">
        <v>47</v>
      </c>
      <c r="B145" s="22" t="s">
        <v>426</v>
      </c>
      <c r="V145" s="1" t="s">
        <v>85</v>
      </c>
      <c r="W145" s="1"/>
      <c r="X145" s="1"/>
    </row>
    <row r="146" spans="1:24" x14ac:dyDescent="0.3">
      <c r="A146" s="1">
        <v>28</v>
      </c>
      <c r="B146" s="1" t="s">
        <v>251</v>
      </c>
      <c r="V146" s="1" t="s">
        <v>85</v>
      </c>
      <c r="W146" s="1"/>
      <c r="X146" s="1"/>
    </row>
    <row r="147" spans="1:24" x14ac:dyDescent="0.3">
      <c r="A147" s="1">
        <v>15</v>
      </c>
      <c r="B147" s="1" t="s">
        <v>394</v>
      </c>
      <c r="V147" s="1" t="s">
        <v>32</v>
      </c>
      <c r="W147" s="1"/>
      <c r="X147" s="1"/>
    </row>
    <row r="148" spans="1:24" x14ac:dyDescent="0.3">
      <c r="A148" s="1">
        <v>61</v>
      </c>
      <c r="B148" s="1" t="s">
        <v>395</v>
      </c>
      <c r="V148" s="1" t="s">
        <v>23</v>
      </c>
      <c r="W148" s="1"/>
      <c r="X148" s="1"/>
    </row>
    <row r="149" spans="1:24" x14ac:dyDescent="0.3">
      <c r="A149" s="1">
        <v>60</v>
      </c>
      <c r="B149" s="1" t="s">
        <v>396</v>
      </c>
      <c r="V149" s="1" t="s">
        <v>32</v>
      </c>
      <c r="W149" s="1"/>
      <c r="X149" s="1"/>
    </row>
    <row r="150" spans="1:24" x14ac:dyDescent="0.3">
      <c r="A150" s="1">
        <v>15</v>
      </c>
      <c r="B150" s="1" t="s">
        <v>397</v>
      </c>
      <c r="V150" s="1" t="s">
        <v>18</v>
      </c>
      <c r="W150" s="1"/>
      <c r="X150" s="1"/>
    </row>
    <row r="151" spans="1:24" x14ac:dyDescent="0.3">
      <c r="A151" s="1">
        <v>31</v>
      </c>
      <c r="B151" s="1" t="s">
        <v>398</v>
      </c>
      <c r="V151" s="1" t="s">
        <v>23</v>
      </c>
      <c r="W151" s="1"/>
      <c r="X151" s="1"/>
    </row>
    <row r="152" spans="1:24" x14ac:dyDescent="0.3">
      <c r="A152" s="1">
        <v>77</v>
      </c>
      <c r="B152" s="1" t="s">
        <v>399</v>
      </c>
      <c r="V152" s="1" t="s">
        <v>20</v>
      </c>
      <c r="W152" s="1"/>
      <c r="X152" s="1"/>
    </row>
    <row r="153" spans="1:24" x14ac:dyDescent="0.3">
      <c r="A153" s="1">
        <v>27</v>
      </c>
      <c r="B153" s="1" t="s">
        <v>400</v>
      </c>
      <c r="V153" s="1" t="s">
        <v>18</v>
      </c>
      <c r="W153" s="1"/>
      <c r="X153" s="1"/>
    </row>
    <row r="154" spans="1:24" x14ac:dyDescent="0.3">
      <c r="A154" s="1">
        <v>16</v>
      </c>
      <c r="B154" s="1" t="s">
        <v>401</v>
      </c>
      <c r="V154" s="1" t="s">
        <v>20</v>
      </c>
      <c r="W154" s="1"/>
      <c r="X154" s="1"/>
    </row>
    <row r="155" spans="1:24" x14ac:dyDescent="0.3">
      <c r="A155" s="1">
        <v>17</v>
      </c>
      <c r="B155" s="1" t="s">
        <v>402</v>
      </c>
      <c r="V155" s="1" t="s">
        <v>23</v>
      </c>
      <c r="W155" s="1"/>
      <c r="X155" s="1"/>
    </row>
    <row r="156" spans="1:24" x14ac:dyDescent="0.3">
      <c r="A156" s="1">
        <v>23</v>
      </c>
      <c r="B156" s="1" t="s">
        <v>403</v>
      </c>
      <c r="V156" s="1" t="s">
        <v>23</v>
      </c>
      <c r="W156" s="1"/>
      <c r="X156" s="1"/>
    </row>
    <row r="157" spans="1:24" x14ac:dyDescent="0.3">
      <c r="A157" s="1">
        <v>20</v>
      </c>
      <c r="B157" s="1" t="s">
        <v>404</v>
      </c>
      <c r="V157" s="1" t="s">
        <v>18</v>
      </c>
      <c r="W157" s="1"/>
      <c r="X157" s="1"/>
    </row>
    <row r="158" spans="1:24" x14ac:dyDescent="0.3">
      <c r="A158" s="1">
        <v>59</v>
      </c>
      <c r="B158" s="1" t="s">
        <v>405</v>
      </c>
      <c r="V158" s="1" t="s">
        <v>32</v>
      </c>
      <c r="W158" s="1"/>
      <c r="X158" s="1"/>
    </row>
    <row r="159" spans="1:24" x14ac:dyDescent="0.3">
      <c r="A159" s="1">
        <v>84</v>
      </c>
      <c r="B159" s="1" t="s">
        <v>251</v>
      </c>
      <c r="V159" s="1" t="s">
        <v>32</v>
      </c>
      <c r="W159" s="1"/>
      <c r="X159" s="1"/>
    </row>
    <row r="160" spans="1:24" x14ac:dyDescent="0.3">
      <c r="A160" s="1">
        <v>47</v>
      </c>
      <c r="B160" s="1" t="s">
        <v>406</v>
      </c>
      <c r="V160" s="1" t="s">
        <v>20</v>
      </c>
      <c r="W160" s="1"/>
      <c r="X160" s="1"/>
    </row>
    <row r="161" spans="1:24" x14ac:dyDescent="0.3">
      <c r="A161" s="1">
        <v>34</v>
      </c>
      <c r="B161" s="1" t="s">
        <v>407</v>
      </c>
      <c r="V161" s="1" t="s">
        <v>11</v>
      </c>
      <c r="W161" s="1"/>
      <c r="X161" s="1"/>
    </row>
    <row r="162" spans="1:24" x14ac:dyDescent="0.3">
      <c r="A162" s="1">
        <v>70</v>
      </c>
      <c r="B162" s="1" t="s">
        <v>408</v>
      </c>
      <c r="V162" s="1" t="s">
        <v>18</v>
      </c>
      <c r="W162" s="1"/>
      <c r="X162" s="1"/>
    </row>
    <row r="163" spans="1:24" x14ac:dyDescent="0.3">
      <c r="A163" s="1">
        <v>24</v>
      </c>
      <c r="B163" s="1" t="s">
        <v>401</v>
      </c>
      <c r="V163" s="1" t="s">
        <v>20</v>
      </c>
      <c r="W163" s="1"/>
      <c r="X163" s="1"/>
    </row>
    <row r="164" spans="1:24" x14ac:dyDescent="0.3">
      <c r="A164" s="1">
        <v>26</v>
      </c>
      <c r="B164" s="1" t="s">
        <v>409</v>
      </c>
      <c r="V164" s="1" t="s">
        <v>18</v>
      </c>
      <c r="W164" s="1"/>
      <c r="X164" s="1"/>
    </row>
    <row r="165" spans="1:24" x14ac:dyDescent="0.3">
      <c r="A165" s="1">
        <v>31</v>
      </c>
      <c r="B165" s="1" t="s">
        <v>410</v>
      </c>
      <c r="V165" s="1" t="s">
        <v>85</v>
      </c>
      <c r="W165" s="1"/>
      <c r="X165" s="1"/>
    </row>
    <row r="166" spans="1:24" x14ac:dyDescent="0.3">
      <c r="A166" s="1">
        <v>17</v>
      </c>
      <c r="B166" s="1" t="s">
        <v>411</v>
      </c>
      <c r="V166" s="1" t="s">
        <v>32</v>
      </c>
      <c r="W166" s="1"/>
      <c r="X166" s="1"/>
    </row>
    <row r="167" spans="1:24" x14ac:dyDescent="0.3">
      <c r="A167" s="1">
        <v>18</v>
      </c>
      <c r="B167" s="1" t="s">
        <v>412</v>
      </c>
      <c r="V167" s="1" t="s">
        <v>11</v>
      </c>
      <c r="W167" s="1"/>
      <c r="X167" s="1"/>
    </row>
    <row r="168" spans="1:24" x14ac:dyDescent="0.3">
      <c r="A168" s="1">
        <v>34</v>
      </c>
      <c r="B168" s="1" t="s">
        <v>413</v>
      </c>
      <c r="V168" s="1" t="s">
        <v>20</v>
      </c>
      <c r="W168" s="1"/>
      <c r="X168" s="1"/>
    </row>
    <row r="169" spans="1:24" x14ac:dyDescent="0.3">
      <c r="A169" s="1">
        <v>21</v>
      </c>
      <c r="B169" s="1" t="s">
        <v>407</v>
      </c>
      <c r="V169" s="1" t="s">
        <v>23</v>
      </c>
      <c r="W169" s="1"/>
      <c r="X169" s="1"/>
    </row>
    <row r="170" spans="1:24" x14ac:dyDescent="0.3">
      <c r="A170" s="1">
        <v>24</v>
      </c>
      <c r="B170" s="1" t="s">
        <v>414</v>
      </c>
      <c r="V170" s="1" t="s">
        <v>23</v>
      </c>
      <c r="W170" s="1"/>
      <c r="X170" s="1"/>
    </row>
    <row r="171" spans="1:24" x14ac:dyDescent="0.3">
      <c r="A171" s="1">
        <v>39</v>
      </c>
      <c r="B171" s="1" t="s">
        <v>394</v>
      </c>
      <c r="V171" s="1" t="s">
        <v>23</v>
      </c>
      <c r="W171" s="1"/>
      <c r="X171" s="1"/>
    </row>
    <row r="172" spans="1:24" x14ac:dyDescent="0.3">
      <c r="A172" s="1">
        <v>27</v>
      </c>
      <c r="B172" s="1" t="s">
        <v>415</v>
      </c>
      <c r="V172" s="1" t="s">
        <v>32</v>
      </c>
      <c r="W172" s="1"/>
      <c r="X172" s="1"/>
    </row>
    <row r="173" spans="1:24" x14ac:dyDescent="0.3">
      <c r="A173" s="1">
        <v>50</v>
      </c>
      <c r="B173" s="1" t="s">
        <v>416</v>
      </c>
      <c r="V173" s="1" t="s">
        <v>32</v>
      </c>
      <c r="W173" s="1"/>
      <c r="X173" s="1"/>
    </row>
    <row r="174" spans="1:24" x14ac:dyDescent="0.3">
      <c r="A174" s="1">
        <v>34</v>
      </c>
      <c r="B174" s="1" t="s">
        <v>417</v>
      </c>
      <c r="V174" s="1" t="s">
        <v>20</v>
      </c>
      <c r="W174" s="1"/>
      <c r="X174" s="1"/>
    </row>
    <row r="175" spans="1:24" x14ac:dyDescent="0.3">
      <c r="A175" s="1">
        <v>31</v>
      </c>
      <c r="B175" s="1" t="s">
        <v>406</v>
      </c>
      <c r="V175" s="1" t="s">
        <v>32</v>
      </c>
      <c r="W175" s="1"/>
      <c r="X175" s="1"/>
    </row>
    <row r="176" spans="1:24" x14ac:dyDescent="0.3">
      <c r="A176" s="1">
        <v>22</v>
      </c>
      <c r="B176" s="1" t="s">
        <v>400</v>
      </c>
      <c r="V176" s="1" t="s">
        <v>85</v>
      </c>
      <c r="W176" s="1"/>
      <c r="X176" s="1"/>
    </row>
    <row r="177" spans="1:24" x14ac:dyDescent="0.3">
      <c r="A177" s="1">
        <v>21</v>
      </c>
      <c r="B177" s="1" t="s">
        <v>405</v>
      </c>
      <c r="V177" s="1" t="s">
        <v>32</v>
      </c>
      <c r="W177" s="1"/>
      <c r="X177" s="1"/>
    </row>
    <row r="178" spans="1:24" x14ac:dyDescent="0.3">
      <c r="A178" s="1">
        <v>64</v>
      </c>
      <c r="B178" s="1" t="s">
        <v>402</v>
      </c>
      <c r="V178" s="1" t="s">
        <v>18</v>
      </c>
      <c r="W178" s="1"/>
      <c r="X178" s="1"/>
    </row>
    <row r="179" spans="1:24" x14ac:dyDescent="0.3">
      <c r="A179" s="1">
        <v>26</v>
      </c>
      <c r="B179" s="3">
        <v>6.25E-2</v>
      </c>
      <c r="V179" s="1" t="s">
        <v>312</v>
      </c>
      <c r="W179" s="1"/>
      <c r="X179" s="1"/>
    </row>
    <row r="180" spans="1:24" x14ac:dyDescent="0.3">
      <c r="A180" s="1">
        <v>18</v>
      </c>
      <c r="B180" s="1" t="s">
        <v>418</v>
      </c>
      <c r="V180" s="1" t="s">
        <v>23</v>
      </c>
      <c r="W180" s="1"/>
      <c r="X180" s="1"/>
    </row>
    <row r="181" spans="1:24" x14ac:dyDescent="0.3">
      <c r="A181" s="1">
        <v>49</v>
      </c>
      <c r="B181" s="1" t="s">
        <v>419</v>
      </c>
      <c r="V181" s="1" t="s">
        <v>20</v>
      </c>
      <c r="W181" s="1"/>
      <c r="X181" s="1"/>
    </row>
    <row r="182" spans="1:24" x14ac:dyDescent="0.3">
      <c r="A182" s="1">
        <v>21</v>
      </c>
      <c r="B182" s="1" t="s">
        <v>420</v>
      </c>
      <c r="V182" s="1" t="s">
        <v>11</v>
      </c>
      <c r="W182" s="1"/>
      <c r="X182" s="1"/>
    </row>
    <row r="183" spans="1:24" x14ac:dyDescent="0.3">
      <c r="A183" s="1">
        <v>29</v>
      </c>
      <c r="B183" s="1" t="s">
        <v>402</v>
      </c>
      <c r="V183" s="1" t="s">
        <v>11</v>
      </c>
      <c r="W183" s="1"/>
      <c r="X183" s="1"/>
    </row>
    <row r="184" spans="1:24" x14ac:dyDescent="0.3">
      <c r="A184" s="1">
        <v>31</v>
      </c>
      <c r="B184" s="1" t="s">
        <v>421</v>
      </c>
      <c r="V184" s="1" t="s">
        <v>11</v>
      </c>
      <c r="W184" s="1"/>
      <c r="X184" s="1"/>
    </row>
    <row r="185" spans="1:24" x14ac:dyDescent="0.3">
      <c r="A185" s="1">
        <v>26</v>
      </c>
      <c r="B185" s="1" t="s">
        <v>417</v>
      </c>
      <c r="V185" s="1" t="s">
        <v>18</v>
      </c>
      <c r="W185" s="1"/>
      <c r="X185" s="1"/>
    </row>
    <row r="186" spans="1:24" x14ac:dyDescent="0.3">
      <c r="A186" s="1">
        <v>69</v>
      </c>
      <c r="B186" s="1" t="s">
        <v>422</v>
      </c>
      <c r="V186" s="1" t="s">
        <v>312</v>
      </c>
      <c r="W186" s="1"/>
      <c r="X186" s="1"/>
    </row>
    <row r="187" spans="1:24" x14ac:dyDescent="0.3">
      <c r="A187" s="1">
        <v>56</v>
      </c>
      <c r="B187" s="1" t="s">
        <v>423</v>
      </c>
      <c r="V187" s="1" t="s">
        <v>328</v>
      </c>
      <c r="W187" s="1"/>
      <c r="X187" s="1"/>
    </row>
    <row r="188" spans="1:24" x14ac:dyDescent="0.3">
      <c r="A188" s="1">
        <v>60</v>
      </c>
      <c r="B188" s="1" t="s">
        <v>424</v>
      </c>
      <c r="V188" s="1" t="s">
        <v>328</v>
      </c>
      <c r="W188" s="1"/>
      <c r="X188" s="1"/>
    </row>
    <row r="189" spans="1:24" x14ac:dyDescent="0.3">
      <c r="A189" s="1">
        <v>86</v>
      </c>
      <c r="B189" s="1" t="s">
        <v>425</v>
      </c>
    </row>
    <row r="190" spans="1:24" x14ac:dyDescent="0.3">
      <c r="A190" s="1">
        <v>59</v>
      </c>
      <c r="B190" s="1" t="s">
        <v>402</v>
      </c>
    </row>
  </sheetData>
  <mergeCells count="1">
    <mergeCell ref="D2:H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A8FB-612F-4096-9AFF-90E795DE2A44}">
  <dimension ref="B2:H15"/>
  <sheetViews>
    <sheetView tabSelected="1" workbookViewId="0">
      <selection activeCell="H15" sqref="H15"/>
    </sheetView>
  </sheetViews>
  <sheetFormatPr baseColWidth="10" defaultRowHeight="14.4" x14ac:dyDescent="0.3"/>
  <sheetData>
    <row r="2" spans="2:8" x14ac:dyDescent="0.3">
      <c r="B2" t="s">
        <v>439</v>
      </c>
    </row>
    <row r="15" spans="2:8" x14ac:dyDescent="0.3">
      <c r="H15" s="24"/>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SUICIDIOS_2014_-_MARZO_2022__NE</vt:lpstr>
      <vt:lpstr>Descripcion de variables</vt:lpstr>
      <vt:lpstr>Objetivos de análisis descripti</vt:lpstr>
      <vt:lpstr>Tablas de frecuencia</vt:lpstr>
      <vt:lpstr>Resumen de datos estadísticoss</vt:lpstr>
      <vt:lpstr>Graficos</vt:lpstr>
      <vt:lpstr>Conclusiones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JUAN ESTEBAN  DIAZ DELGADO</cp:lastModifiedBy>
  <dcterms:created xsi:type="dcterms:W3CDTF">2023-09-10T23:52:05Z</dcterms:created>
  <dcterms:modified xsi:type="dcterms:W3CDTF">2023-09-14T03:35:14Z</dcterms:modified>
</cp:coreProperties>
</file>