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UAN ESTEBAN\Documents\QUINTO SEMESTRE\ANALOGA II\Laboratorios\Laboratorio 1 señal pwm\"/>
    </mc:Choice>
  </mc:AlternateContent>
  <xr:revisionPtr revIDLastSave="0" documentId="8_{D4AC1F33-EF93-4272-B20C-267E4F3F3D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K4" i="1"/>
  <c r="J4" i="1"/>
  <c r="I4" i="1"/>
  <c r="I10" i="1" l="1"/>
  <c r="I13" i="1" s="1"/>
  <c r="J10" i="1"/>
  <c r="J13" i="1" s="1"/>
  <c r="K10" i="1"/>
  <c r="K13" i="1" l="1"/>
</calcChain>
</file>

<file path=xl/sharedStrings.xml><?xml version="1.0" encoding="utf-8"?>
<sst xmlns="http://schemas.openxmlformats.org/spreadsheetml/2006/main" count="18" uniqueCount="18">
  <si>
    <t>R1 (K)</t>
  </si>
  <si>
    <t>Rp (K)</t>
  </si>
  <si>
    <t>C (nF)</t>
  </si>
  <si>
    <t>Vd (V)</t>
  </si>
  <si>
    <t>Vcc (V)</t>
  </si>
  <si>
    <t>Ton (mS)</t>
  </si>
  <si>
    <t>Ton (uS)</t>
  </si>
  <si>
    <t>Ton (nS)</t>
  </si>
  <si>
    <t>Toff (mS)</t>
  </si>
  <si>
    <t>Toff (uS)</t>
  </si>
  <si>
    <t>Toff (nS)</t>
  </si>
  <si>
    <t>T (ms)</t>
  </si>
  <si>
    <t>T (us)</t>
  </si>
  <si>
    <t>T (ns)</t>
  </si>
  <si>
    <t>f (KHz)</t>
  </si>
  <si>
    <t>f(Hz)</t>
  </si>
  <si>
    <t>X (%)</t>
  </si>
  <si>
    <t>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</si>
</sst>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8"/>
  <sheetViews>
    <sheetView tabSelected="1" workbookViewId="0">
      <selection activeCell="G11" sqref="G11"/>
    </sheetView>
  </sheetViews>
  <sheetFormatPr baseColWidth="10" defaultRowHeight="14.4" x14ac:dyDescent="0.3"/>
  <cols>
    <col min="2" max="2" width="9.6640625" customWidth="1"/>
    <col min="4" max="4" width="12" bestFit="1" customWidth="1"/>
    <col min="9" max="9" width="12" bestFit="1" customWidth="1"/>
  </cols>
  <sheetData>
    <row r="2" spans="2:15" x14ac:dyDescent="0.3">
      <c r="M2" s="4"/>
      <c r="N2" s="4"/>
      <c r="O2" s="4"/>
    </row>
    <row r="3" spans="2:15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16</v>
      </c>
      <c r="I3" s="3" t="s">
        <v>5</v>
      </c>
      <c r="J3" s="3" t="s">
        <v>6</v>
      </c>
      <c r="K3" s="3" t="s">
        <v>7</v>
      </c>
      <c r="M3" s="1"/>
      <c r="N3" s="1"/>
      <c r="O3" s="1"/>
    </row>
    <row r="4" spans="2:15" x14ac:dyDescent="0.3">
      <c r="B4" s="2">
        <v>12</v>
      </c>
      <c r="C4" s="2">
        <v>20</v>
      </c>
      <c r="D4" s="2">
        <v>1</v>
      </c>
      <c r="E4" s="2">
        <v>0.6</v>
      </c>
      <c r="F4" s="2">
        <v>12</v>
      </c>
      <c r="G4" s="2">
        <v>80</v>
      </c>
      <c r="I4" s="2">
        <f>(((-LN(1-(((2/3)*F4)/(F4-E4))))*((B4*1000)+((G4/100)*(C4*1000)))*(D4/1000000000))-((-LN(1-(((1/3)*F4)/(F4-E4))))*((B4*1000)+((G4/100)*(C4*1000)))*(D4/1000000000)))*1000</f>
        <v>2.1775727920464227E-2</v>
      </c>
      <c r="J4" s="2">
        <f>(((-LN(1-(((2/3)*F4)/(F4-E4))))*((B4*1000)+((G4/100)*(C4*1000)))*(D4/1000000000))-((-LN(1-(((1/3)*F4)/(F4-E4))))*((B4*1000)+((G4/100)*(C4*1000)))*(D4/1000000000)))*1000000</f>
        <v>21.775727920464227</v>
      </c>
      <c r="K4" s="2">
        <f>(((-LN(1-(((2/3)*F4)/(F4-E4))))*((B4*1000)+((G4/100)*(C4*1000)))*(D4/1000000000))-((-LN(1-(((1/3)*F4)/(F4-E4))))*((B4*1000)+((G4/100)*(C4*1000)))*(D4/1000000000)))*1000000000</f>
        <v>21775.727920464229</v>
      </c>
      <c r="M4" s="1"/>
      <c r="N4" s="1"/>
      <c r="O4" s="1"/>
    </row>
    <row r="5" spans="2:15" x14ac:dyDescent="0.3">
      <c r="B5" s="1"/>
      <c r="C5" s="1"/>
      <c r="D5" s="1"/>
      <c r="E5" s="1"/>
      <c r="F5" s="1"/>
      <c r="G5" s="1"/>
      <c r="I5" s="1"/>
      <c r="J5" s="1"/>
      <c r="K5" s="1"/>
      <c r="M5" s="1"/>
      <c r="N5" s="1"/>
      <c r="O5" s="1"/>
    </row>
    <row r="6" spans="2:15" x14ac:dyDescent="0.3">
      <c r="B6" s="1"/>
      <c r="C6" s="1"/>
      <c r="D6" s="1"/>
      <c r="E6" s="1"/>
      <c r="F6" s="1"/>
      <c r="G6" s="1"/>
      <c r="I6" s="3" t="s">
        <v>8</v>
      </c>
      <c r="J6" s="3" t="s">
        <v>9</v>
      </c>
      <c r="K6" s="3" t="s">
        <v>10</v>
      </c>
      <c r="M6" s="1"/>
      <c r="N6" s="1"/>
      <c r="O6" s="1"/>
    </row>
    <row r="7" spans="2:15" x14ac:dyDescent="0.3">
      <c r="B7" s="1"/>
      <c r="C7" s="1"/>
      <c r="D7" s="1"/>
      <c r="E7" s="1"/>
      <c r="F7" s="1"/>
      <c r="G7" s="1"/>
      <c r="I7" s="2">
        <f>((-LN((((1/3)*F4)-E4)/(F4-E4)))*((1-(G4/100))*(C4*1000)*(D4/1000000000))-((-LN((((2/3)*F4)-E4)/(F4-E4)))*((1-(G4/100))*(C4*1000))*(D4/1000000000)))*1000</f>
        <v>3.1108182743520328E-3</v>
      </c>
      <c r="J7" s="2">
        <f>((-LN((((1/3)*F4)-E4)/(F4-E4)))*((1-(G4/100))*(C4*1000)*(D4/1000000000))-((-LN((((2/3)*F4)-E4)/(F4-E4)))*((1-(G4/100))*(C4*1000))*(D4/1000000000)))*1000000</f>
        <v>3.1108182743520327</v>
      </c>
      <c r="K7" s="2">
        <f>((-LN((((1/3)*F4)-E4)/(F4-E4)))*((1-(G4/100))*(C4*1000)*(D4/1000000000))-((-LN((((2/3)*F4)-E4)/(F4-E4)))*((1-(G4/100))*(C4*1000))*(D4/1000000000)))*1000000000</f>
        <v>3110.8182743520329</v>
      </c>
      <c r="M7" s="1"/>
      <c r="N7" s="1"/>
      <c r="O7" s="1"/>
    </row>
    <row r="8" spans="2:15" x14ac:dyDescent="0.3">
      <c r="B8" s="1"/>
      <c r="C8" s="1"/>
      <c r="D8" s="1"/>
      <c r="E8" s="1"/>
      <c r="F8" s="1"/>
      <c r="G8" s="1"/>
      <c r="I8" s="1"/>
      <c r="J8" s="1"/>
      <c r="K8" s="1"/>
      <c r="M8" s="1"/>
      <c r="N8" s="1"/>
    </row>
    <row r="9" spans="2:15" x14ac:dyDescent="0.3">
      <c r="B9" s="1"/>
      <c r="C9" s="1"/>
      <c r="D9" s="1"/>
      <c r="E9" s="1"/>
      <c r="F9" s="1"/>
      <c r="G9" s="1"/>
      <c r="I9" s="3" t="s">
        <v>11</v>
      </c>
      <c r="J9" s="3" t="s">
        <v>12</v>
      </c>
      <c r="K9" s="3" t="s">
        <v>13</v>
      </c>
      <c r="M9" s="1"/>
      <c r="N9" s="1"/>
    </row>
    <row r="10" spans="2:15" x14ac:dyDescent="0.3">
      <c r="B10" s="1"/>
      <c r="C10" s="1"/>
      <c r="D10" s="1"/>
      <c r="E10" s="1"/>
      <c r="F10" s="1"/>
      <c r="G10" s="1"/>
      <c r="I10" s="2">
        <f>I4+I7</f>
        <v>2.4886546194816259E-2</v>
      </c>
      <c r="J10" s="2">
        <f>J4+J7</f>
        <v>24.886546194816262</v>
      </c>
      <c r="K10" s="2">
        <f>K4+K7</f>
        <v>24886.546194816263</v>
      </c>
      <c r="M10" s="1"/>
      <c r="N10" s="1"/>
    </row>
    <row r="11" spans="2:15" x14ac:dyDescent="0.3">
      <c r="B11" s="1"/>
      <c r="C11" s="1"/>
      <c r="D11" s="1"/>
      <c r="E11" s="1"/>
      <c r="F11" s="1"/>
      <c r="G11" s="1"/>
      <c r="I11" s="1"/>
      <c r="J11" s="1"/>
      <c r="K11" s="1"/>
      <c r="M11" s="1"/>
      <c r="N11" s="1"/>
    </row>
    <row r="12" spans="2:15" x14ac:dyDescent="0.3">
      <c r="B12" s="1"/>
      <c r="C12" s="1"/>
      <c r="D12" s="1"/>
      <c r="E12" s="1"/>
      <c r="F12" s="1"/>
      <c r="G12" s="1"/>
      <c r="I12" s="3" t="s">
        <v>15</v>
      </c>
      <c r="J12" s="3" t="s">
        <v>14</v>
      </c>
      <c r="K12" s="3" t="s">
        <v>17</v>
      </c>
      <c r="M12" s="1"/>
      <c r="N12" s="1"/>
    </row>
    <row r="13" spans="2:15" x14ac:dyDescent="0.3">
      <c r="B13" s="1"/>
      <c r="C13" s="1"/>
      <c r="D13" s="1"/>
      <c r="E13" s="1"/>
      <c r="F13" s="1"/>
      <c r="G13" s="1"/>
      <c r="H13" s="1"/>
      <c r="I13" s="2">
        <f>1000/I10</f>
        <v>40182.353636853593</v>
      </c>
      <c r="J13" s="2">
        <f>1000/J10</f>
        <v>40.182353636853584</v>
      </c>
      <c r="K13" s="2">
        <f>(I4*100)/I10</f>
        <v>87.5</v>
      </c>
      <c r="M13" s="1"/>
      <c r="N13" s="1"/>
    </row>
    <row r="14" spans="2:1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SOLANO JUAN MANUEL</dc:creator>
  <cp:lastModifiedBy>JUAN ESTEBAN  DIAZ DELGADO</cp:lastModifiedBy>
  <cp:lastPrinted>2019-06-07T03:42:02Z</cp:lastPrinted>
  <dcterms:created xsi:type="dcterms:W3CDTF">2019-05-25T03:03:15Z</dcterms:created>
  <dcterms:modified xsi:type="dcterms:W3CDTF">2024-08-30T02:28:16Z</dcterms:modified>
</cp:coreProperties>
</file>