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Enterprise excellence\Case study\"/>
    </mc:Choice>
  </mc:AlternateContent>
  <xr:revisionPtr revIDLastSave="0" documentId="13_ncr:1_{03665DF2-FD9B-4B48-B8D8-7FF96EAAF6EC}" xr6:coauthVersionLast="45" xr6:coauthVersionMax="45" xr10:uidLastSave="{00000000-0000-0000-0000-000000000000}"/>
  <bookViews>
    <workbookView xWindow="-120" yWindow="-120" windowWidth="29040" windowHeight="15840" firstSheet="2" activeTab="3" xr2:uid="{F12A9117-8F43-4D89-91AA-57E2FEF63FB4}"/>
  </bookViews>
  <sheets>
    <sheet name="Database" sheetId="1" r:id="rId1"/>
    <sheet name="Analysis --&gt;" sheetId="2" r:id="rId2"/>
    <sheet name="1. Trend analysis" sheetId="3" r:id="rId3"/>
    <sheet name="2. Comparative analysis" sheetId="7" r:id="rId4"/>
  </sheets>
  <definedNames>
    <definedName name="_xlnm._FilterDatabase" localSheetId="2" hidden="1">'1. Trend analysis'!#REF!</definedName>
    <definedName name="_xlnm._FilterDatabase" localSheetId="3" hidden="1">'2. Comparative analysis'!#REF!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F7" i="7"/>
  <c r="E7" i="7"/>
  <c r="D7" i="7"/>
  <c r="C7" i="7"/>
  <c r="F6" i="7"/>
  <c r="E6" i="7"/>
  <c r="D6" i="7"/>
  <c r="F5" i="7"/>
  <c r="E5" i="7"/>
  <c r="D5" i="7"/>
  <c r="C6" i="7"/>
  <c r="C5" i="7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N6" i="3" s="1"/>
  <c r="C5" i="3" l="1"/>
  <c r="P5" i="3"/>
  <c r="AC5" i="3"/>
  <c r="C6" i="3"/>
  <c r="P6" i="3"/>
  <c r="AC6" i="3"/>
  <c r="D5" i="3"/>
  <c r="Q5" i="3"/>
  <c r="AD5" i="3"/>
  <c r="D6" i="3"/>
  <c r="Q6" i="3"/>
  <c r="AD6" i="3"/>
  <c r="E5" i="3"/>
  <c r="R5" i="3"/>
  <c r="AE5" i="3"/>
  <c r="E6" i="3"/>
  <c r="R6" i="3"/>
  <c r="AE6" i="3"/>
  <c r="F5" i="3"/>
  <c r="S5" i="3"/>
  <c r="AF5" i="3"/>
  <c r="F6" i="3"/>
  <c r="S6" i="3"/>
  <c r="AF6" i="3"/>
  <c r="G5" i="3"/>
  <c r="T5" i="3"/>
  <c r="AG5" i="3"/>
  <c r="G6" i="3"/>
  <c r="T6" i="3"/>
  <c r="AG6" i="3"/>
  <c r="H5" i="3"/>
  <c r="U5" i="3"/>
  <c r="AH5" i="3"/>
  <c r="H6" i="3"/>
  <c r="U6" i="3"/>
  <c r="AH6" i="3"/>
  <c r="I5" i="3"/>
  <c r="V5" i="3"/>
  <c r="AI5" i="3"/>
  <c r="I6" i="3"/>
  <c r="V6" i="3"/>
  <c r="AI6" i="3"/>
  <c r="J5" i="3"/>
  <c r="W5" i="3"/>
  <c r="AJ5" i="3"/>
  <c r="J6" i="3"/>
  <c r="W6" i="3"/>
  <c r="AJ6" i="3"/>
  <c r="K5" i="3"/>
  <c r="X5" i="3"/>
  <c r="AK5" i="3"/>
  <c r="K6" i="3"/>
  <c r="X6" i="3"/>
  <c r="AK6" i="3"/>
  <c r="L5" i="3"/>
  <c r="Y5" i="3"/>
  <c r="AL5" i="3"/>
  <c r="L6" i="3"/>
  <c r="Y6" i="3"/>
  <c r="AL6" i="3"/>
  <c r="M5" i="3"/>
  <c r="Z5" i="3"/>
  <c r="AM5" i="3"/>
  <c r="M6" i="3"/>
  <c r="Z6" i="3"/>
  <c r="AM6" i="3"/>
  <c r="N5" i="3"/>
  <c r="AA5" i="3"/>
  <c r="AN5" i="3"/>
  <c r="N6" i="3"/>
  <c r="AA6" i="3"/>
</calcChain>
</file>

<file path=xl/sharedStrings.xml><?xml version="1.0" encoding="utf-8"?>
<sst xmlns="http://schemas.openxmlformats.org/spreadsheetml/2006/main" count="171" uniqueCount="22">
  <si>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</si>
  <si>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</si>
  <si>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</si>
  <si>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</si>
  <si>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</si>
  <si>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</si>
  <si>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</si>
  <si>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</si>
  <si>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</si>
  <si>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</si>
  <si>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</si>
  <si>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</si>
  <si>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</si>
  <si>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</si>
  <si>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</si>
  <si>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</si>
  <si>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</si>
  <si>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</si>
  <si>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</si>
  <si>
    <t>2. Comparative analysis</t>
  </si>
  <si>
    <t>Gross Profit</t>
  </si>
  <si>
    <t>Gross 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</si>
</sst>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165" fontId="1" fillId="2" borderId="2" xfId="0" applyNumberFormat="1" applyFont="1" applyFill="1" applyBorder="1"/>
    <xf numFmtId="1" fontId="2" fillId="2" borderId="0" xfId="0" applyNumberFormat="1" applyFont="1" applyFill="1"/>
    <xf numFmtId="165" fontId="1" fillId="2" borderId="2" xfId="0" applyNumberFormat="1" applyFont="1" applyFill="1" applyBorder="1" applyAlignment="1">
      <alignment horizontal="right"/>
    </xf>
    <xf numFmtId="0" fontId="7" fillId="2" borderId="0" xfId="0" applyFont="1" applyFill="1"/>
    <xf numFmtId="166" fontId="7" fillId="2" borderId="0" xfId="1" applyNumberFormat="1" applyFont="1" applyFill="1"/>
    <xf numFmtId="0" fontId="1" fillId="2" borderId="1" xfId="0" applyFont="1" applyFill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 Trend</a:t>
            </a:r>
            <a:r>
              <a:rPr lang="en-GB" sz="12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Analysis 2019-2021</a:t>
            </a:r>
            <a:endParaRPr lang="en-GB" sz="12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5337744179648106E-2"/>
          <c:y val="2.524322275785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Trend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analysis'!$C$5:$AN$5</c:f>
              <c:numCache>
                <c:formatCode>0</c:formatCode>
                <c:ptCount val="38"/>
                <c:pt idx="0">
                  <c:v>1941.2307692307691</c:v>
                </c:pt>
                <c:pt idx="1">
                  <c:v>1849.4690780228509</c:v>
                </c:pt>
                <c:pt idx="2">
                  <c:v>2175.2769230769227</c:v>
                </c:pt>
                <c:pt idx="3">
                  <c:v>2080.8114935648005</c:v>
                </c:pt>
                <c:pt idx="4">
                  <c:v>2249.1230769230765</c:v>
                </c:pt>
                <c:pt idx="5">
                  <c:v>2268.6</c:v>
                </c:pt>
                <c:pt idx="6">
                  <c:v>2498.3076923076919</c:v>
                </c:pt>
                <c:pt idx="7">
                  <c:v>1462.7392706420908</c:v>
                </c:pt>
                <c:pt idx="8">
                  <c:v>2334.9230769230767</c:v>
                </c:pt>
                <c:pt idx="9">
                  <c:v>2639.8615413642956</c:v>
                </c:pt>
                <c:pt idx="10">
                  <c:v>2258.8321142992068</c:v>
                </c:pt>
                <c:pt idx="11">
                  <c:v>2448.0830535688224</c:v>
                </c:pt>
                <c:pt idx="13">
                  <c:v>2660.0985011616999</c:v>
                </c:pt>
                <c:pt idx="14">
                  <c:v>2301.820609688868</c:v>
                </c:pt>
                <c:pt idx="15">
                  <c:v>2545.2376374103087</c:v>
                </c:pt>
                <c:pt idx="16">
                  <c:v>2850.2724207650704</c:v>
                </c:pt>
                <c:pt idx="17">
                  <c:v>3038.4310200419095</c:v>
                </c:pt>
                <c:pt idx="18">
                  <c:v>3081.4457503043245</c:v>
                </c:pt>
                <c:pt idx="19">
                  <c:v>3239.2990697390751</c:v>
                </c:pt>
                <c:pt idx="20">
                  <c:v>1844.6118688762529</c:v>
                </c:pt>
                <c:pt idx="21">
                  <c:v>2926.9243830603632</c:v>
                </c:pt>
                <c:pt idx="22">
                  <c:v>3382.5564278401821</c:v>
                </c:pt>
                <c:pt idx="23">
                  <c:v>3102.5376031076216</c:v>
                </c:pt>
                <c:pt idx="24">
                  <c:v>2853.3720012781246</c:v>
                </c:pt>
                <c:pt idx="26">
                  <c:v>3363.3852773606832</c:v>
                </c:pt>
                <c:pt idx="27">
                  <c:v>2896.4020535350955</c:v>
                </c:pt>
                <c:pt idx="28">
                  <c:v>3365.879258708992</c:v>
                </c:pt>
                <c:pt idx="29">
                  <c:v>3715.4704340513654</c:v>
                </c:pt>
                <c:pt idx="30">
                  <c:v>4039.0341221931335</c:v>
                </c:pt>
                <c:pt idx="31">
                  <c:v>3971.8638408805</c:v>
                </c:pt>
                <c:pt idx="32">
                  <c:v>4245.9215971449739</c:v>
                </c:pt>
                <c:pt idx="33">
                  <c:v>2486.2807465538858</c:v>
                </c:pt>
                <c:pt idx="34">
                  <c:v>3863.1103827011807</c:v>
                </c:pt>
                <c:pt idx="35">
                  <c:v>4289.1516580473954</c:v>
                </c:pt>
                <c:pt idx="36">
                  <c:v>4193.7394584541544</c:v>
                </c:pt>
                <c:pt idx="37">
                  <c:v>3799.390432295012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7-4733-8A8E-555623F65285}"/>
            </c:ext>
          </c:extLst>
        </c:ser>
        <c:ser>
          <c:idx val="1"/>
          <c:order val="1"/>
          <c:tx>
            <c:strRef>
              <c:f>'1. Trend analysis'!$B$6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analysis'!$C$6:$AN$6</c:f>
              <c:numCache>
                <c:formatCode>0</c:formatCode>
                <c:ptCount val="38"/>
                <c:pt idx="0">
                  <c:v>706.15384615384608</c:v>
                </c:pt>
                <c:pt idx="1">
                  <c:v>600</c:v>
                </c:pt>
                <c:pt idx="2">
                  <c:v>710.76923076923072</c:v>
                </c:pt>
                <c:pt idx="3">
                  <c:v>656.30769230769238</c:v>
                </c:pt>
                <c:pt idx="4">
                  <c:v>670.61538461538453</c:v>
                </c:pt>
                <c:pt idx="5">
                  <c:v>593.53846153846155</c:v>
                </c:pt>
                <c:pt idx="6">
                  <c:v>583.38461538461536</c:v>
                </c:pt>
                <c:pt idx="7">
                  <c:v>474.46153846153845</c:v>
                </c:pt>
                <c:pt idx="8">
                  <c:v>639.69230769230762</c:v>
                </c:pt>
                <c:pt idx="9">
                  <c:v>676.61538461538453</c:v>
                </c:pt>
                <c:pt idx="10">
                  <c:v>571.38461538461536</c:v>
                </c:pt>
                <c:pt idx="11">
                  <c:v>422.76923076923066</c:v>
                </c:pt>
                <c:pt idx="13">
                  <c:v>596.71949207527507</c:v>
                </c:pt>
                <c:pt idx="14">
                  <c:v>504.42901070568638</c:v>
                </c:pt>
                <c:pt idx="15">
                  <c:v>596.36058786890646</c:v>
                </c:pt>
                <c:pt idx="16">
                  <c:v>726.58170848780583</c:v>
                </c:pt>
                <c:pt idx="17">
                  <c:v>705.03445476861111</c:v>
                </c:pt>
                <c:pt idx="18">
                  <c:v>683.74813890747942</c:v>
                </c:pt>
                <c:pt idx="19">
                  <c:v>612.10540577172105</c:v>
                </c:pt>
                <c:pt idx="20">
                  <c:v>509.49498696850935</c:v>
                </c:pt>
                <c:pt idx="21">
                  <c:v>716.91889176476468</c:v>
                </c:pt>
                <c:pt idx="22">
                  <c:v>731.14755311591955</c:v>
                </c:pt>
                <c:pt idx="23">
                  <c:v>590.71973108505404</c:v>
                </c:pt>
                <c:pt idx="24">
                  <c:v>589.9854844016553</c:v>
                </c:pt>
                <c:pt idx="26">
                  <c:v>830.40526365672724</c:v>
                </c:pt>
                <c:pt idx="27">
                  <c:v>681.69872570104417</c:v>
                </c:pt>
                <c:pt idx="28">
                  <c:v>881.25703792407626</c:v>
                </c:pt>
                <c:pt idx="29">
                  <c:v>962.77009739234722</c:v>
                </c:pt>
                <c:pt idx="30">
                  <c:v>984.26685700500332</c:v>
                </c:pt>
                <c:pt idx="31">
                  <c:v>892.57693620058262</c:v>
                </c:pt>
                <c:pt idx="32">
                  <c:v>849.00258706451814</c:v>
                </c:pt>
                <c:pt idx="33">
                  <c:v>651.03464179819332</c:v>
                </c:pt>
                <c:pt idx="34">
                  <c:v>969.92134547183161</c:v>
                </c:pt>
                <c:pt idx="35">
                  <c:v>912.00556711908484</c:v>
                </c:pt>
                <c:pt idx="36">
                  <c:v>886.19585760204654</c:v>
                </c:pt>
                <c:pt idx="37">
                  <c:v>799.51580878156631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7-4733-8A8E-555623F6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31695"/>
        <c:axId val="553983071"/>
      </c:lineChart>
      <c:dateAx>
        <c:axId val="23273169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3071"/>
        <c:crosses val="autoZero"/>
        <c:auto val="1"/>
        <c:lblOffset val="100"/>
        <c:baseTimeUnit val="months"/>
      </c:dateAx>
      <c:valAx>
        <c:axId val="5539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316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103187</xdr:colOff>
      <xdr:row>9</xdr:row>
      <xdr:rowOff>76993</xdr:rowOff>
    </xdr:from>
    <xdr:to>
      <xdr:col>23</xdr:col>
      <xdr:colOff>381000</xdr:colOff>
      <xdr:row>29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B1AE1-BA17-4119-9168-7333A3B05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workbookViewId="0"/>
  </sheetViews>
  <sheetFormatPr defaultRowHeight="12" x14ac:dyDescent="0.2"/>
  <cols>
    <col min="1" max="1" width="2" style="1" customWidth="1"/>
    <col min="2" max="3" width="9.140625" style="1"/>
    <col min="4" max="4" width="9.85546875" style="1" bestFit="1" customWidth="1"/>
    <col min="5" max="5" width="9.140625" style="1"/>
    <col min="6" max="6" width="12.42578125" style="1" bestFit="1" customWidth="1"/>
    <col min="7" max="7" width="12" style="1" bestFit="1" customWidth="1"/>
    <col min="8" max="8" width="16" style="1" bestFit="1" customWidth="1"/>
    <col min="9" max="9" width="18.5703125" style="1" bestFit="1" customWidth="1"/>
    <col min="10" max="10" width="18.42578125" style="1" customWidth="1"/>
    <col min="11" max="11" width="19.85546875" style="5" bestFit="1" customWidth="1"/>
    <col min="12" max="12" width="13.28515625" style="1" bestFit="1" customWidth="1"/>
    <col min="13" max="16384" width="9.140625" style="1"/>
  </cols>
  <sheetData>
    <row r="1" spans="2:12" ht="15.75" x14ac:dyDescent="0.25">
      <c r="B1" s="2" t="s">
        <v>0</v>
      </c>
      <c r="C1" s="2"/>
      <c r="D1" s="2"/>
      <c r="E1" s="2"/>
    </row>
    <row r="4" spans="2:12" x14ac:dyDescent="0.2">
      <c r="B4" s="3" t="s">
        <v>6</v>
      </c>
      <c r="C4" s="3" t="s">
        <v>5</v>
      </c>
      <c r="D4" s="10" t="s">
        <v>18</v>
      </c>
      <c r="E4" s="3" t="s">
        <v>3</v>
      </c>
      <c r="F4" s="17" t="s">
        <v>1</v>
      </c>
      <c r="G4" s="17" t="s">
        <v>2</v>
      </c>
      <c r="H4" s="17" t="s">
        <v>4</v>
      </c>
      <c r="I4" s="17" t="s">
        <v>14</v>
      </c>
      <c r="J4" s="17" t="s">
        <v>7</v>
      </c>
      <c r="K4" s="17" t="s">
        <v>8</v>
      </c>
      <c r="L4" s="17" t="s">
        <v>9</v>
      </c>
    </row>
    <row r="5" spans="2:12" x14ac:dyDescent="0.2">
      <c r="B5" s="6">
        <v>1</v>
      </c>
      <c r="C5" s="6">
        <v>2019</v>
      </c>
      <c r="D5" s="11">
        <f>EOMONTH(DATE(C5,B5,"1"),0)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2">
      <c r="B6" s="6">
        <v>2</v>
      </c>
      <c r="C6" s="6">
        <v>2019</v>
      </c>
      <c r="D6" s="11">
        <f>EOMONTH(DATE(C6,B6,"1"),0)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2">
      <c r="B7" s="6">
        <v>3</v>
      </c>
      <c r="C7" s="6">
        <v>2019</v>
      </c>
      <c r="D7" s="11">
        <f>EOMONTH(DATE(C7,B7,"1"),0)</f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2">
      <c r="B8" s="6">
        <v>4</v>
      </c>
      <c r="C8" s="6">
        <v>2019</v>
      </c>
      <c r="D8" s="11">
        <f t="shared" ref="D8:D71" si="0">EOMONTH(DATE(C8,B8,"1"),0)</f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2">
      <c r="B9" s="6">
        <v>5</v>
      </c>
      <c r="C9" s="6">
        <v>2019</v>
      </c>
      <c r="D9" s="11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2">
      <c r="B10" s="6">
        <v>6</v>
      </c>
      <c r="C10" s="6">
        <v>2019</v>
      </c>
      <c r="D10" s="11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2">
      <c r="B11" s="6">
        <v>7</v>
      </c>
      <c r="C11" s="6">
        <v>2019</v>
      </c>
      <c r="D11" s="11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2">
      <c r="B12" s="6">
        <v>8</v>
      </c>
      <c r="C12" s="6">
        <v>2019</v>
      </c>
      <c r="D12" s="11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2">
      <c r="B13" s="6">
        <v>9</v>
      </c>
      <c r="C13" s="6">
        <v>2019</v>
      </c>
      <c r="D13" s="11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2">
      <c r="B14" s="6">
        <v>10</v>
      </c>
      <c r="C14" s="6">
        <v>2019</v>
      </c>
      <c r="D14" s="11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2">
      <c r="B15" s="6">
        <v>11</v>
      </c>
      <c r="C15" s="6">
        <v>2019</v>
      </c>
      <c r="D15" s="11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2">
      <c r="B16" s="6">
        <v>12</v>
      </c>
      <c r="C16" s="6">
        <v>2019</v>
      </c>
      <c r="D16" s="11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2">
      <c r="B17" s="6">
        <v>1</v>
      </c>
      <c r="C17" s="6">
        <v>2020</v>
      </c>
      <c r="D17" s="11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2">
      <c r="B18" s="6">
        <v>2</v>
      </c>
      <c r="C18" s="6">
        <v>2020</v>
      </c>
      <c r="D18" s="11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2">
      <c r="B19" s="6">
        <v>3</v>
      </c>
      <c r="C19" s="6">
        <v>2020</v>
      </c>
      <c r="D19" s="11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2">
      <c r="B20" s="6">
        <v>4</v>
      </c>
      <c r="C20" s="6">
        <v>2020</v>
      </c>
      <c r="D20" s="11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2">
      <c r="B21" s="6">
        <v>5</v>
      </c>
      <c r="C21" s="6">
        <v>2020</v>
      </c>
      <c r="D21" s="11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2">
      <c r="B22" s="6">
        <v>6</v>
      </c>
      <c r="C22" s="6">
        <v>2020</v>
      </c>
      <c r="D22" s="11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2">
      <c r="B23" s="6">
        <v>7</v>
      </c>
      <c r="C23" s="6">
        <v>2020</v>
      </c>
      <c r="D23" s="11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2">
      <c r="B24" s="6">
        <v>8</v>
      </c>
      <c r="C24" s="6">
        <v>2020</v>
      </c>
      <c r="D24" s="11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2">
      <c r="B25" s="6">
        <v>9</v>
      </c>
      <c r="C25" s="6">
        <v>2020</v>
      </c>
      <c r="D25" s="11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2">
      <c r="B26" s="6">
        <v>10</v>
      </c>
      <c r="C26" s="6">
        <v>2020</v>
      </c>
      <c r="D26" s="11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2">
      <c r="B27" s="6">
        <v>11</v>
      </c>
      <c r="C27" s="6">
        <v>2020</v>
      </c>
      <c r="D27" s="11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2">
      <c r="B28" s="6">
        <v>12</v>
      </c>
      <c r="C28" s="6">
        <v>2020</v>
      </c>
      <c r="D28" s="11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2">
      <c r="B29" s="6">
        <v>1</v>
      </c>
      <c r="C29" s="6">
        <v>2021</v>
      </c>
      <c r="D29" s="11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2">
      <c r="B30" s="6">
        <v>2</v>
      </c>
      <c r="C30" s="6">
        <v>2021</v>
      </c>
      <c r="D30" s="11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2">
      <c r="B31" s="6">
        <v>3</v>
      </c>
      <c r="C31" s="6">
        <v>2021</v>
      </c>
      <c r="D31" s="11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2">
      <c r="B32" s="6">
        <v>4</v>
      </c>
      <c r="C32" s="6">
        <v>2021</v>
      </c>
      <c r="D32" s="11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2">
      <c r="B33" s="6">
        <v>5</v>
      </c>
      <c r="C33" s="6">
        <v>2021</v>
      </c>
      <c r="D33" s="11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2">
      <c r="B34" s="6">
        <v>6</v>
      </c>
      <c r="C34" s="6">
        <v>2021</v>
      </c>
      <c r="D34" s="11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2">
      <c r="B35" s="6">
        <v>7</v>
      </c>
      <c r="C35" s="6">
        <v>2021</v>
      </c>
      <c r="D35" s="11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2">
      <c r="B36" s="6">
        <v>8</v>
      </c>
      <c r="C36" s="6">
        <v>2021</v>
      </c>
      <c r="D36" s="11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2">
      <c r="B37" s="6">
        <v>9</v>
      </c>
      <c r="C37" s="6">
        <v>2021</v>
      </c>
      <c r="D37" s="11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2">
      <c r="B38" s="6">
        <v>10</v>
      </c>
      <c r="C38" s="6">
        <v>2021</v>
      </c>
      <c r="D38" s="11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2">
      <c r="B39" s="6">
        <v>11</v>
      </c>
      <c r="C39" s="6">
        <v>2021</v>
      </c>
      <c r="D39" s="11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2">
      <c r="B40" s="6">
        <v>12</v>
      </c>
      <c r="C40" s="6">
        <v>2021</v>
      </c>
      <c r="D40" s="11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2">
      <c r="B41" s="6">
        <v>1</v>
      </c>
      <c r="C41" s="6">
        <v>2019</v>
      </c>
      <c r="D41" s="11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2">
      <c r="B42" s="6">
        <v>2</v>
      </c>
      <c r="C42" s="6">
        <v>2019</v>
      </c>
      <c r="D42" s="11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2">
      <c r="B43" s="6">
        <v>3</v>
      </c>
      <c r="C43" s="6">
        <v>2019</v>
      </c>
      <c r="D43" s="11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2">
      <c r="B44" s="6">
        <v>4</v>
      </c>
      <c r="C44" s="6">
        <v>2019</v>
      </c>
      <c r="D44" s="11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2">
      <c r="B45" s="6">
        <v>5</v>
      </c>
      <c r="C45" s="6">
        <v>2019</v>
      </c>
      <c r="D45" s="11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2">
      <c r="B46" s="6">
        <v>6</v>
      </c>
      <c r="C46" s="6">
        <v>2019</v>
      </c>
      <c r="D46" s="11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2">
      <c r="B47" s="6">
        <v>7</v>
      </c>
      <c r="C47" s="6">
        <v>2019</v>
      </c>
      <c r="D47" s="11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2">
      <c r="B48" s="6">
        <v>8</v>
      </c>
      <c r="C48" s="6">
        <v>2019</v>
      </c>
      <c r="D48" s="11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2">
      <c r="B49" s="6">
        <v>9</v>
      </c>
      <c r="C49" s="6">
        <v>2019</v>
      </c>
      <c r="D49" s="11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2">
      <c r="B50" s="6">
        <v>10</v>
      </c>
      <c r="C50" s="6">
        <v>2019</v>
      </c>
      <c r="D50" s="11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2">
      <c r="B51" s="6">
        <v>11</v>
      </c>
      <c r="C51" s="6">
        <v>2019</v>
      </c>
      <c r="D51" s="11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2">
      <c r="B52" s="6">
        <v>12</v>
      </c>
      <c r="C52" s="6">
        <v>2019</v>
      </c>
      <c r="D52" s="11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2">
      <c r="B53" s="6">
        <v>1</v>
      </c>
      <c r="C53" s="6">
        <v>2020</v>
      </c>
      <c r="D53" s="11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2">
      <c r="B54" s="6">
        <v>2</v>
      </c>
      <c r="C54" s="6">
        <v>2020</v>
      </c>
      <c r="D54" s="11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2">
      <c r="B55" s="6">
        <v>3</v>
      </c>
      <c r="C55" s="6">
        <v>2020</v>
      </c>
      <c r="D55" s="11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2">
      <c r="B56" s="6">
        <v>4</v>
      </c>
      <c r="C56" s="6">
        <v>2020</v>
      </c>
      <c r="D56" s="11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2">
      <c r="B57" s="6">
        <v>5</v>
      </c>
      <c r="C57" s="6">
        <v>2020</v>
      </c>
      <c r="D57" s="11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2">
      <c r="B58" s="6">
        <v>6</v>
      </c>
      <c r="C58" s="6">
        <v>2020</v>
      </c>
      <c r="D58" s="11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2">
      <c r="B59" s="6">
        <v>7</v>
      </c>
      <c r="C59" s="6">
        <v>2020</v>
      </c>
      <c r="D59" s="11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2">
      <c r="B60" s="6">
        <v>8</v>
      </c>
      <c r="C60" s="6">
        <v>2020</v>
      </c>
      <c r="D60" s="11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2">
      <c r="B61" s="6">
        <v>9</v>
      </c>
      <c r="C61" s="6">
        <v>2020</v>
      </c>
      <c r="D61" s="11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2">
      <c r="B62" s="6">
        <v>10</v>
      </c>
      <c r="C62" s="6">
        <v>2020</v>
      </c>
      <c r="D62" s="11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2">
      <c r="B63" s="6">
        <v>11</v>
      </c>
      <c r="C63" s="6">
        <v>2020</v>
      </c>
      <c r="D63" s="11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2">
      <c r="B64" s="6">
        <v>12</v>
      </c>
      <c r="C64" s="6">
        <v>2020</v>
      </c>
      <c r="D64" s="11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2">
      <c r="B65" s="6">
        <v>1</v>
      </c>
      <c r="C65" s="6">
        <v>2021</v>
      </c>
      <c r="D65" s="11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2">
      <c r="B66" s="6">
        <v>2</v>
      </c>
      <c r="C66" s="6">
        <v>2021</v>
      </c>
      <c r="D66" s="11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2">
      <c r="B67" s="6">
        <v>3</v>
      </c>
      <c r="C67" s="6">
        <v>2021</v>
      </c>
      <c r="D67" s="11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2">
      <c r="B68" s="6">
        <v>4</v>
      </c>
      <c r="C68" s="6">
        <v>2021</v>
      </c>
      <c r="D68" s="11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2">
      <c r="B69" s="6">
        <v>5</v>
      </c>
      <c r="C69" s="6">
        <v>2021</v>
      </c>
      <c r="D69" s="11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2">
      <c r="B70" s="6">
        <v>6</v>
      </c>
      <c r="C70" s="6">
        <v>2021</v>
      </c>
      <c r="D70" s="11">
        <f t="shared" si="0"/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2">
      <c r="B71" s="6">
        <v>7</v>
      </c>
      <c r="C71" s="6">
        <v>2021</v>
      </c>
      <c r="D71" s="11">
        <f t="shared" si="0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2">
      <c r="B72" s="6">
        <v>8</v>
      </c>
      <c r="C72" s="6">
        <v>2021</v>
      </c>
      <c r="D72" s="11">
        <f t="shared" ref="D72:D135" si="1">EOMONTH(DATE(C72,B72,"1"),0)</f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2">
      <c r="B73" s="6">
        <v>9</v>
      </c>
      <c r="C73" s="6">
        <v>2021</v>
      </c>
      <c r="D73" s="11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2">
      <c r="B74" s="6">
        <v>10</v>
      </c>
      <c r="C74" s="6">
        <v>2021</v>
      </c>
      <c r="D74" s="11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2">
      <c r="B75" s="6">
        <v>11</v>
      </c>
      <c r="C75" s="6">
        <v>2021</v>
      </c>
      <c r="D75" s="11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2">
      <c r="B76" s="6">
        <v>12</v>
      </c>
      <c r="C76" s="6">
        <v>2021</v>
      </c>
      <c r="D76" s="11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2">
      <c r="B77" s="6">
        <v>1</v>
      </c>
      <c r="C77" s="6">
        <v>2019</v>
      </c>
      <c r="D77" s="11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2">
      <c r="B78" s="6">
        <v>2</v>
      </c>
      <c r="C78" s="6">
        <v>2019</v>
      </c>
      <c r="D78" s="11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2">
      <c r="B79" s="6">
        <v>3</v>
      </c>
      <c r="C79" s="6">
        <v>2019</v>
      </c>
      <c r="D79" s="11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2">
      <c r="B80" s="6">
        <v>4</v>
      </c>
      <c r="C80" s="6">
        <v>2019</v>
      </c>
      <c r="D80" s="11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2">
      <c r="B81" s="6">
        <v>5</v>
      </c>
      <c r="C81" s="6">
        <v>2019</v>
      </c>
      <c r="D81" s="11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2">
      <c r="B82" s="6">
        <v>6</v>
      </c>
      <c r="C82" s="6">
        <v>2019</v>
      </c>
      <c r="D82" s="11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2">
      <c r="B83" s="6">
        <v>7</v>
      </c>
      <c r="C83" s="6">
        <v>2019</v>
      </c>
      <c r="D83" s="11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2">
      <c r="B84" s="6">
        <v>8</v>
      </c>
      <c r="C84" s="6">
        <v>2019</v>
      </c>
      <c r="D84" s="11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2">
      <c r="B85" s="6">
        <v>9</v>
      </c>
      <c r="C85" s="6">
        <v>2019</v>
      </c>
      <c r="D85" s="11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2">
      <c r="B86" s="6">
        <v>10</v>
      </c>
      <c r="C86" s="6">
        <v>2019</v>
      </c>
      <c r="D86" s="11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2">
      <c r="B87" s="6">
        <v>11</v>
      </c>
      <c r="C87" s="6">
        <v>2019</v>
      </c>
      <c r="D87" s="11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2">
      <c r="B88" s="6">
        <v>12</v>
      </c>
      <c r="C88" s="6">
        <v>2019</v>
      </c>
      <c r="D88" s="11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2">
      <c r="B89" s="6">
        <v>1</v>
      </c>
      <c r="C89" s="6">
        <v>2020</v>
      </c>
      <c r="D89" s="11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2">
      <c r="B90" s="6">
        <v>2</v>
      </c>
      <c r="C90" s="6">
        <v>2020</v>
      </c>
      <c r="D90" s="11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2">
      <c r="B91" s="6">
        <v>3</v>
      </c>
      <c r="C91" s="6">
        <v>2020</v>
      </c>
      <c r="D91" s="11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2">
      <c r="B92" s="6">
        <v>4</v>
      </c>
      <c r="C92" s="6">
        <v>2020</v>
      </c>
      <c r="D92" s="11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2">
      <c r="B93" s="6">
        <v>5</v>
      </c>
      <c r="C93" s="6">
        <v>2020</v>
      </c>
      <c r="D93" s="11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2">
      <c r="B94" s="6">
        <v>6</v>
      </c>
      <c r="C94" s="6">
        <v>2020</v>
      </c>
      <c r="D94" s="11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2">
      <c r="B95" s="6">
        <v>7</v>
      </c>
      <c r="C95" s="6">
        <v>2020</v>
      </c>
      <c r="D95" s="11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2">
      <c r="B96" s="6">
        <v>8</v>
      </c>
      <c r="C96" s="6">
        <v>2020</v>
      </c>
      <c r="D96" s="11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2">
      <c r="B97" s="6">
        <v>9</v>
      </c>
      <c r="C97" s="6">
        <v>2020</v>
      </c>
      <c r="D97" s="11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2">
      <c r="B98" s="6">
        <v>10</v>
      </c>
      <c r="C98" s="6">
        <v>2020</v>
      </c>
      <c r="D98" s="11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2">
      <c r="B99" s="6">
        <v>11</v>
      </c>
      <c r="C99" s="6">
        <v>2020</v>
      </c>
      <c r="D99" s="11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2">
      <c r="B100" s="6">
        <v>12</v>
      </c>
      <c r="C100" s="6">
        <v>2020</v>
      </c>
      <c r="D100" s="11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2">
      <c r="B101" s="6">
        <v>1</v>
      </c>
      <c r="C101" s="6">
        <v>2021</v>
      </c>
      <c r="D101" s="11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2">
      <c r="B102" s="6">
        <v>2</v>
      </c>
      <c r="C102" s="6">
        <v>2021</v>
      </c>
      <c r="D102" s="11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2">
      <c r="B103" s="6">
        <v>3</v>
      </c>
      <c r="C103" s="6">
        <v>2021</v>
      </c>
      <c r="D103" s="11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2">
      <c r="B104" s="6">
        <v>4</v>
      </c>
      <c r="C104" s="6">
        <v>2021</v>
      </c>
      <c r="D104" s="11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2">
      <c r="B105" s="6">
        <v>5</v>
      </c>
      <c r="C105" s="6">
        <v>2021</v>
      </c>
      <c r="D105" s="11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2">
      <c r="B106" s="6">
        <v>6</v>
      </c>
      <c r="C106" s="6">
        <v>2021</v>
      </c>
      <c r="D106" s="11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2">
      <c r="B107" s="6">
        <v>7</v>
      </c>
      <c r="C107" s="6">
        <v>2021</v>
      </c>
      <c r="D107" s="11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2">
      <c r="B108" s="6">
        <v>8</v>
      </c>
      <c r="C108" s="6">
        <v>2021</v>
      </c>
      <c r="D108" s="11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2">
      <c r="B109" s="6">
        <v>9</v>
      </c>
      <c r="C109" s="6">
        <v>2021</v>
      </c>
      <c r="D109" s="11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2">
      <c r="B110" s="6">
        <v>10</v>
      </c>
      <c r="C110" s="6">
        <v>2021</v>
      </c>
      <c r="D110" s="11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2">
      <c r="B111" s="6">
        <v>11</v>
      </c>
      <c r="C111" s="6">
        <v>2021</v>
      </c>
      <c r="D111" s="11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2">
      <c r="B112" s="6">
        <v>12</v>
      </c>
      <c r="C112" s="6">
        <v>2021</v>
      </c>
      <c r="D112" s="11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2">
      <c r="B113" s="6">
        <v>1</v>
      </c>
      <c r="C113" s="6">
        <v>2019</v>
      </c>
      <c r="D113" s="11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2">
      <c r="B114" s="6">
        <v>2</v>
      </c>
      <c r="C114" s="6">
        <v>2019</v>
      </c>
      <c r="D114" s="11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2">
      <c r="B115" s="6">
        <v>3</v>
      </c>
      <c r="C115" s="6">
        <v>2019</v>
      </c>
      <c r="D115" s="11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2">
      <c r="B116" s="6">
        <v>4</v>
      </c>
      <c r="C116" s="6">
        <v>2019</v>
      </c>
      <c r="D116" s="11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2">
      <c r="B117" s="6">
        <v>5</v>
      </c>
      <c r="C117" s="6">
        <v>2019</v>
      </c>
      <c r="D117" s="11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2">
      <c r="B118" s="6">
        <v>6</v>
      </c>
      <c r="C118" s="6">
        <v>2019</v>
      </c>
      <c r="D118" s="11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2">
      <c r="B119" s="6">
        <v>7</v>
      </c>
      <c r="C119" s="6">
        <v>2019</v>
      </c>
      <c r="D119" s="11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2">
      <c r="B120" s="6">
        <v>8</v>
      </c>
      <c r="C120" s="6">
        <v>2019</v>
      </c>
      <c r="D120" s="11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2">
      <c r="B121" s="6">
        <v>9</v>
      </c>
      <c r="C121" s="6">
        <v>2019</v>
      </c>
      <c r="D121" s="11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2">
      <c r="B122" s="6">
        <v>10</v>
      </c>
      <c r="C122" s="6">
        <v>2019</v>
      </c>
      <c r="D122" s="11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2">
      <c r="B123" s="6">
        <v>11</v>
      </c>
      <c r="C123" s="6">
        <v>2019</v>
      </c>
      <c r="D123" s="11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2">
      <c r="B124" s="6">
        <v>12</v>
      </c>
      <c r="C124" s="6">
        <v>2019</v>
      </c>
      <c r="D124" s="11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2">
      <c r="B125" s="6">
        <v>1</v>
      </c>
      <c r="C125" s="6">
        <v>2020</v>
      </c>
      <c r="D125" s="11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2">
      <c r="B126" s="6">
        <v>2</v>
      </c>
      <c r="C126" s="6">
        <v>2020</v>
      </c>
      <c r="D126" s="11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2">
      <c r="B127" s="6">
        <v>3</v>
      </c>
      <c r="C127" s="6">
        <v>2020</v>
      </c>
      <c r="D127" s="11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2">
      <c r="B128" s="6">
        <v>4</v>
      </c>
      <c r="C128" s="6">
        <v>2020</v>
      </c>
      <c r="D128" s="11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2">
      <c r="B129" s="6">
        <v>5</v>
      </c>
      <c r="C129" s="6">
        <v>2020</v>
      </c>
      <c r="D129" s="11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2">
      <c r="B130" s="6">
        <v>6</v>
      </c>
      <c r="C130" s="6">
        <v>2020</v>
      </c>
      <c r="D130" s="11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2">
      <c r="B131" s="6">
        <v>7</v>
      </c>
      <c r="C131" s="6">
        <v>2020</v>
      </c>
      <c r="D131" s="11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2">
      <c r="B132" s="6">
        <v>8</v>
      </c>
      <c r="C132" s="6">
        <v>2020</v>
      </c>
      <c r="D132" s="11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2">
      <c r="B133" s="6">
        <v>9</v>
      </c>
      <c r="C133" s="6">
        <v>2020</v>
      </c>
      <c r="D133" s="11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2">
      <c r="B134" s="6">
        <v>10</v>
      </c>
      <c r="C134" s="6">
        <v>2020</v>
      </c>
      <c r="D134" s="11">
        <f t="shared" si="1"/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2">
      <c r="B135" s="6">
        <v>11</v>
      </c>
      <c r="C135" s="6">
        <v>2020</v>
      </c>
      <c r="D135" s="11">
        <f t="shared" si="1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2">
      <c r="B136" s="6">
        <v>12</v>
      </c>
      <c r="C136" s="6">
        <v>2020</v>
      </c>
      <c r="D136" s="11">
        <f t="shared" ref="D136:D148" si="2">EOMONTH(DATE(C136,B136,"1"),0)</f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2">
      <c r="B137" s="6">
        <v>1</v>
      </c>
      <c r="C137" s="6">
        <v>2021</v>
      </c>
      <c r="D137" s="11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2">
      <c r="B138" s="6">
        <v>2</v>
      </c>
      <c r="C138" s="6">
        <v>2021</v>
      </c>
      <c r="D138" s="11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2">
      <c r="B139" s="6">
        <v>3</v>
      </c>
      <c r="C139" s="6">
        <v>2021</v>
      </c>
      <c r="D139" s="11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2">
      <c r="B140" s="6">
        <v>4</v>
      </c>
      <c r="C140" s="6">
        <v>2021</v>
      </c>
      <c r="D140" s="11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2">
      <c r="B141" s="6">
        <v>5</v>
      </c>
      <c r="C141" s="6">
        <v>2021</v>
      </c>
      <c r="D141" s="11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2">
      <c r="B142" s="6">
        <v>6</v>
      </c>
      <c r="C142" s="6">
        <v>2021</v>
      </c>
      <c r="D142" s="11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2">
      <c r="B143" s="6">
        <v>7</v>
      </c>
      <c r="C143" s="6">
        <v>2021</v>
      </c>
      <c r="D143" s="11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2">
      <c r="B144" s="6">
        <v>8</v>
      </c>
      <c r="C144" s="6">
        <v>2021</v>
      </c>
      <c r="D144" s="11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2">
      <c r="B145" s="6">
        <v>9</v>
      </c>
      <c r="C145" s="6">
        <v>2021</v>
      </c>
      <c r="D145" s="11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2">
      <c r="B146" s="6">
        <v>10</v>
      </c>
      <c r="C146" s="6">
        <v>2021</v>
      </c>
      <c r="D146" s="11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2">
      <c r="B147" s="6">
        <v>11</v>
      </c>
      <c r="C147" s="6">
        <v>2021</v>
      </c>
      <c r="D147" s="11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2">
      <c r="B148" s="6">
        <v>12</v>
      </c>
      <c r="C148" s="6">
        <v>2021</v>
      </c>
      <c r="D148" s="11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5" spans="2:2" ht="50.25" x14ac:dyDescent="0.7">
      <c r="B15" s="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6.42578125" style="1" bestFit="1" customWidth="1"/>
    <col min="7" max="7" width="6.85546875" style="1" bestFit="1" customWidth="1"/>
    <col min="8" max="8" width="6.5703125" style="1" bestFit="1" customWidth="1"/>
    <col min="9" max="9" width="6" style="1" bestFit="1" customWidth="1"/>
    <col min="10" max="10" width="6.7109375" style="5" bestFit="1" customWidth="1"/>
    <col min="11" max="11" width="6.7109375" style="1" bestFit="1" customWidth="1"/>
    <col min="12" max="12" width="6.42578125" style="1" bestFit="1" customWidth="1"/>
    <col min="13" max="14" width="6.7109375" style="1" bestFit="1" customWidth="1"/>
    <col min="15" max="15" width="2" style="1" customWidth="1"/>
    <col min="16" max="16" width="6.5703125" style="1" bestFit="1" customWidth="1"/>
    <col min="17" max="17" width="6.7109375" style="1" bestFit="1" customWidth="1"/>
    <col min="18" max="18" width="6.42578125" style="1" bestFit="1" customWidth="1"/>
    <col min="19" max="19" width="6.85546875" style="1" bestFit="1" customWidth="1"/>
    <col min="20" max="21" width="6.5703125" style="1" bestFit="1" customWidth="1"/>
    <col min="22" max="23" width="6.7109375" style="1" bestFit="1" customWidth="1"/>
    <col min="24" max="24" width="6.42578125" style="1" bestFit="1" customWidth="1"/>
    <col min="25" max="26" width="6.7109375" style="1" bestFit="1" customWidth="1"/>
    <col min="27" max="27" width="6.5703125" style="1" bestFit="1" customWidth="1"/>
    <col min="28" max="28" width="2" style="1" customWidth="1"/>
    <col min="29" max="30" width="6.5703125" style="1" bestFit="1" customWidth="1"/>
    <col min="31" max="31" width="6.7109375" style="1" bestFit="1" customWidth="1"/>
    <col min="32" max="32" width="6.42578125" style="1" bestFit="1" customWidth="1"/>
    <col min="33" max="33" width="6.85546875" style="1" bestFit="1" customWidth="1"/>
    <col min="34" max="34" width="6.5703125" style="1" bestFit="1" customWidth="1"/>
    <col min="35" max="35" width="6" style="1" bestFit="1" customWidth="1"/>
    <col min="36" max="37" width="6.7109375" style="1" bestFit="1" customWidth="1"/>
    <col min="38" max="38" width="6.42578125" style="1" bestFit="1" customWidth="1"/>
    <col min="39" max="40" width="6.7109375" style="1" bestFit="1" customWidth="1"/>
    <col min="41" max="16384" width="9.140625" style="1"/>
  </cols>
  <sheetData>
    <row r="1" spans="2:40" ht="15.75" x14ac:dyDescent="0.25">
      <c r="B1" s="2" t="s">
        <v>16</v>
      </c>
      <c r="C1" s="2"/>
      <c r="D1" s="2"/>
    </row>
    <row r="4" spans="2:40" ht="12.75" thickBot="1" x14ac:dyDescent="0.25">
      <c r="B4" s="9" t="s">
        <v>17</v>
      </c>
      <c r="C4" s="12">
        <v>43496</v>
      </c>
      <c r="D4" s="12">
        <v>43524</v>
      </c>
      <c r="E4" s="12">
        <v>43555</v>
      </c>
      <c r="F4" s="12">
        <v>43585</v>
      </c>
      <c r="G4" s="12">
        <v>43616</v>
      </c>
      <c r="H4" s="12">
        <v>43646</v>
      </c>
      <c r="I4" s="12">
        <v>43677</v>
      </c>
      <c r="J4" s="12">
        <v>43708</v>
      </c>
      <c r="K4" s="12">
        <v>43738</v>
      </c>
      <c r="L4" s="12">
        <v>43769</v>
      </c>
      <c r="M4" s="12">
        <v>43799</v>
      </c>
      <c r="N4" s="12">
        <v>43830</v>
      </c>
      <c r="P4" s="12">
        <v>43861</v>
      </c>
      <c r="Q4" s="12">
        <v>43890</v>
      </c>
      <c r="R4" s="12">
        <v>43921</v>
      </c>
      <c r="S4" s="12">
        <v>43951</v>
      </c>
      <c r="T4" s="12">
        <v>43982</v>
      </c>
      <c r="U4" s="12">
        <v>44012</v>
      </c>
      <c r="V4" s="12">
        <v>44043</v>
      </c>
      <c r="W4" s="12">
        <v>44074</v>
      </c>
      <c r="X4" s="12">
        <v>44104</v>
      </c>
      <c r="Y4" s="12">
        <v>44135</v>
      </c>
      <c r="Z4" s="12">
        <v>44165</v>
      </c>
      <c r="AA4" s="12">
        <v>44196</v>
      </c>
      <c r="AC4" s="12">
        <v>44227</v>
      </c>
      <c r="AD4" s="12">
        <v>44255</v>
      </c>
      <c r="AE4" s="12">
        <v>44286</v>
      </c>
      <c r="AF4" s="12">
        <v>44316</v>
      </c>
      <c r="AG4" s="12">
        <v>44347</v>
      </c>
      <c r="AH4" s="12">
        <v>44377</v>
      </c>
      <c r="AI4" s="12">
        <v>44408</v>
      </c>
      <c r="AJ4" s="12">
        <v>44439</v>
      </c>
      <c r="AK4" s="12">
        <v>44469</v>
      </c>
      <c r="AL4" s="12">
        <v>44500</v>
      </c>
      <c r="AM4" s="12">
        <v>44530</v>
      </c>
      <c r="AN4" s="12">
        <v>44561</v>
      </c>
    </row>
    <row r="5" spans="2:40" x14ac:dyDescent="0.2">
      <c r="B5" s="1" t="s">
        <v>1</v>
      </c>
      <c r="C5" s="13">
        <f>SUMIF(Database!$D:$D,'1. Trend analysis'!C$4,Database!$F:$F)</f>
        <v>1941.2307692307691</v>
      </c>
      <c r="D5" s="13">
        <f>SUMIF(Database!$D:$D,'1. Trend analysis'!D$4,Database!$F:$F)</f>
        <v>1849.4690780228509</v>
      </c>
      <c r="E5" s="13">
        <f>SUMIF(Database!$D:$D,'1. Trend analysis'!E$4,Database!$F:$F)</f>
        <v>2175.2769230769227</v>
      </c>
      <c r="F5" s="13">
        <f>SUMIF(Database!$D:$D,'1. Trend analysis'!F$4,Database!$F:$F)</f>
        <v>2080.8114935648005</v>
      </c>
      <c r="G5" s="13">
        <f>SUMIF(Database!$D:$D,'1. Trend analysis'!G$4,Database!$F:$F)</f>
        <v>2249.1230769230765</v>
      </c>
      <c r="H5" s="13">
        <f>SUMIF(Database!$D:$D,'1. Trend analysis'!H$4,Database!$F:$F)</f>
        <v>2268.6</v>
      </c>
      <c r="I5" s="13">
        <f>SUMIF(Database!$D:$D,'1. Trend analysis'!I$4,Database!$F:$F)</f>
        <v>2498.3076923076919</v>
      </c>
      <c r="J5" s="13">
        <f>SUMIF(Database!$D:$D,'1. Trend analysis'!J$4,Database!$F:$F)</f>
        <v>1462.7392706420908</v>
      </c>
      <c r="K5" s="13">
        <f>SUMIF(Database!$D:$D,'1. Trend analysis'!K$4,Database!$F:$F)</f>
        <v>2334.9230769230767</v>
      </c>
      <c r="L5" s="13">
        <f>SUMIF(Database!$D:$D,'1. Trend analysis'!L$4,Database!$F:$F)</f>
        <v>2639.8615413642956</v>
      </c>
      <c r="M5" s="13">
        <f>SUMIF(Database!$D:$D,'1. Trend analysis'!M$4,Database!$F:$F)</f>
        <v>2258.8321142992068</v>
      </c>
      <c r="N5" s="13">
        <f>SUMIF(Database!$D:$D,'1. Trend analysis'!N$4,Database!$F:$F)</f>
        <v>2448.0830535688224</v>
      </c>
      <c r="P5" s="13">
        <f>SUMIF(Database!$D:$D,'1. Trend analysis'!P$4,Database!$F:$F)</f>
        <v>2660.0985011616999</v>
      </c>
      <c r="Q5" s="13">
        <f>SUMIF(Database!$D:$D,'1. Trend analysis'!Q$4,Database!$F:$F)</f>
        <v>2301.820609688868</v>
      </c>
      <c r="R5" s="13">
        <f>SUMIF(Database!$D:$D,'1. Trend analysis'!R$4,Database!$F:$F)</f>
        <v>2545.2376374103087</v>
      </c>
      <c r="S5" s="13">
        <f>SUMIF(Database!$D:$D,'1. Trend analysis'!S$4,Database!$F:$F)</f>
        <v>2850.2724207650704</v>
      </c>
      <c r="T5" s="13">
        <f>SUMIF(Database!$D:$D,'1. Trend analysis'!T$4,Database!$F:$F)</f>
        <v>3038.4310200419095</v>
      </c>
      <c r="U5" s="13">
        <f>SUMIF(Database!$D:$D,'1. Trend analysis'!U$4,Database!$F:$F)</f>
        <v>3081.4457503043245</v>
      </c>
      <c r="V5" s="13">
        <f>SUMIF(Database!$D:$D,'1. Trend analysis'!V$4,Database!$F:$F)</f>
        <v>3239.2990697390751</v>
      </c>
      <c r="W5" s="13">
        <f>SUMIF(Database!$D:$D,'1. Trend analysis'!W$4,Database!$F:$F)</f>
        <v>1844.6118688762529</v>
      </c>
      <c r="X5" s="13">
        <f>SUMIF(Database!$D:$D,'1. Trend analysis'!X$4,Database!$F:$F)</f>
        <v>2926.9243830603632</v>
      </c>
      <c r="Y5" s="13">
        <f>SUMIF(Database!$D:$D,'1. Trend analysis'!Y$4,Database!$F:$F)</f>
        <v>3382.5564278401821</v>
      </c>
      <c r="Z5" s="13">
        <f>SUMIF(Database!$D:$D,'1. Trend analysis'!Z$4,Database!$F:$F)</f>
        <v>3102.5376031076216</v>
      </c>
      <c r="AA5" s="13">
        <f>SUMIF(Database!$D:$D,'1. Trend analysis'!AA$4,Database!$F:$F)</f>
        <v>2853.3720012781246</v>
      </c>
      <c r="AC5" s="13">
        <f>SUMIF(Database!$D:$D,'1. Trend analysis'!AC$4,Database!$F:$F)</f>
        <v>3363.3852773606832</v>
      </c>
      <c r="AD5" s="13">
        <f>SUMIF(Database!$D:$D,'1. Trend analysis'!AD$4,Database!$F:$F)</f>
        <v>2896.4020535350955</v>
      </c>
      <c r="AE5" s="13">
        <f>SUMIF(Database!$D:$D,'1. Trend analysis'!AE$4,Database!$F:$F)</f>
        <v>3365.879258708992</v>
      </c>
      <c r="AF5" s="13">
        <f>SUMIF(Database!$D:$D,'1. Trend analysis'!AF$4,Database!$F:$F)</f>
        <v>3715.4704340513654</v>
      </c>
      <c r="AG5" s="13">
        <f>SUMIF(Database!$D:$D,'1. Trend analysis'!AG$4,Database!$F:$F)</f>
        <v>4039.0341221931335</v>
      </c>
      <c r="AH5" s="13">
        <f>SUMIF(Database!$D:$D,'1. Trend analysis'!AH$4,Database!$F:$F)</f>
        <v>3971.8638408805</v>
      </c>
      <c r="AI5" s="13">
        <f>SUMIF(Database!$D:$D,'1. Trend analysis'!AI$4,Database!$F:$F)</f>
        <v>4245.9215971449739</v>
      </c>
      <c r="AJ5" s="13">
        <f>SUMIF(Database!$D:$D,'1. Trend analysis'!AJ$4,Database!$F:$F)</f>
        <v>2486.2807465538858</v>
      </c>
      <c r="AK5" s="13">
        <f>SUMIF(Database!$D:$D,'1. Trend analysis'!AK$4,Database!$F:$F)</f>
        <v>3863.1103827011807</v>
      </c>
      <c r="AL5" s="13">
        <f>SUMIF(Database!$D:$D,'1. Trend analysis'!AL$4,Database!$F:$F)</f>
        <v>4289.1516580473954</v>
      </c>
      <c r="AM5" s="13">
        <f>SUMIF(Database!$D:$D,'1. Trend analysis'!AM$4,Database!$F:$F)</f>
        <v>4193.7394584541544</v>
      </c>
      <c r="AN5" s="13">
        <f>SUMIF(Database!$D:$D,'1. Trend analysis'!AN$4,Database!$F:$F)</f>
        <v>3799.390432295012</v>
      </c>
    </row>
    <row r="6" spans="2:40" x14ac:dyDescent="0.2">
      <c r="B6" s="1" t="s">
        <v>2</v>
      </c>
      <c r="C6" s="13">
        <f>-SUMIF(Database!$D:$D,'1. Trend analysis'!C$4,Database!$G:$G)</f>
        <v>706.15384615384608</v>
      </c>
      <c r="D6" s="13">
        <f>-SUMIF(Database!$D:$D,'1. Trend analysis'!D$4,Database!$G:$G)</f>
        <v>600</v>
      </c>
      <c r="E6" s="13">
        <f>-SUMIF(Database!$D:$D,'1. Trend analysis'!E$4,Database!$G:$G)</f>
        <v>710.76923076923072</v>
      </c>
      <c r="F6" s="13">
        <f>-SUMIF(Database!$D:$D,'1. Trend analysis'!F$4,Database!$G:$G)</f>
        <v>656.30769230769238</v>
      </c>
      <c r="G6" s="13">
        <f>-SUMIF(Database!$D:$D,'1. Trend analysis'!G$4,Database!$G:$G)</f>
        <v>670.61538461538453</v>
      </c>
      <c r="H6" s="13">
        <f>-SUMIF(Database!$D:$D,'1. Trend analysis'!H$4,Database!$G:$G)</f>
        <v>593.53846153846155</v>
      </c>
      <c r="I6" s="13">
        <f>-SUMIF(Database!$D:$D,'1. Trend analysis'!I$4,Database!$G:$G)</f>
        <v>583.38461538461536</v>
      </c>
      <c r="J6" s="13">
        <f>-SUMIF(Database!$D:$D,'1. Trend analysis'!J$4,Database!$G:$G)</f>
        <v>474.46153846153845</v>
      </c>
      <c r="K6" s="13">
        <f>-SUMIF(Database!$D:$D,'1. Trend analysis'!K$4,Database!$G:$G)</f>
        <v>639.69230769230762</v>
      </c>
      <c r="L6" s="13">
        <f>-SUMIF(Database!$D:$D,'1. Trend analysis'!L$4,Database!$G:$G)</f>
        <v>676.61538461538453</v>
      </c>
      <c r="M6" s="13">
        <f>-SUMIF(Database!$D:$D,'1. Trend analysis'!M$4,Database!$G:$G)</f>
        <v>571.38461538461536</v>
      </c>
      <c r="N6" s="13">
        <f>-SUMIF(Database!$D:$D,'1. Trend analysis'!N$4,Database!$G:$G)</f>
        <v>422.76923076923066</v>
      </c>
      <c r="P6" s="13">
        <f>-SUMIF(Database!$D:$D,'1. Trend analysis'!P$4,Database!$G:$G)</f>
        <v>596.71949207527507</v>
      </c>
      <c r="Q6" s="13">
        <f>-SUMIF(Database!$D:$D,'1. Trend analysis'!Q$4,Database!$G:$G)</f>
        <v>504.42901070568638</v>
      </c>
      <c r="R6" s="13">
        <f>-SUMIF(Database!$D:$D,'1. Trend analysis'!R$4,Database!$G:$G)</f>
        <v>596.36058786890646</v>
      </c>
      <c r="S6" s="13">
        <f>-SUMIF(Database!$D:$D,'1. Trend analysis'!S$4,Database!$G:$G)</f>
        <v>726.58170848780583</v>
      </c>
      <c r="T6" s="13">
        <f>-SUMIF(Database!$D:$D,'1. Trend analysis'!T$4,Database!$G:$G)</f>
        <v>705.03445476861111</v>
      </c>
      <c r="U6" s="13">
        <f>-SUMIF(Database!$D:$D,'1. Trend analysis'!U$4,Database!$G:$G)</f>
        <v>683.74813890747942</v>
      </c>
      <c r="V6" s="13">
        <f>-SUMIF(Database!$D:$D,'1. Trend analysis'!V$4,Database!$G:$G)</f>
        <v>612.10540577172105</v>
      </c>
      <c r="W6" s="13">
        <f>-SUMIF(Database!$D:$D,'1. Trend analysis'!W$4,Database!$G:$G)</f>
        <v>509.49498696850935</v>
      </c>
      <c r="X6" s="13">
        <f>-SUMIF(Database!$D:$D,'1. Trend analysis'!X$4,Database!$G:$G)</f>
        <v>716.91889176476468</v>
      </c>
      <c r="Y6" s="13">
        <f>-SUMIF(Database!$D:$D,'1. Trend analysis'!Y$4,Database!$G:$G)</f>
        <v>731.14755311591955</v>
      </c>
      <c r="Z6" s="13">
        <f>-SUMIF(Database!$D:$D,'1. Trend analysis'!Z$4,Database!$G:$G)</f>
        <v>590.71973108505404</v>
      </c>
      <c r="AA6" s="13">
        <f>-SUMIF(Database!$D:$D,'1. Trend analysis'!AA$4,Database!$G:$G)</f>
        <v>589.9854844016553</v>
      </c>
      <c r="AC6" s="13">
        <f>-SUMIF(Database!$D:$D,'1. Trend analysis'!AC$4,Database!$G:$G)</f>
        <v>830.40526365672724</v>
      </c>
      <c r="AD6" s="13">
        <f>-SUMIF(Database!$D:$D,'1. Trend analysis'!AD$4,Database!$G:$G)</f>
        <v>681.69872570104417</v>
      </c>
      <c r="AE6" s="13">
        <f>-SUMIF(Database!$D:$D,'1. Trend analysis'!AE$4,Database!$G:$G)</f>
        <v>881.25703792407626</v>
      </c>
      <c r="AF6" s="13">
        <f>-SUMIF(Database!$D:$D,'1. Trend analysis'!AF$4,Database!$G:$G)</f>
        <v>962.77009739234722</v>
      </c>
      <c r="AG6" s="13">
        <f>-SUMIF(Database!$D:$D,'1. Trend analysis'!AG$4,Database!$G:$G)</f>
        <v>984.26685700500332</v>
      </c>
      <c r="AH6" s="13">
        <f>-SUMIF(Database!$D:$D,'1. Trend analysis'!AH$4,Database!$G:$G)</f>
        <v>892.57693620058262</v>
      </c>
      <c r="AI6" s="13">
        <f>-SUMIF(Database!$D:$D,'1. Trend analysis'!AI$4,Database!$G:$G)</f>
        <v>849.00258706451814</v>
      </c>
      <c r="AJ6" s="13">
        <f>-SUMIF(Database!$D:$D,'1. Trend analysis'!AJ$4,Database!$G:$G)</f>
        <v>651.03464179819332</v>
      </c>
      <c r="AK6" s="13">
        <f>-SUMIF(Database!$D:$D,'1. Trend analysis'!AK$4,Database!$G:$G)</f>
        <v>969.92134547183161</v>
      </c>
      <c r="AL6" s="13">
        <f>-SUMIF(Database!$D:$D,'1. Trend analysis'!AL$4,Database!$G:$G)</f>
        <v>912.00556711908484</v>
      </c>
      <c r="AM6" s="13">
        <f>-SUMIF(Database!$D:$D,'1. Trend analysis'!AM$4,Database!$G:$G)</f>
        <v>886.19585760204654</v>
      </c>
      <c r="AN6" s="13">
        <f>-SUMIF(Database!$D:$D,'1. Trend analysis'!AN$4,Database!$G:$G)</f>
        <v>799.51580878156631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D4A5-53CC-4EE4-9048-325F21B2D152}">
  <dimension ref="B1:H8"/>
  <sheetViews>
    <sheetView tabSelected="1" zoomScale="120" zoomScaleNormal="120" workbookViewId="0">
      <selection activeCell="B8" sqref="B8"/>
    </sheetView>
  </sheetViews>
  <sheetFormatPr defaultRowHeight="12" x14ac:dyDescent="0.2"/>
  <cols>
    <col min="1" max="1" width="2" style="1" customWidth="1"/>
    <col min="2" max="2" width="11" style="1" customWidth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5.28515625" style="1" bestFit="1" customWidth="1"/>
    <col min="7" max="16384" width="9.140625" style="1"/>
  </cols>
  <sheetData>
    <row r="1" spans="2:8" ht="15.75" x14ac:dyDescent="0.25">
      <c r="B1" s="2" t="s">
        <v>19</v>
      </c>
      <c r="C1" s="2"/>
      <c r="D1" s="2"/>
    </row>
    <row r="3" spans="2:8" x14ac:dyDescent="0.2">
      <c r="C3" s="1">
        <v>2020</v>
      </c>
      <c r="D3" s="1">
        <v>2020</v>
      </c>
      <c r="E3" s="1">
        <v>2020</v>
      </c>
      <c r="F3" s="1">
        <v>2020</v>
      </c>
    </row>
    <row r="4" spans="2:8" ht="12.75" thickBot="1" x14ac:dyDescent="0.25">
      <c r="B4" s="9" t="s">
        <v>17</v>
      </c>
      <c r="C4" s="14" t="s">
        <v>13</v>
      </c>
      <c r="D4" s="14" t="s">
        <v>10</v>
      </c>
      <c r="E4" s="14" t="s">
        <v>11</v>
      </c>
      <c r="F4" s="14" t="s">
        <v>12</v>
      </c>
    </row>
    <row r="5" spans="2:8" x14ac:dyDescent="0.2">
      <c r="B5" s="1" t="s">
        <v>1</v>
      </c>
      <c r="C5" s="13">
        <f>SUMIFS(Database!$F:$F,Database!$C:$C,'2. Comparative analysis'!C$3,Database!$E:$E,'2. Comparative analysis'!C$4)</f>
        <v>28425.842968554865</v>
      </c>
      <c r="D5" s="13">
        <f>SUMIFS(Database!$F:$F,Database!$C:$C,'2. Comparative analysis'!D$3,Database!$E:$E,'2. Comparative analysis'!D$4)</f>
        <v>1453.8325384615384</v>
      </c>
      <c r="E5" s="13">
        <f>SUMIFS(Database!$F:$F,Database!$C:$C,'2. Comparative analysis'!E$3,Database!$E:$E,'2. Comparative analysis'!E$4)</f>
        <v>2527.9539230769228</v>
      </c>
      <c r="F5" s="13">
        <f>SUMIFS(Database!$F:$F,Database!$C:$C,'2. Comparative analysis'!F$3,Database!$E:$E,'2. Comparative analysis'!F$4)</f>
        <v>1418.97786318047</v>
      </c>
      <c r="H5" s="13"/>
    </row>
    <row r="6" spans="2:8" x14ac:dyDescent="0.2">
      <c r="B6" s="1" t="s">
        <v>2</v>
      </c>
      <c r="C6" s="13">
        <f>SUMIFS(Database!$G:$G,Database!$C:$C,'2. Comparative analysis'!C$3,Database!$E:$E,'2. Comparative analysis'!C$4)</f>
        <v>-5741.8060487947223</v>
      </c>
      <c r="D6" s="13">
        <f>SUMIFS(Database!$G:$G,Database!$C:$C,'2. Comparative analysis'!D$3,Database!$E:$E,'2. Comparative analysis'!D$4)</f>
        <v>-365.53846153846149</v>
      </c>
      <c r="E6" s="13">
        <f>SUMIFS(Database!$G:$G,Database!$C:$C,'2. Comparative analysis'!E$3,Database!$E:$E,'2. Comparative analysis'!E$4)</f>
        <v>-475.38461538461524</v>
      </c>
      <c r="F6" s="13">
        <f>SUMIFS(Database!$G:$G,Database!$C:$C,'2. Comparative analysis'!F$3,Database!$E:$E,'2. Comparative analysis'!F$4)</f>
        <v>-980.51632020358954</v>
      </c>
      <c r="H6" s="13"/>
    </row>
    <row r="7" spans="2:8" x14ac:dyDescent="0.2">
      <c r="B7" s="1" t="s">
        <v>20</v>
      </c>
      <c r="C7" s="13">
        <f>SUM(C5:C6)</f>
        <v>22684.036919760143</v>
      </c>
      <c r="D7" s="13">
        <f t="shared" ref="D7:F7" si="0">SUM(D5:D6)</f>
        <v>1088.294076923077</v>
      </c>
      <c r="E7" s="13">
        <f t="shared" si="0"/>
        <v>2052.5693076923076</v>
      </c>
      <c r="F7" s="13">
        <f t="shared" si="0"/>
        <v>438.46154297688042</v>
      </c>
    </row>
    <row r="8" spans="2:8" x14ac:dyDescent="0.2">
      <c r="B8" s="15" t="s">
        <v>21</v>
      </c>
      <c r="C8" s="16">
        <f>C7/C5</f>
        <v>0.79800753648198219</v>
      </c>
      <c r="D8" s="16">
        <f>D7/D5</f>
        <v>0.74856907390085092</v>
      </c>
      <c r="E8" s="16">
        <f>E7/E5</f>
        <v>0.81194886067939231</v>
      </c>
      <c r="F8" s="16">
        <f>F7/F5</f>
        <v>0.3089981558937932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Analysis --&gt;</vt:lpstr>
      <vt:lpstr>1. Trend analysis</vt:lpstr>
      <vt:lpstr>2. Comparative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NewPC20</cp:lastModifiedBy>
  <dcterms:created xsi:type="dcterms:W3CDTF">2020-06-25T08:01:36Z</dcterms:created>
  <dcterms:modified xsi:type="dcterms:W3CDTF">2020-06-26T12:21:29Z</dcterms:modified>
</cp:coreProperties>
</file>