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d82ec70ce523793c/FATEC/2020_2_semestre/TG/parte_pratica/Github/"/>
    </mc:Choice>
  </mc:AlternateContent>
  <xr:revisionPtr revIDLastSave="13" documentId="8_{F9647FED-6F69-4E0B-AA65-A984B0F2FCA5}" xr6:coauthVersionLast="45" xr6:coauthVersionMax="45" xr10:uidLastSave="{7A1B0263-6535-4141-AD51-9405948105AF}"/>
  <bookViews>
    <workbookView xWindow="25017" yWindow="-118" windowWidth="33748" windowHeight="13759" activeTab="4" xr2:uid="{00000000-000D-0000-FFFF-FFFF00000000}"/>
  </bookViews>
  <sheets>
    <sheet name="4 zeros" sheetId="4" r:id="rId1"/>
    <sheet name="5 zeros" sheetId="5" r:id="rId2"/>
    <sheet name="6 zeros" sheetId="6" r:id="rId3"/>
    <sheet name="7 zeros" sheetId="7" r:id="rId4"/>
    <sheet name="Resumo" sheetId="9" r:id="rId5"/>
  </sheets>
  <definedNames>
    <definedName name="DadosExternos_1" localSheetId="0" hidden="1">'4 zeros'!$A$1:$F$23</definedName>
    <definedName name="DadosExternos_1" localSheetId="1" hidden="1">'5 zeros'!$A$1:$F$23</definedName>
    <definedName name="DadosExternos_1" localSheetId="2" hidden="1">'6 zeros'!$A$1:$F$23</definedName>
    <definedName name="DadosExternos_1" localSheetId="3" hidden="1">'7 zeros'!$A$1:$F$23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5" l="1"/>
  <c r="K23" i="5"/>
  <c r="D26" i="9" l="1"/>
  <c r="F26" i="9"/>
  <c r="G26" i="9"/>
  <c r="I26" i="9"/>
  <c r="J26" i="9"/>
  <c r="L26" i="9"/>
  <c r="M26" i="9"/>
  <c r="C26" i="9"/>
  <c r="N25" i="9"/>
  <c r="M25" i="9"/>
  <c r="L25" i="9"/>
  <c r="K25" i="9"/>
  <c r="J25" i="9"/>
  <c r="I25" i="9"/>
  <c r="H25" i="9"/>
  <c r="G25" i="9"/>
  <c r="F25" i="9"/>
  <c r="E25" i="9"/>
  <c r="D25" i="9"/>
  <c r="N24" i="9"/>
  <c r="M24" i="9"/>
  <c r="L24" i="9"/>
  <c r="K24" i="9"/>
  <c r="J24" i="9"/>
  <c r="I24" i="9"/>
  <c r="H24" i="9"/>
  <c r="G24" i="9"/>
  <c r="F24" i="9"/>
  <c r="E24" i="9"/>
  <c r="D24" i="9"/>
  <c r="C25" i="9"/>
  <c r="C24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I22" i="6"/>
  <c r="I23" i="6"/>
  <c r="G23" i="4"/>
  <c r="H23" i="4"/>
  <c r="G22" i="4"/>
  <c r="H22" i="4"/>
  <c r="J2" i="7" l="1"/>
  <c r="J9" i="7"/>
  <c r="K9" i="7" s="1"/>
  <c r="J17" i="7"/>
  <c r="K17" i="7" s="1"/>
  <c r="I4" i="7"/>
  <c r="J4" i="7" s="1"/>
  <c r="K4" i="7" s="1"/>
  <c r="I5" i="7"/>
  <c r="J5" i="7" s="1"/>
  <c r="K5" i="7" s="1"/>
  <c r="I6" i="7"/>
  <c r="J6" i="7" s="1"/>
  <c r="K6" i="7" s="1"/>
  <c r="I7" i="7"/>
  <c r="J7" i="7" s="1"/>
  <c r="K7" i="7" s="1"/>
  <c r="I8" i="7"/>
  <c r="J8" i="7" s="1"/>
  <c r="K8" i="7" s="1"/>
  <c r="I9" i="7"/>
  <c r="I10" i="7"/>
  <c r="J10" i="7" s="1"/>
  <c r="K10" i="7" s="1"/>
  <c r="I11" i="7"/>
  <c r="J11" i="7" s="1"/>
  <c r="K11" i="7" s="1"/>
  <c r="I12" i="7"/>
  <c r="J12" i="7" s="1"/>
  <c r="K12" i="7" s="1"/>
  <c r="I13" i="7"/>
  <c r="J13" i="7" s="1"/>
  <c r="K13" i="7" s="1"/>
  <c r="I14" i="7"/>
  <c r="J14" i="7" s="1"/>
  <c r="K14" i="7" s="1"/>
  <c r="I15" i="7"/>
  <c r="J15" i="7" s="1"/>
  <c r="K15" i="7" s="1"/>
  <c r="I16" i="7"/>
  <c r="J16" i="7" s="1"/>
  <c r="K16" i="7" s="1"/>
  <c r="I17" i="7"/>
  <c r="I18" i="7"/>
  <c r="J18" i="7" s="1"/>
  <c r="K18" i="7" s="1"/>
  <c r="I19" i="7"/>
  <c r="J19" i="7" s="1"/>
  <c r="K19" i="7" s="1"/>
  <c r="I20" i="7"/>
  <c r="J20" i="7" s="1"/>
  <c r="K20" i="7" s="1"/>
  <c r="I21" i="7"/>
  <c r="J21" i="7" s="1"/>
  <c r="K21" i="7" s="1"/>
  <c r="I3" i="7"/>
  <c r="J3" i="7" s="1"/>
  <c r="K6" i="5"/>
  <c r="I4" i="5"/>
  <c r="J4" i="5" s="1"/>
  <c r="K4" i="5" s="1"/>
  <c r="I5" i="5"/>
  <c r="J5" i="5" s="1"/>
  <c r="K5" i="5" s="1"/>
  <c r="I6" i="5"/>
  <c r="I7" i="5"/>
  <c r="J7" i="5" s="1"/>
  <c r="K7" i="5" s="1"/>
  <c r="I8" i="5"/>
  <c r="J8" i="5" s="1"/>
  <c r="K8" i="5" s="1"/>
  <c r="I9" i="5"/>
  <c r="I10" i="5"/>
  <c r="I11" i="5"/>
  <c r="I12" i="5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18" i="5"/>
  <c r="I19" i="5"/>
  <c r="J19" i="5" s="1"/>
  <c r="K19" i="5" s="1"/>
  <c r="I20" i="5"/>
  <c r="J20" i="5" s="1"/>
  <c r="K20" i="5" s="1"/>
  <c r="I21" i="5"/>
  <c r="I3" i="5"/>
  <c r="J3" i="5" s="1"/>
  <c r="J2" i="5"/>
  <c r="J6" i="5"/>
  <c r="J9" i="5"/>
  <c r="K9" i="5" s="1"/>
  <c r="J10" i="5"/>
  <c r="K10" i="5" s="1"/>
  <c r="J11" i="5"/>
  <c r="K11" i="5" s="1"/>
  <c r="J12" i="5"/>
  <c r="K12" i="5" s="1"/>
  <c r="J18" i="5"/>
  <c r="K18" i="5" s="1"/>
  <c r="J21" i="5"/>
  <c r="K21" i="5" s="1"/>
  <c r="J22" i="5" l="1"/>
  <c r="J22" i="7"/>
  <c r="J23" i="7"/>
  <c r="K3" i="7"/>
  <c r="J23" i="5"/>
  <c r="K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H2" i="4"/>
  <c r="J2" i="4" s="1"/>
  <c r="H3" i="4"/>
  <c r="H4" i="4"/>
  <c r="J4" i="4" s="1"/>
  <c r="K4" i="4" s="1"/>
  <c r="H5" i="4"/>
  <c r="J5" i="4" s="1"/>
  <c r="K5" i="4" s="1"/>
  <c r="H6" i="4"/>
  <c r="J6" i="4" s="1"/>
  <c r="K6" i="4" s="1"/>
  <c r="H7" i="4"/>
  <c r="J7" i="4" s="1"/>
  <c r="K7" i="4" s="1"/>
  <c r="H8" i="4"/>
  <c r="H9" i="4"/>
  <c r="H10" i="4"/>
  <c r="J10" i="4" s="1"/>
  <c r="K10" i="4" s="1"/>
  <c r="H11" i="4"/>
  <c r="J11" i="4" s="1"/>
  <c r="K11" i="4" s="1"/>
  <c r="H12" i="4"/>
  <c r="J12" i="4" s="1"/>
  <c r="K12" i="4" s="1"/>
  <c r="H13" i="4"/>
  <c r="H14" i="4"/>
  <c r="H15" i="4"/>
  <c r="H16" i="4"/>
  <c r="J16" i="4" s="1"/>
  <c r="K16" i="4" s="1"/>
  <c r="H17" i="4"/>
  <c r="J17" i="4" s="1"/>
  <c r="K17" i="4" s="1"/>
  <c r="H18" i="4"/>
  <c r="J18" i="4" s="1"/>
  <c r="K18" i="4" s="1"/>
  <c r="H19" i="4"/>
  <c r="J19" i="4" s="1"/>
  <c r="K19" i="4" s="1"/>
  <c r="H20" i="4"/>
  <c r="H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J2" i="6"/>
  <c r="I3" i="6"/>
  <c r="J3" i="6" s="1"/>
  <c r="I4" i="6"/>
  <c r="J4" i="6" s="1"/>
  <c r="K4" i="6" s="1"/>
  <c r="I5" i="6"/>
  <c r="J5" i="6" s="1"/>
  <c r="K5" i="6" s="1"/>
  <c r="I6" i="6"/>
  <c r="I7" i="6"/>
  <c r="J7" i="6" s="1"/>
  <c r="K7" i="6" s="1"/>
  <c r="I8" i="6"/>
  <c r="J8" i="6" s="1"/>
  <c r="K8" i="6" s="1"/>
  <c r="I9" i="6"/>
  <c r="J9" i="6" s="1"/>
  <c r="K9" i="6" s="1"/>
  <c r="I10" i="6"/>
  <c r="J10" i="6" s="1"/>
  <c r="K10" i="6" s="1"/>
  <c r="I11" i="6"/>
  <c r="J11" i="6" s="1"/>
  <c r="K11" i="6" s="1"/>
  <c r="I12" i="6"/>
  <c r="I13" i="6"/>
  <c r="I14" i="6"/>
  <c r="J14" i="6" s="1"/>
  <c r="K14" i="6" s="1"/>
  <c r="I15" i="6"/>
  <c r="J15" i="6" s="1"/>
  <c r="K15" i="6" s="1"/>
  <c r="I16" i="6"/>
  <c r="J16" i="6" s="1"/>
  <c r="K16" i="6" s="1"/>
  <c r="I17" i="6"/>
  <c r="J17" i="6" s="1"/>
  <c r="K17" i="6" s="1"/>
  <c r="I18" i="6"/>
  <c r="I19" i="6"/>
  <c r="J19" i="6" s="1"/>
  <c r="K19" i="6" s="1"/>
  <c r="I20" i="6"/>
  <c r="J20" i="6" s="1"/>
  <c r="K20" i="6" s="1"/>
  <c r="I21" i="6"/>
  <c r="J21" i="6" s="1"/>
  <c r="K21" i="6" s="1"/>
  <c r="J6" i="6"/>
  <c r="K6" i="6" s="1"/>
  <c r="J12" i="6"/>
  <c r="K12" i="6" s="1"/>
  <c r="J13" i="6"/>
  <c r="K13" i="6" s="1"/>
  <c r="J18" i="6"/>
  <c r="K18" i="6" s="1"/>
  <c r="J21" i="4" l="1"/>
  <c r="K21" i="4" s="1"/>
  <c r="J15" i="4"/>
  <c r="K15" i="4" s="1"/>
  <c r="J9" i="4"/>
  <c r="K9" i="4" s="1"/>
  <c r="K22" i="7"/>
  <c r="K23" i="7"/>
  <c r="K3" i="6"/>
  <c r="J22" i="6"/>
  <c r="J23" i="6"/>
  <c r="J8" i="4"/>
  <c r="K8" i="4" s="1"/>
  <c r="J13" i="4"/>
  <c r="K13" i="4" s="1"/>
  <c r="J3" i="4"/>
  <c r="J23" i="4" s="1"/>
  <c r="J20" i="4"/>
  <c r="K20" i="4" s="1"/>
  <c r="J14" i="4"/>
  <c r="K14" i="4" s="1"/>
  <c r="K23" i="6" l="1"/>
  <c r="K22" i="6"/>
  <c r="K3" i="4"/>
  <c r="J22" i="4"/>
  <c r="K23" i="4" l="1"/>
  <c r="K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4B454-085D-4763-96EA-32C8A835E4AF}" keepAlive="1" name="Consulta - 0000 - Retorno da Cadeia" description="Conexão com a consulta '0000 - Retorno da Cadeia' na pasta de trabalho." type="5" refreshedVersion="6" background="1" saveData="1">
    <dbPr connection="Provider=Microsoft.Mashup.OleDb.1;Data Source=$Workbook$;Location=&quot;0000 - Retorno da Cadeia&quot;;Extended Properties=&quot;&quot;" command="SELECT * FROM [0000 - Retorno da Cadeia]"/>
  </connection>
  <connection id="2" xr16:uid="{990D3CE3-1ACC-4DCF-B385-E484C4A44657}" keepAlive="1" name="Consulta - 0000 - Retorno da Cadeia - Copia" description="Conexão com a consulta '0000 - Retorno da Cadeia - Copia' na pasta de trabalho." type="5" refreshedVersion="6" background="1" saveData="1">
    <dbPr connection="Provider=Microsoft.Mashup.OleDb.1;Data Source=$Workbook$;Location=&quot;0000 - Retorno da Cadeia - Copia&quot;;Extended Properties=&quot;&quot;" command="SELECT * FROM [0000 - Retorno da Cadeia - Copia]"/>
  </connection>
  <connection id="3" xr16:uid="{F4F7B0C2-EBE6-4747-B40C-BE85C64328D3}" keepAlive="1" name="Consulta - 0000 - Retorno da Cadeia (2)" description="Conexão com a consulta '0000 - Retorno da Cadeia (2)' na pasta de trabalho." type="5" refreshedVersion="6" background="1" saveData="1">
    <dbPr connection="Provider=Microsoft.Mashup.OleDb.1;Data Source=$Workbook$;Location=&quot;0000 - Retorno da Cadeia (2)&quot;;Extended Properties=&quot;&quot;" command="SELECT * FROM [0000 - Retorno da Cadeia (2)]"/>
  </connection>
  <connection id="4" xr16:uid="{EC3353F2-E5DF-4124-BD89-054A6A217A3A}" keepAlive="1" name="Consulta - 00000 - Retorno da Cadeia - para Tabela" description="Conexão com a consulta '00000 - Retorno da Cadeia - para Tabela' na pasta de trabalho." type="5" refreshedVersion="6" background="1" saveData="1">
    <dbPr connection="Provider=Microsoft.Mashup.OleDb.1;Data Source=$Workbook$;Location=&quot;00000 - Retorno da Cadeia - para Tabela&quot;;Extended Properties=&quot;&quot;" command="SELECT * FROM [00000 - Retorno da Cadeia - para Tabela]"/>
  </connection>
  <connection id="5" xr16:uid="{99DA6426-D3C6-4BBA-8202-FF83A2927D93}" keepAlive="1" name="Consulta - 000000 - Retorno da Cadeia - para Tabela" description="Conexão com a consulta '000000 - Retorno da Cadeia - para Tabela' na pasta de trabalho." type="5" refreshedVersion="6" background="1" saveData="1">
    <dbPr connection="Provider=Microsoft.Mashup.OleDb.1;Data Source=$Workbook$;Location=&quot;000000 - Retorno da Cadeia - para Tabela&quot;;Extended Properties=&quot;&quot;" command="SELECT * FROM [000000 - Retorno da Cadeia - para Tabela]"/>
  </connection>
  <connection id="6" xr16:uid="{2BF95D9C-CEDA-41B0-B00D-66D34468ED56}" keepAlive="1" name="Consulta - 0000000 - Retorno da Cadeia - para Tabela" description="Conexão com a consulta '0000000 - Retorno da Cadeia - para Tabela' na pasta de trabalho." type="5" refreshedVersion="6" background="1" saveData="1">
    <dbPr connection="Provider=Microsoft.Mashup.OleDb.1;Data Source=$Workbook$;Location=&quot;0000000 - Retorno da Cadeia - para Tabela&quot;;Extended Properties=&quot;&quot;" command="SELECT * FROM [0000000 - Retorno da Cadeia - para Tabela]"/>
  </connection>
</connections>
</file>

<file path=xl/sharedStrings.xml><?xml version="1.0" encoding="utf-8"?>
<sst xmlns="http://schemas.openxmlformats.org/spreadsheetml/2006/main" count="392" uniqueCount="257">
  <si>
    <t>dados</t>
  </si>
  <si>
    <t>0:00:00</t>
  </si>
  <si>
    <t>hash_anterior</t>
  </si>
  <si>
    <t>0</t>
  </si>
  <si>
    <t>hash_atual</t>
  </si>
  <si>
    <t>7b890c2725fe4f1bccffce55fe55425d095ce69eee3e89f11b3b9ee20e2a3379</t>
  </si>
  <si>
    <t>index</t>
  </si>
  <si>
    <t>nonce</t>
  </si>
  <si>
    <t>timestamp</t>
  </si>
  <si>
    <t>2020-10-19 21:55:21.309009</t>
  </si>
  <si>
    <t>0:00:00.127685</t>
  </si>
  <si>
    <t>0000b393f9bdda037a5e95d792d337ea7aa026b286b9da293268d7e2e6828d83</t>
  </si>
  <si>
    <t>2020-10-19 21:55:31.229825</t>
  </si>
  <si>
    <t>0:00:00.238745</t>
  </si>
  <si>
    <t>000073be91714596c8673d015d3da9c07583c26a6e9d04e226557ca6631b1e85</t>
  </si>
  <si>
    <t>2020-10-19 21:55:36.460846</t>
  </si>
  <si>
    <t>0:00:00.075827</t>
  </si>
  <si>
    <t>000088e3e4622a304e060510351d781129a7c7e45c2dbe7fe9d57f3548d5e82d</t>
  </si>
  <si>
    <t>2020-10-19 21:55:37.332426</t>
  </si>
  <si>
    <t>0:00:00.008975</t>
  </si>
  <si>
    <t>0000cd68f04e2867595c78a583a5920f95db11893d78d5f558a52b8286077aec</t>
  </si>
  <si>
    <t>2020-10-19 21:55:38.076624</t>
  </si>
  <si>
    <t>0:00:00.119679</t>
  </si>
  <si>
    <t>0000251a189cf3112277d649ff833a06af5c51da252069e324744de2f8f6a798</t>
  </si>
  <si>
    <t>2020-10-19 21:55:38.780732</t>
  </si>
  <si>
    <t>0:00:00.021022</t>
  </si>
  <si>
    <t>0000cc8df599c14f500506ad223a9116c5263d02c877391860bd08127d7e37ad</t>
  </si>
  <si>
    <t>2020-10-19 21:55:39.519901</t>
  </si>
  <si>
    <t>0:00:00.140652</t>
  </si>
  <si>
    <t>000097eb3b1543135217986a0095ebfa2f6a2c8a38e7f0f36a09eecf4ddf24d2</t>
  </si>
  <si>
    <t>2020-10-19 21:55:40.240033</t>
  </si>
  <si>
    <t>0:00:00.411926</t>
  </si>
  <si>
    <t>000099f9703e1dc5894ac10a0cddbdbff24a7b4cc11d9fc9721961851b0b5829</t>
  </si>
  <si>
    <t>2020-10-19 21:55:40.940623</t>
  </si>
  <si>
    <t>0:00:00.281878</t>
  </si>
  <si>
    <t>0000bf379561306c6859c1fdf261743a5c0b1ab8a58b7c46e02d2340c061bab0</t>
  </si>
  <si>
    <t>2020-10-19 21:55:41.960303</t>
  </si>
  <si>
    <t>0:00:00.186710</t>
  </si>
  <si>
    <t>0000e216299e83817a169700d5b21a052297fd405cc60dba4ae7c42ead0cb8a6</t>
  </si>
  <si>
    <t>2020-10-19 21:55:42.829887</t>
  </si>
  <si>
    <t>0:00:00.241388</t>
  </si>
  <si>
    <t>0000bacbcc2efcd537a758feb6749a41f3d93a34f5830e327ab24bf07d1247bf</t>
  </si>
  <si>
    <t>2020-10-19 21:55:43.585200</t>
  </si>
  <si>
    <t>0:00:00.319145</t>
  </si>
  <si>
    <t>0000cfbf292c5a3a59e3dcb9f7b389c482fe443a68cde78390cc86a19f3469ce</t>
  </si>
  <si>
    <t>2020-10-19 21:55:44.347775</t>
  </si>
  <si>
    <t>0:00:00.373001</t>
  </si>
  <si>
    <t>000001045717e05de67c6b9709c957312ccc0934fefd2bddc394fe98ce690019</t>
  </si>
  <si>
    <t>2020-10-19 21:55:45.126204</t>
  </si>
  <si>
    <t>0:00:00.020944</t>
  </si>
  <si>
    <t>00001f45086db7de5e275abae14f7c456f0c8dac43e9547d2f2beced866d06ef</t>
  </si>
  <si>
    <t>2020-10-19 21:55:45.959068</t>
  </si>
  <si>
    <t>0:00:00.185527</t>
  </si>
  <si>
    <t>000085cc106a921da6da493d72e14d2c46167340401a1fdcf9cedf1558b6d46f</t>
  </si>
  <si>
    <t>2020-10-19 21:55:46.692858</t>
  </si>
  <si>
    <t>0:00:00.109995</t>
  </si>
  <si>
    <t>0000c91eef264918fcd5f9a55a083e7065529cc9842a58a1ed90b8d4d7d7d7c1</t>
  </si>
  <si>
    <t>2020-10-19 21:55:47.444992</t>
  </si>
  <si>
    <t>0:00:00.264474</t>
  </si>
  <si>
    <t>00002b63b1d6ca4668c0a37d1ea1a3ac9bf193ba22cdba61be251b8ad43d774c</t>
  </si>
  <si>
    <t>2020-10-19 21:55:48.184151</t>
  </si>
  <si>
    <t>0:00:00.034905</t>
  </si>
  <si>
    <t>0000d03b445d770c7467f886ab4320a1085f3ca1d0389d939abe8c77da7eba10</t>
  </si>
  <si>
    <t>2020-10-19 21:55:49.021807</t>
  </si>
  <si>
    <t>0:00:00.204988</t>
  </si>
  <si>
    <t>0000b273fe1b2401cf3e9b214bf6e383f1fbf86ed5b25712cb1f48b97d888f5a</t>
  </si>
  <si>
    <t>2020-10-19 21:55:49.773399</t>
  </si>
  <si>
    <t>bd6ea8e057d9556c63528370e5a520bc9bc84483270e8a128a7a4e3ffae4ff66</t>
  </si>
  <si>
    <t>2020-10-19 21:51:17.646366</t>
  </si>
  <si>
    <t>0:00:00.915790</t>
  </si>
  <si>
    <t>00000c3b67da48ee3c949924c0252d8a5b7add359fa860b3743598922f5bcb05</t>
  </si>
  <si>
    <t>2020-10-19 21:51:37.079136</t>
  </si>
  <si>
    <t>0:00:01.143788</t>
  </si>
  <si>
    <t>000001975baeb7a3e8a3b090ff9f248ee954c858a75be00891cd96d6ea087fb4</t>
  </si>
  <si>
    <t>2020-10-19 21:51:44.574427</t>
  </si>
  <si>
    <t>0:00:10.035133</t>
  </si>
  <si>
    <t>0000028b3bc8f5eee61c98ee38131579e85fc51388bd0d2148f8991539b80f29</t>
  </si>
  <si>
    <t>2020-10-19 21:51:46.803809</t>
  </si>
  <si>
    <t>0:00:02.465576</t>
  </si>
  <si>
    <t>00000ab20f37bbc43ae904c09099e26130e56f8be8561e9855baf0491c6758a2</t>
  </si>
  <si>
    <t>2020-10-19 21:51:59.904313</t>
  </si>
  <si>
    <t>0:00:04.077422</t>
  </si>
  <si>
    <t>0000050f4064d013d895331ddcb81b956a33ffac41b0439fb271de3a0d9b83d9</t>
  </si>
  <si>
    <t>2020-10-19 21:52:03.828370</t>
  </si>
  <si>
    <t>0:00:00.608370</t>
  </si>
  <si>
    <t>0000083bd603a0b7bd87e109b9984260ff08f693e18792d1f134fab6a7bbe59a</t>
  </si>
  <si>
    <t>2020-10-19 21:52:09.660903</t>
  </si>
  <si>
    <t>0:00:00.657269</t>
  </si>
  <si>
    <t>0000089ed7c4bffb01dc32a927216a7e3ef19f597c1e8266f75c58a270331cb0</t>
  </si>
  <si>
    <t>2020-10-19 21:52:12.012254</t>
  </si>
  <si>
    <t>0:00:04.684223</t>
  </si>
  <si>
    <t>0000068a368f16ad8a0288c0727c4c67f6085f6f60c473a382a379059b762a8a</t>
  </si>
  <si>
    <t>2020-10-19 21:52:13.969742</t>
  </si>
  <si>
    <t>0:00:00.305210</t>
  </si>
  <si>
    <t>00000f141e5224758cd54718ab58989a6fce99d24e68f9a488c7b9d6d7ef3827</t>
  </si>
  <si>
    <t>2020-10-19 21:52:19.712519</t>
  </si>
  <si>
    <t>0:00:01.619570</t>
  </si>
  <si>
    <t>00000f4ee721402796ef96712e5338b05af5480caecdbc055be749a2b50046d8</t>
  </si>
  <si>
    <t>2020-10-19 21:52:22.550688</t>
  </si>
  <si>
    <t>0:00:02.597711</t>
  </si>
  <si>
    <t>00000b7a92c6972febde9bd07e0b11b6abfe309442bb9f24b47864c1ec884030</t>
  </si>
  <si>
    <t>2020-10-19 21:52:26.717940</t>
  </si>
  <si>
    <t>0:00:00.022966</t>
  </si>
  <si>
    <t>0000044fd5c6603529dbcb84f410564f64fb61df00a4801a6c4c214dfb09a7d9</t>
  </si>
  <si>
    <t>2020-10-19 21:52:30.886072</t>
  </si>
  <si>
    <t>0:00:04.217763</t>
  </si>
  <si>
    <t>00000f92e81663ea1a65756ea8f89e1343fde85143f93665ab8415834cdb284d</t>
  </si>
  <si>
    <t>2020-10-19 21:52:32.739967</t>
  </si>
  <si>
    <t>0:00:01.884054</t>
  </si>
  <si>
    <t>0000034e77663264edc436ad9cdda8ac5d2957e9564ac4e617674e4ed614e800</t>
  </si>
  <si>
    <t>2020-10-19 21:52:37.769046</t>
  </si>
  <si>
    <t>0:00:00.318706</t>
  </si>
  <si>
    <t>00000e41f420b44f21bd268512af27495e7a9b24d1559e1c6a5ea0762408faeb</t>
  </si>
  <si>
    <t>2020-10-19 21:52:58.871480</t>
  </si>
  <si>
    <t>0:00:01.534524</t>
  </si>
  <si>
    <t>00000288544ea584c7c19131bc7d905291c97bcb1fe2db3c5a5a172a75eb3508</t>
  </si>
  <si>
    <t>2020-10-19 21:52:59.953897</t>
  </si>
  <si>
    <t>0:00:02.347110</t>
  </si>
  <si>
    <t>000000dfb6a47bd3da7ba2755aba9d2b7f06082a845ef0504cdba39ff1e90114</t>
  </si>
  <si>
    <t>2020-10-19 21:53:02.475538</t>
  </si>
  <si>
    <t>0:00:02.057523</t>
  </si>
  <si>
    <t>00000cc81bc3af0b31e874a67a72cb689b503767e8b7808b78df808a9c6d5280</t>
  </si>
  <si>
    <t>2020-10-19 21:53:05.585665</t>
  </si>
  <si>
    <t>0:00:03.385102</t>
  </si>
  <si>
    <t>00000f791f349c0486c0a5d0c78376038660c2a5b372ffa179a798860cc4ceb7</t>
  </si>
  <si>
    <t>2020-10-19 21:53:09.241181</t>
  </si>
  <si>
    <t>9f618a1b7b972258fbe66229277e9d76a53aa985e6a0a0f3a8d58dac9c6ceb81</t>
  </si>
  <si>
    <t>2020-10-19 21:56:25.741731</t>
  </si>
  <si>
    <t>0:00:19.181346</t>
  </si>
  <si>
    <t>00000079837e93faafe1685d3d1591b1fe840c03a99815a5a364041908fdef4e</t>
  </si>
  <si>
    <t>2020-10-19 21:56:59.807034</t>
  </si>
  <si>
    <t>0:00:01.609722</t>
  </si>
  <si>
    <t>0000006685296cae2ee0614e3b1fcaaf71a62069f42f75aa22796d5f0398e64b</t>
  </si>
  <si>
    <t>2020-10-19 21:57:30.133239</t>
  </si>
  <si>
    <t>0:01:22.324672</t>
  </si>
  <si>
    <t>000000f14420d742a723f3e76c920d41adcfd43b0abac572c768d48056373546</t>
  </si>
  <si>
    <t>2020-10-19 21:57:40.648585</t>
  </si>
  <si>
    <t>0:00:10.420830</t>
  </si>
  <si>
    <t>0000000789acaeb251a2cea8b3e5884595824e4f211b973a8503c5cb54b9d682</t>
  </si>
  <si>
    <t>2020-10-19 21:59:13.260183</t>
  </si>
  <si>
    <t>0:00:04.882150</t>
  </si>
  <si>
    <t>00000083ddb7ddeac6fa9eb6de2fc84221fb9bcfef2958de0a5b083c8db5cbfb</t>
  </si>
  <si>
    <t>2020-10-19 21:59:42.266468</t>
  </si>
  <si>
    <t>0:00:03.177292</t>
  </si>
  <si>
    <t>0000000516c9d3dca201ed03d4815fd91a123af53c64ee443cecfa1ca4206d86</t>
  </si>
  <si>
    <t>2020-10-19 21:59:52.669469</t>
  </si>
  <si>
    <t>0:00:13.484195</t>
  </si>
  <si>
    <t>00000081e762acc554f771b2553d405328e144a324260deac32657ecd7934183</t>
  </si>
  <si>
    <t>2020-10-19 21:59:57.569822</t>
  </si>
  <si>
    <t>0:00:14.917906</t>
  </si>
  <si>
    <t>000000f83373963d93edc4e39ebcc7088ea21269d2ef855afabc48c85681ec96</t>
  </si>
  <si>
    <t>2020-10-19 22:00:12.750525</t>
  </si>
  <si>
    <t>0:00:26.592173</t>
  </si>
  <si>
    <t>0000009dacf302bcd7c27b22be1207270caf8bc46d26f61255c8240d5f92f3b4</t>
  </si>
  <si>
    <t>2020-10-19 22:00:30.412017</t>
  </si>
  <si>
    <t>0:01:24.941051</t>
  </si>
  <si>
    <t>000000eface9102f1d019470bfe6f40c86c526158361cb9f75fab0977e0f250d</t>
  </si>
  <si>
    <t>2020-10-19 22:01:02.326988</t>
  </si>
  <si>
    <t>0:00:49.187996</t>
  </si>
  <si>
    <t>0000000b80ee68c08f5fa065f44778f2e953e470b9b19f75aa8a61e36c5afada</t>
  </si>
  <si>
    <t>2020-10-19 22:02:31.423289</t>
  </si>
  <si>
    <t>0:00:03.939994</t>
  </si>
  <si>
    <t>000000f7c1be70433587e953b63a34a0769aa843168f77baf48c586c03f9fc8c</t>
  </si>
  <si>
    <t>2020-10-19 22:03:31.536580</t>
  </si>
  <si>
    <t>0:00:07.004754</t>
  </si>
  <si>
    <t>000000f12e2a771245efb99d50864bee116612cdbb94217643628505d30c275e</t>
  </si>
  <si>
    <t>2020-10-19 22:03:37.892197</t>
  </si>
  <si>
    <t>0:00:37.365011</t>
  </si>
  <si>
    <t>0000000f91b75b9adbf06e2ce2dd1962ad6baa76b7f57480ac888713f70a0f65</t>
  </si>
  <si>
    <t>2020-10-19 22:03:48.077925</t>
  </si>
  <si>
    <t>0:00:19.949535</t>
  </si>
  <si>
    <t>00000085a219ba91f4df8408cfca5d8a1605dc06901186a80bf034c78208a674</t>
  </si>
  <si>
    <t>2020-10-19 22:04:27.503514</t>
  </si>
  <si>
    <t>0:00:25.065153</t>
  </si>
  <si>
    <t>000000b7214138ffb6c8eb2b060ecfd45e64ff6767f6d29eac4f7f72862db6f3</t>
  </si>
  <si>
    <t>2020-10-19 22:04:51.836602</t>
  </si>
  <si>
    <t>0:00:07.593009</t>
  </si>
  <si>
    <t>0000007691697ecdd4d59f377fc32eedd24220babd5c7eb4cda9510f3f5b8085</t>
  </si>
  <si>
    <t>2020-10-19 22:05:26.942567</t>
  </si>
  <si>
    <t>0:00:32.845347</t>
  </si>
  <si>
    <t>0000000560aefccda6b803ec366a0019aaf66a5f5c65eafd452431759fe560b2</t>
  </si>
  <si>
    <t>2020-10-19 22:05:36.872195</t>
  </si>
  <si>
    <t>0:00:25.345728</t>
  </si>
  <si>
    <t>000000e0be9f9e53afadf25c8379faf3897ee6e86de7686c48233c049a37a9cb</t>
  </si>
  <si>
    <t>2020-10-19 22:06:12.024045</t>
  </si>
  <si>
    <t>hora</t>
  </si>
  <si>
    <t>min</t>
  </si>
  <si>
    <t>seg</t>
  </si>
  <si>
    <t>nonce/s</t>
  </si>
  <si>
    <t>segundos</t>
  </si>
  <si>
    <t>64206788539e925ec676c16adb49ad362facfed02cfe6745e0239718432d6806</t>
  </si>
  <si>
    <t>2020-10-20 10:35:13.774069</t>
  </si>
  <si>
    <t>0:02:48.189117</t>
  </si>
  <si>
    <t>0000000273e402420e785f32174215a359f136ab221c7093d82af7f07f5e4f28</t>
  </si>
  <si>
    <t>2020-10-20 10:35:29.946850</t>
  </si>
  <si>
    <t>0:06:50.975409</t>
  </si>
  <si>
    <t>00000001a561b18cb0e9efbdafecb65d0e9eed96daaad574d26c344628908b73</t>
  </si>
  <si>
    <t>2020-10-20 10:38:20.935481</t>
  </si>
  <si>
    <t>0:06:35.855464</t>
  </si>
  <si>
    <t>0000000d116d04455ebda8a8d4eeac96e700df0ad41e3198b735b5ced320f44f</t>
  </si>
  <si>
    <t>2020-10-20 10:46:13.464007</t>
  </si>
  <si>
    <t>0:07:17.302161</t>
  </si>
  <si>
    <t>00000004b9de36ea653d9edf128f5a86f22f07bfc5744c8f1c29371d9bf511c3</t>
  </si>
  <si>
    <t>2020-10-20 10:55:38.259183</t>
  </si>
  <si>
    <t>0:27:00.251943</t>
  </si>
  <si>
    <t>000000035f8577bc67af121f7dc94122cc832df3afbca2f0bdbcd6275cac12dc</t>
  </si>
  <si>
    <t>2020-10-20 11:03:34.105393</t>
  </si>
  <si>
    <t>0:00:46.278177</t>
  </si>
  <si>
    <t>0000000a49920587f08dffde364d51d893683e6d378e379c0ecb25e9c65d3a72</t>
  </si>
  <si>
    <t>2020-10-20 11:33:19.664421</t>
  </si>
  <si>
    <t>0:04:26.595912</t>
  </si>
  <si>
    <t>00000002f39af55f1ea9e81e5e81567929d439e288d8151871cfc2168ec4a54a</t>
  </si>
  <si>
    <t>2020-10-20 11:36:34.926232</t>
  </si>
  <si>
    <t>0:01:20.294077</t>
  </si>
  <si>
    <t>0000000abb60ef9480c4674087b9afd333eb3b390d1d268d26dfb0f5d7136637</t>
  </si>
  <si>
    <t>2020-10-20 11:43:43.542837</t>
  </si>
  <si>
    <t>0:11:58.541072</t>
  </si>
  <si>
    <t>000000054e766275c1bccad7b76849fa9527e41183af2f6776deba3719b64501</t>
  </si>
  <si>
    <t>2020-10-20 11:45:13.181772</t>
  </si>
  <si>
    <t>0:06:02.892617</t>
  </si>
  <si>
    <t>00000000d213667c512956dd859a421c48dbf476073309ef24261598114dcdb8</t>
  </si>
  <si>
    <t>2020-10-20 12:15:28.910623</t>
  </si>
  <si>
    <t>0:07:12.139240</t>
  </si>
  <si>
    <t>0000000611ff0c4bff8692e91cce049d5cd47e70ef678ca11c3cc95aa94bf3da</t>
  </si>
  <si>
    <t>2020-10-20 12:21:38.046006</t>
  </si>
  <si>
    <t>0:06:02.066187</t>
  </si>
  <si>
    <t>0000000214244e639ac330d2dd30ebc6f34b57f89aaa4e17f5eb5e91a8f03654</t>
  </si>
  <si>
    <t>2020-10-20 12:30:05.971221</t>
  </si>
  <si>
    <t>0:17:41.451086</t>
  </si>
  <si>
    <t>0000000b51456781894f3b306029a70fb08c3d6a1a9acf8a141c8f5b4f7467a0</t>
  </si>
  <si>
    <t>2020-10-20 12:36:46.925940</t>
  </si>
  <si>
    <t>0:14:03.322818</t>
  </si>
  <si>
    <t>0000000c1b381aa25121c54f164813aadf42a656561a4ec47092acff0a7c044a</t>
  </si>
  <si>
    <t>2020-10-20 13:15:26.267637</t>
  </si>
  <si>
    <t>0:05:20.420038</t>
  </si>
  <si>
    <t>000000080c63b1d1da0ab06e6952794cd6fcca255681dbac22104d91ea9805f6</t>
  </si>
  <si>
    <t>2020-10-20 13:29:59.195261</t>
  </si>
  <si>
    <t>0:09:39.492127</t>
  </si>
  <si>
    <t>000000051b07d6b39c88fbb0cb3d18e8eb86f1d3f29fd4ab8ddb6193dc98d6d6</t>
  </si>
  <si>
    <t>2020-10-20 13:35:25.285322</t>
  </si>
  <si>
    <t>0:04:09.730104</t>
  </si>
  <si>
    <t>00000003b1fc472ce920c855245edcfcc1c6cd644ca32b86559a6bba28509f97</t>
  </si>
  <si>
    <t>2020-10-20 13:47:05.619483</t>
  </si>
  <si>
    <t>0:01:55.993718</t>
  </si>
  <si>
    <t>0000000b384748b609abb0ab17d4b502fd6babb9b61e36bb0beadcd23a3e8e28</t>
  </si>
  <si>
    <t>2020-10-20 13:52:51.718849</t>
  </si>
  <si>
    <t>0:01:53.259854</t>
  </si>
  <si>
    <t>0000000e9608803d64802f3377e7b1e17678292c3bb9c7c061421ac5f747ee74</t>
  </si>
  <si>
    <t>2020-10-20 13:54:54.817091</t>
  </si>
  <si>
    <t>Mediana</t>
  </si>
  <si>
    <t>Média</t>
  </si>
  <si>
    <t>tempo(s)</t>
  </si>
  <si>
    <t>Cadeia de 4 zeros</t>
  </si>
  <si>
    <t>Cadeia de 5 zeros</t>
  </si>
  <si>
    <t>Cadeia de 6 zeros</t>
  </si>
  <si>
    <t>Cadeia de 7 zeros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</si>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</sst>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4" tint="0.7999816888943144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65" fontId="3" fillId="0" borderId="0" xfId="1" applyNumberFormat="1" applyFont="1"/>
    <xf numFmtId="164" fontId="3" fillId="0" borderId="0" xfId="0" applyNumberFormat="1" applyFont="1"/>
    <xf numFmtId="0" fontId="3" fillId="0" borderId="0" xfId="0" applyNumberFormat="1" applyFont="1"/>
    <xf numFmtId="43" fontId="3" fillId="0" borderId="0" xfId="1" applyFont="1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center"/>
    </xf>
    <xf numFmtId="43" fontId="5" fillId="2" borderId="2" xfId="1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165" fontId="4" fillId="3" borderId="4" xfId="1" applyNumberFormat="1" applyFont="1" applyFill="1" applyBorder="1" applyAlignment="1">
      <alignment horizontal="right"/>
    </xf>
    <xf numFmtId="2" fontId="4" fillId="3" borderId="4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165" fontId="4" fillId="3" borderId="5" xfId="1" applyNumberFormat="1" applyFont="1" applyFill="1" applyBorder="1" applyAlignment="1">
      <alignment horizontal="right"/>
    </xf>
    <xf numFmtId="2" fontId="4" fillId="3" borderId="5" xfId="0" applyNumberFormat="1" applyFont="1" applyFill="1" applyBorder="1" applyAlignment="1">
      <alignment horizontal="right"/>
    </xf>
    <xf numFmtId="0" fontId="5" fillId="2" borderId="4" xfId="0" applyFont="1" applyFill="1" applyBorder="1" applyAlignment="1"/>
    <xf numFmtId="165" fontId="5" fillId="2" borderId="4" xfId="1" applyNumberFormat="1" applyFont="1" applyFill="1" applyBorder="1" applyAlignment="1"/>
    <xf numFmtId="43" fontId="5" fillId="2" borderId="4" xfId="0" applyNumberFormat="1" applyFont="1" applyFill="1" applyBorder="1" applyAlignment="1"/>
    <xf numFmtId="165" fontId="5" fillId="2" borderId="4" xfId="0" applyNumberFormat="1" applyFont="1" applyFill="1" applyBorder="1" applyAlignment="1"/>
    <xf numFmtId="0" fontId="4" fillId="4" borderId="4" xfId="0" applyFont="1" applyFill="1" applyBorder="1" applyAlignment="1">
      <alignment horizontal="right"/>
    </xf>
    <xf numFmtId="165" fontId="4" fillId="4" borderId="4" xfId="1" applyNumberFormat="1" applyFont="1" applyFill="1" applyBorder="1" applyAlignment="1">
      <alignment horizontal="right"/>
    </xf>
    <xf numFmtId="2" fontId="4" fillId="4" borderId="4" xfId="0" applyNumberFormat="1" applyFont="1" applyFill="1" applyBorder="1" applyAlignment="1">
      <alignment horizontal="right"/>
    </xf>
    <xf numFmtId="0" fontId="4" fillId="4" borderId="0" xfId="0" applyFont="1" applyFill="1"/>
    <xf numFmtId="0" fontId="4" fillId="4" borderId="3" xfId="0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2" fontId="4" fillId="4" borderId="3" xfId="0" applyNumberFormat="1" applyFont="1" applyFill="1" applyBorder="1" applyAlignment="1">
      <alignment horizontal="right"/>
    </xf>
    <xf numFmtId="43" fontId="4" fillId="4" borderId="3" xfId="1" applyFont="1" applyFill="1" applyBorder="1" applyAlignment="1">
      <alignment horizontal="right"/>
    </xf>
    <xf numFmtId="0" fontId="5" fillId="2" borderId="6" xfId="0" applyFont="1" applyFill="1" applyBorder="1" applyAlignment="1"/>
    <xf numFmtId="165" fontId="5" fillId="2" borderId="6" xfId="1" applyNumberFormat="1" applyFont="1" applyFill="1" applyBorder="1" applyAlignment="1"/>
    <xf numFmtId="43" fontId="5" fillId="2" borderId="6" xfId="0" applyNumberFormat="1" applyFont="1" applyFill="1" applyBorder="1" applyAlignment="1"/>
    <xf numFmtId="165" fontId="5" fillId="2" borderId="6" xfId="0" applyNumberFormat="1" applyFont="1" applyFill="1" applyBorder="1" applyAlignment="1"/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52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400]h:mm:ss\ AM/PM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Maiores</a:t>
            </a:r>
            <a:r>
              <a:rPr lang="pt-BR" baseline="0"/>
              <a:t> Valores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17455002254223E-2"/>
          <c:y val="0.10493566983613263"/>
          <c:w val="0.66555035296883014"/>
          <c:h val="0.82920059685346481"/>
        </c:manualLayout>
      </c:layout>
      <c:lineChart>
        <c:grouping val="standard"/>
        <c:varyColors val="0"/>
        <c:ser>
          <c:idx val="0"/>
          <c:order val="0"/>
          <c:tx>
            <c:v>Nonce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87950121959211E-2"/>
                  <c:y val="-2.8027073159104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CB-484C-9BDF-F478A56E0CFB}"/>
                </c:ext>
              </c:extLst>
            </c:dLbl>
            <c:dLbl>
              <c:idx val="1"/>
              <c:layout>
                <c:manualLayout>
                  <c:x val="-3.3498081020989369E-2"/>
                  <c:y val="-2.7184322839090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CB-484C-9BDF-F478A56E0CFB}"/>
                </c:ext>
              </c:extLst>
            </c:dLbl>
            <c:dLbl>
              <c:idx val="2"/>
              <c:layout>
                <c:manualLayout>
                  <c:x val="-6.0078878514756486E-3"/>
                  <c:y val="4.358331287534365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CB-484C-9BDF-F478A56E0CFB}"/>
                </c:ext>
              </c:extLst>
            </c:dLbl>
            <c:dLbl>
              <c:idx val="3"/>
              <c:layout>
                <c:manualLayout>
                  <c:x val="-3.8507904574016996E-3"/>
                  <c:y val="-1.1352746773470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CB-484C-9BDF-F478A56E0CF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(Resumo!$B$2,Resumo!$F$2,Resumo!$I$2,Resumo!$L$2)</c:f>
              <c:strCache>
                <c:ptCount val="4"/>
                <c:pt idx="0">
                  <c:v>Cadeia de 4 zeros</c:v>
                </c:pt>
                <c:pt idx="1">
                  <c:v>Cadeia de 5 zeros</c:v>
                </c:pt>
                <c:pt idx="2">
                  <c:v>Cadeia de 6 zeros</c:v>
                </c:pt>
                <c:pt idx="3">
                  <c:v>Cadeia de 7 zeros</c:v>
                </c:pt>
              </c:strCache>
            </c:strRef>
          </c:cat>
          <c:val>
            <c:numRef>
              <c:f>(Resumo!$C$26,Resumo!$F$26,Resumo!$I$26,Resumo!$L$26)</c:f>
              <c:numCache>
                <c:formatCode>_-* #,##0_-;\-* #,##0_-;_-* "-"??_-;_-@_-</c:formatCode>
                <c:ptCount val="4"/>
                <c:pt idx="0">
                  <c:v>208748</c:v>
                </c:pt>
                <c:pt idx="1">
                  <c:v>5175237</c:v>
                </c:pt>
                <c:pt idx="2">
                  <c:v>44336198</c:v>
                </c:pt>
                <c:pt idx="3">
                  <c:v>823198913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84C-9BDF-F478A56E0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440"/>
        <c:axId val="1987466240"/>
      </c:lineChart>
      <c:lineChart>
        <c:grouping val="standard"/>
        <c:varyColors val="0"/>
        <c:ser>
          <c:idx val="1"/>
          <c:order val="1"/>
          <c:tx>
            <c:v>Tempo (s)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0672495212185931E-2"/>
                  <c:y val="-4.9490139397987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CB-484C-9BDF-F478A56E0CFB}"/>
                </c:ext>
              </c:extLst>
            </c:dLbl>
            <c:dLbl>
              <c:idx val="1"/>
              <c:layout>
                <c:manualLayout>
                  <c:x val="-1.2336328045223223E-2"/>
                  <c:y val="-5.4332779222584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CB-484C-9BDF-F478A56E0CFB}"/>
                </c:ext>
              </c:extLst>
            </c:dLbl>
            <c:dLbl>
              <c:idx val="2"/>
              <c:layout>
                <c:manualLayout>
                  <c:x val="-5.8348473872214493E-2"/>
                  <c:y val="-1.7552954259798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CB-484C-9BDF-F478A56E0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(Resumo!$D$26,Resumo!$G$26,Resumo!$J$26,Resumo!$M$26)</c:f>
              <c:numCache>
                <c:formatCode>_(* #,##0.00_);_(* \(#,##0.00\);_(* "-"??_);_(@_)</c:formatCode>
                <c:ptCount val="4"/>
                <c:pt idx="0">
                  <c:v>0.41192600000000001</c:v>
                </c:pt>
                <c:pt idx="1">
                  <c:v>10.035133</c:v>
                </c:pt>
                <c:pt idx="2">
                  <c:v>84.941051000000002</c:v>
                </c:pt>
                <c:pt idx="3">
                  <c:v>1620.251943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B-484C-9BDF-F478A56E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1120"/>
        <c:axId val="2044424816"/>
      </c:lineChart>
      <c:catAx>
        <c:axId val="661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66240"/>
        <c:crossesAt val="0"/>
        <c:auto val="1"/>
        <c:lblAlgn val="ctr"/>
        <c:lblOffset val="100"/>
        <c:noMultiLvlLbl val="0"/>
      </c:catAx>
      <c:valAx>
        <c:axId val="1987466240"/>
        <c:scaling>
          <c:orientation val="minMax"/>
          <c:max val="950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4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44424816"/>
        <c:scaling>
          <c:orientation val="minMax"/>
          <c:max val="1700"/>
          <c:min val="-15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1120"/>
        <c:crosses val="max"/>
        <c:crossBetween val="between"/>
        <c:majorUnit val="235"/>
      </c:valAx>
      <c:catAx>
        <c:axId val="1208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4424816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0341507458200545"/>
          <c:y val="0.48067600026198104"/>
          <c:w val="9.5650675496025253E-2"/>
          <c:h val="9.5486752357049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83126</xdr:colOff>
      <xdr:row>1</xdr:row>
      <xdr:rowOff>8311</xdr:rowOff>
    </xdr:from>
    <xdr:to>
      <xdr:col>26</xdr:col>
      <xdr:colOff>407324</xdr:colOff>
      <xdr:row>25</xdr:row>
      <xdr:rowOff>99753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68B21A-B222-4B28-8BA2-C5ECEC3B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8AEA551-2196-4322-945F-A741739BEC8E}" autoFormatId="16" applyNumberFormats="0" applyBorderFormats="0" applyFontFormats="0" applyPatternFormats="0" applyAlignmentFormats="0" applyWidthHeightFormats="0">
  <queryTableRefresh nextId="20" unboundColumnsRight="5">
    <queryTableFields count="11">
      <queryTableField id="9" name="Column1.index" tableColumnId="9"/>
      <queryTableField id="6" name="Column1.dados" tableColumnId="6"/>
      <queryTableField id="7" name="Column1.hash_anterior" tableColumnId="7"/>
      <queryTableField id="8" name="Column1.hash_atual" tableColumnId="8"/>
      <queryTableField id="10" name="Column1.nonce" tableColumnId="10"/>
      <queryTableField id="11" name="Column1.timestamp" tableColumnId="11"/>
      <queryTableField id="14" dataBound="0" tableColumnId="13"/>
      <queryTableField id="15" dataBound="0" tableColumnId="14"/>
      <queryTableField id="16" dataBound="0" tableColumnId="15"/>
      <queryTableField id="17" dataBound="0" tableColumnId="16"/>
      <queryTableField id="18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8BB2A27-9AF8-4E2A-B0CA-74C3BD5C3851}" autoFormatId="16" applyNumberFormats="0" applyBorderFormats="0" applyFontFormats="0" applyPatternFormats="0" applyAlignmentFormats="0" applyWidthHeightFormats="0">
  <queryTableRefresh nextId="18" unboundColumnsRight="5">
    <queryTableFields count="11">
      <queryTableField id="4" name="Column1.index" tableColumnId="4"/>
      <queryTableField id="1" name="Column1.dados" tableColumnId="1"/>
      <queryTableField id="2" name="Column1.hash_anterior" tableColumnId="2"/>
      <queryTableField id="3" name="Column1.hash_atual" tableColumnId="3"/>
      <queryTableField id="5" name="Column1.nonce" tableColumnId="5"/>
      <queryTableField id="6" name="Column1.timestamp" tableColumnId="6"/>
      <queryTableField id="13" dataBound="0" tableColumnId="7"/>
      <queryTableField id="14" dataBound="0" tableColumnId="8"/>
      <queryTableField id="15" dataBound="0" tableColumnId="9"/>
      <queryTableField id="16" dataBound="0" tableColumnId="10"/>
      <queryTableField id="17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DA6A0CDE-F567-498C-A0C0-9CAE0AA1A732}" autoFormatId="16" applyNumberFormats="0" applyBorderFormats="0" applyFontFormats="0" applyPatternFormats="0" applyAlignmentFormats="0" applyWidthHeightFormats="0">
  <queryTableRefresh nextId="14" unboundColumnsRight="5">
    <queryTableFields count="11">
      <queryTableField id="4" name="Column1.index" tableColumnId="4"/>
      <queryTableField id="1" name="Column1.dados" tableColumnId="1"/>
      <queryTableField id="2" name="Column1.hash_anterior" tableColumnId="2"/>
      <queryTableField id="3" name="Column1.hash_atual" tableColumnId="3"/>
      <queryTableField id="5" name="Column1.nonce" tableColumnId="5"/>
      <queryTableField id="6" name="Column1.timestamp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3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8EB02F04-FB9A-4440-8C03-66DE043DBB9A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4" name="Column1.index" tableColumnId="4"/>
      <queryTableField id="1" name="Column1.dados" tableColumnId="1"/>
      <queryTableField id="2" name="Column1.hash_anterior" tableColumnId="2"/>
      <queryTableField id="3" name="Column1.hash_atual" tableColumnId="3"/>
      <queryTableField id="5" name="Column1.nonce" tableColumnId="5"/>
      <queryTableField id="6" name="Column1.timestamp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B0F44-57B8-41BB-9879-0C04B9310ED7}" name="_0000___Retorno_da_Cadeia___Copia" displayName="_0000___Retorno_da_Cadeia___Copia" ref="A1:K23" tableType="queryTable" totalsRowShown="0" headerRowDxfId="51" dataDxfId="50">
  <tableColumns count="11">
    <tableColumn id="9" xr3:uid="{25A53D49-3B88-4B8C-B3DF-BDACB7A18F6D}" uniqueName="9" name="index" queryTableFieldId="9" dataDxfId="49"/>
    <tableColumn id="6" xr3:uid="{953607BB-A871-4DD0-994F-D956B8FBF621}" uniqueName="6" name="dados" queryTableFieldId="6" dataDxfId="48"/>
    <tableColumn id="7" xr3:uid="{8EF9BFF5-A011-4F97-8EC5-7ABF9120E9BA}" uniqueName="7" name="hash_anterior" queryTableFieldId="7" dataDxfId="47"/>
    <tableColumn id="8" xr3:uid="{7D438734-32C1-4B8B-AFEE-F7744819465A}" uniqueName="8" name="hash_atual" queryTableFieldId="8" dataDxfId="46"/>
    <tableColumn id="10" xr3:uid="{AED4568F-C63C-46B1-BCCC-F18A8257E385}" uniqueName="10" name="nonce" queryTableFieldId="10" dataDxfId="45" dataCellStyle="Vírgula"/>
    <tableColumn id="11" xr3:uid="{A8815641-037B-4C31-8BA6-7C8F621A0F61}" uniqueName="11" name="timestamp" queryTableFieldId="11" dataDxfId="44"/>
    <tableColumn id="13" xr3:uid="{CA08708E-9E92-4486-97BE-7A8ACFF798B8}" uniqueName="13" name="hora" queryTableFieldId="14" dataDxfId="43">
      <calculatedColumnFormula>LEFT(_0000___Retorno_da_Cadeia___Copia[[#This Row],[dados]],1)</calculatedColumnFormula>
    </tableColumn>
    <tableColumn id="14" xr3:uid="{99D3C211-240C-4D56-9EC9-AAD5269A1CFC}" uniqueName="14" name="min" queryTableFieldId="15" dataDxfId="42">
      <calculatedColumnFormula>MID(_0000___Retorno_da_Cadeia___Copia[[#This Row],[dados]],3,2)</calculatedColumnFormula>
    </tableColumn>
    <tableColumn id="15" xr3:uid="{4B434850-70B1-402E-B767-CD279807985E}" uniqueName="15" name="seg" queryTableFieldId="16" dataDxfId="41"/>
    <tableColumn id="16" xr3:uid="{F5596630-5FD7-4B95-8E83-52E31BB022DC}" uniqueName="16" name="segundos" queryTableFieldId="17" dataDxfId="40">
      <calculatedColumnFormula>VALUE(_0000___Retorno_da_Cadeia___Copia[[#This Row],[min]]*60) + SUBSTITUTE(_0000___Retorno_da_Cadeia___Copia[[#This Row],[seg]],".",",")</calculatedColumnFormula>
    </tableColumn>
    <tableColumn id="17" xr3:uid="{087A5B5A-9AB0-41E5-8D83-077C4DE3B639}" uniqueName="17" name="nonce/s" queryTableFieldId="18" dataDxfId="39" dataCellStyle="Vírgul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0A19E7-DCE7-4E93-8E79-29AAFD657A3D}" name="_00000___Retorno_da_Cadeia___para_Tabela" displayName="_00000___Retorno_da_Cadeia___para_Tabela" ref="A1:K23" tableType="queryTable" totalsRowShown="0" headerRowDxfId="38" dataDxfId="37">
  <tableColumns count="11">
    <tableColumn id="4" xr3:uid="{0E7A16A4-B925-4404-BCF7-EA32821CB94C}" uniqueName="4" name="index" queryTableFieldId="4" dataDxfId="36"/>
    <tableColumn id="1" xr3:uid="{44821EEC-A957-4508-A905-48C022F87E53}" uniqueName="1" name="dados" queryTableFieldId="1" dataDxfId="35"/>
    <tableColumn id="2" xr3:uid="{C7CB49E0-F3A8-4B7F-92DC-2C1AF623565B}" uniqueName="2" name="hash_anterior" queryTableFieldId="2" dataDxfId="34"/>
    <tableColumn id="3" xr3:uid="{2013E0AE-EE03-4A7C-8E95-AB31C8D00EFA}" uniqueName="3" name="hash_atual" queryTableFieldId="3" dataDxfId="33"/>
    <tableColumn id="5" xr3:uid="{B422AB60-00EB-4A0D-B340-D0ACE207DC81}" uniqueName="5" name="nonce" queryTableFieldId="5" dataDxfId="32" dataCellStyle="Vírgula"/>
    <tableColumn id="6" xr3:uid="{98739FF3-0486-41C8-96FB-1EE317C09AC0}" uniqueName="6" name="timestamp" queryTableFieldId="6" dataDxfId="31"/>
    <tableColumn id="7" xr3:uid="{2C95C767-CF61-4F59-AEE4-CA698E9767EC}" uniqueName="7" name="hora" queryTableFieldId="13" dataDxfId="30">
      <calculatedColumnFormula>LEFT(_00000___Retorno_da_Cadeia___para_Tabela[[#This Row],[dados]],1)</calculatedColumnFormula>
    </tableColumn>
    <tableColumn id="8" xr3:uid="{78A0FA75-CEA8-40E6-BC83-57316CB61068}" uniqueName="8" name="min" queryTableFieldId="14" dataDxfId="29">
      <calculatedColumnFormula>MID(_00000___Retorno_da_Cadeia___para_Tabela[[#This Row],[dados]],3,2)</calculatedColumnFormula>
    </tableColumn>
    <tableColumn id="9" xr3:uid="{B6DD3983-794B-412C-9434-A04F31B3406E}" uniqueName="9" name="seg" queryTableFieldId="15" dataDxfId="28"/>
    <tableColumn id="10" xr3:uid="{BEDC6BFB-61D3-4566-B138-CBD56B6773A1}" uniqueName="10" name="segundos" queryTableFieldId="16" dataDxfId="27">
      <calculatedColumnFormula>VALUE(_00000___Retorno_da_Cadeia___para_Tabela[[#This Row],[min]]*60) + SUBSTITUTE(_00000___Retorno_da_Cadeia___para_Tabela[[#This Row],[seg]],".",",")</calculatedColumnFormula>
    </tableColumn>
    <tableColumn id="11" xr3:uid="{5897DE8E-0E85-40D2-A6E0-E0D7CD4B3876}" uniqueName="11" name="nonce/s" queryTableFieldId="17" dataDxfId="26" dataCellStyle="Vírgul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451226-4C83-4EEC-89A3-6F7559209DC0}" name="_000000___Retorno_da_Cadeia___para_Tabela" displayName="_000000___Retorno_da_Cadeia___para_Tabela" ref="A1:K23" tableType="queryTable" totalsRowShown="0" headerRowDxfId="25" dataDxfId="24">
  <tableColumns count="11">
    <tableColumn id="4" xr3:uid="{98A7E63F-4569-45EB-9A5A-08878E9A1635}" uniqueName="4" name="index" queryTableFieldId="4" dataDxfId="23"/>
    <tableColumn id="1" xr3:uid="{4F0FA69C-09F8-4EB5-9895-291C0EAE2967}" uniqueName="1" name="dados" queryTableFieldId="1" dataDxfId="22"/>
    <tableColumn id="2" xr3:uid="{AFCBA9DD-43D3-4ADB-AA04-F5B65421D624}" uniqueName="2" name="hash_anterior" queryTableFieldId="2" dataDxfId="21"/>
    <tableColumn id="3" xr3:uid="{DFF2E4B2-71E5-429F-B77B-B3326303B4CD}" uniqueName="3" name="hash_atual" queryTableFieldId="3" dataDxfId="20"/>
    <tableColumn id="5" xr3:uid="{BCC23876-A2F0-441E-BCEB-9ABC2A95EDB2}" uniqueName="5" name="nonce" queryTableFieldId="5" dataDxfId="19" dataCellStyle="Vírgula"/>
    <tableColumn id="6" xr3:uid="{56394409-D485-43CB-B8CA-50857FE6113F}" uniqueName="6" name="timestamp" queryTableFieldId="6" dataDxfId="18"/>
    <tableColumn id="7" xr3:uid="{27612F5B-A668-4BFB-BE6E-AA94C9994598}" uniqueName="7" name="hora" queryTableFieldId="8" dataDxfId="17">
      <calculatedColumnFormula>LEFT(_000000___Retorno_da_Cadeia___para_Tabela[[#This Row],[dados]],1)</calculatedColumnFormula>
    </tableColumn>
    <tableColumn id="8" xr3:uid="{4683B4CB-F72F-4078-84AE-E5E0570FB5DF}" uniqueName="8" name="min" queryTableFieldId="9" dataDxfId="16">
      <calculatedColumnFormula>MID(_000000___Retorno_da_Cadeia___para_Tabela[[#This Row],[dados]],3,2)</calculatedColumnFormula>
    </tableColumn>
    <tableColumn id="9" xr3:uid="{53DA9C66-C3E6-45DA-93C1-E585749482B8}" uniqueName="9" name="seg" queryTableFieldId="10" dataDxfId="15">
      <calculatedColumnFormula>RIGHT(_000000___Retorno_da_Cadeia___para_Tabela[[#This Row],[dados]],9)</calculatedColumnFormula>
    </tableColumn>
    <tableColumn id="10" xr3:uid="{ECE9BF13-E00A-4EA6-974F-1D3BF98F4C33}" uniqueName="10" name="segundos" queryTableFieldId="11" dataDxfId="14">
      <calculatedColumnFormula>VALUE(_000000___Retorno_da_Cadeia___para_Tabela[[#This Row],[min]]*60) + SUBSTITUTE(_000000___Retorno_da_Cadeia___para_Tabela[[#This Row],[seg]],".",",")</calculatedColumnFormula>
    </tableColumn>
    <tableColumn id="12" xr3:uid="{9402288E-E3E1-438D-BE72-4DD7E43510DF}" uniqueName="12" name="nonce/s" queryTableFieldId="13" dataDxfId="13" dataCellStyle="Vírgula">
      <calculatedColumnFormula>_000000___Retorno_da_Cadeia___para_Tabela[[#This Row],[nonce]]/_000000___Retorno_da_Cadeia___para_Tabela[[#This Row],[segundos]]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72DD8-32C8-4FFA-8AFB-9DAF42F996C0}" name="_0000000___Retorno_da_Cadeia___para_Tabela" displayName="_0000000___Retorno_da_Cadeia___para_Tabela" ref="A1:K23" tableType="queryTable" totalsRowShown="0" headerRowDxfId="12" dataDxfId="11">
  <tableColumns count="11">
    <tableColumn id="4" xr3:uid="{FE5C2F32-8A66-4BA6-9F09-A8644CA57ACF}" uniqueName="4" name="index" queryTableFieldId="4" dataDxfId="10"/>
    <tableColumn id="1" xr3:uid="{2F987F33-A6CF-4787-8BB7-3E0B4A0B76FA}" uniqueName="1" name="dados" queryTableFieldId="1" dataDxfId="9"/>
    <tableColumn id="2" xr3:uid="{320437A0-E8BF-44C1-A571-ACF7549E8069}" uniqueName="2" name="hash_anterior" queryTableFieldId="2" dataDxfId="8"/>
    <tableColumn id="3" xr3:uid="{8CCD3399-440B-43F9-82A1-704D21F7CC8D}" uniqueName="3" name="hash_atual" queryTableFieldId="3" dataDxfId="7"/>
    <tableColumn id="5" xr3:uid="{12491E89-E8F9-4FAE-8301-A14E943C927F}" uniqueName="5" name="nonce" queryTableFieldId="5" dataDxfId="6" dataCellStyle="Vírgula"/>
    <tableColumn id="6" xr3:uid="{FD8204BD-0DF4-43DB-9C2F-33836CE7D225}" uniqueName="6" name="timestamp" queryTableFieldId="6" dataDxfId="5"/>
    <tableColumn id="7" xr3:uid="{954BDC4E-202A-46DB-8B1E-F098E1F08665}" uniqueName="7" name="hora" queryTableFieldId="8" dataDxfId="4">
      <calculatedColumnFormula>LEFT(_0000000___Retorno_da_Cadeia___para_Tabela[[#This Row],[dados]],1)</calculatedColumnFormula>
    </tableColumn>
    <tableColumn id="8" xr3:uid="{4308676A-C64A-446C-A708-A04FA3A3D514}" uniqueName="8" name="min" queryTableFieldId="9" dataDxfId="3">
      <calculatedColumnFormula>MID(_0000000___Retorno_da_Cadeia___para_Tabela[[#This Row],[dados]],3,2)</calculatedColumnFormula>
    </tableColumn>
    <tableColumn id="9" xr3:uid="{D484D265-4B7C-4C3D-9372-163711FD69A9}" uniqueName="9" name="seg" queryTableFieldId="10" dataDxfId="2"/>
    <tableColumn id="10" xr3:uid="{B5B38F79-0882-4D73-9FF0-FB8351BBBB3E}" uniqueName="10" name="segundos" queryTableFieldId="11" dataDxfId="1">
      <calculatedColumnFormula>VALUE(_0000000___Retorno_da_Cadeia___para_Tabela[[#This Row],[min]]*60) + SUBSTITUTE(_0000000___Retorno_da_Cadeia___para_Tabela[[#This Row],[seg]],".",",")</calculatedColumnFormula>
    </tableColumn>
    <tableColumn id="11" xr3:uid="{484683FD-2A7B-44FF-827E-3983ED1B1FCF}" uniqueName="11" name="nonce/s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8C4D-FB65-4F0C-A223-46C3DAE6D843}">
  <dimension ref="A1:K23"/>
  <sheetViews>
    <sheetView workbookViewId="0">
      <selection activeCell="G3" sqref="G3"/>
    </sheetView>
  </sheetViews>
  <sheetFormatPr defaultRowHeight="12.45" x14ac:dyDescent="0.2"/>
  <cols>
    <col min="1" max="1" width="5.109375" style="1" bestFit="1" customWidth="1"/>
    <col min="2" max="2" width="11.88671875" style="1" bestFit="1" customWidth="1"/>
    <col min="3" max="4" width="59" style="1" bestFit="1" customWidth="1"/>
    <col min="5" max="5" width="7.6640625" style="2" bestFit="1" customWidth="1"/>
    <col min="6" max="6" width="21.77734375" style="1" bestFit="1" customWidth="1"/>
    <col min="7" max="7" width="4.33203125" style="1" customWidth="1"/>
    <col min="8" max="8" width="3.5546875" style="1" customWidth="1"/>
    <col min="9" max="9" width="8.33203125" style="1" customWidth="1"/>
    <col min="10" max="10" width="10.5546875" style="1" bestFit="1" customWidth="1"/>
    <col min="11" max="11" width="9.88671875" style="2" bestFit="1" customWidth="1"/>
    <col min="12" max="16384" width="8.88671875" style="1"/>
  </cols>
  <sheetData>
    <row r="1" spans="1:11" x14ac:dyDescent="0.2">
      <c r="A1" s="1" t="s">
        <v>6</v>
      </c>
      <c r="B1" s="1" t="s">
        <v>0</v>
      </c>
      <c r="C1" s="1" t="s">
        <v>2</v>
      </c>
      <c r="D1" s="1" t="s">
        <v>4</v>
      </c>
      <c r="E1" s="2" t="s">
        <v>7</v>
      </c>
      <c r="F1" s="1" t="s">
        <v>8</v>
      </c>
      <c r="G1" s="1" t="s">
        <v>185</v>
      </c>
      <c r="H1" s="1" t="s">
        <v>186</v>
      </c>
      <c r="I1" s="1" t="s">
        <v>187</v>
      </c>
      <c r="J1" s="1" t="s">
        <v>189</v>
      </c>
      <c r="K1" s="2" t="s">
        <v>188</v>
      </c>
    </row>
    <row r="2" spans="1:11" x14ac:dyDescent="0.2">
      <c r="A2" s="1">
        <v>1</v>
      </c>
      <c r="B2" s="3" t="s">
        <v>1</v>
      </c>
      <c r="C2" s="1" t="s">
        <v>3</v>
      </c>
      <c r="D2" s="1" t="s">
        <v>5</v>
      </c>
      <c r="E2" s="2">
        <v>1</v>
      </c>
      <c r="F2" s="1" t="s">
        <v>9</v>
      </c>
      <c r="G2" s="1" t="str">
        <f>LEFT(_0000___Retorno_da_Cadeia___Copia[[#This Row],[dados]],1)</f>
        <v>0</v>
      </c>
      <c r="H2" s="1" t="str">
        <f>MID(_0000___Retorno_da_Cadeia___Copia[[#This Row],[dados]],3,2)</f>
        <v>00</v>
      </c>
      <c r="I2" s="1">
        <v>0</v>
      </c>
      <c r="J2" s="4">
        <f>VALUE(_0000___Retorno_da_Cadeia___Copia[[#This Row],[min]]*60) + SUBSTITUTE(_0000___Retorno_da_Cadeia___Copia[[#This Row],[seg]],".",",")</f>
        <v>0</v>
      </c>
    </row>
    <row r="3" spans="1:11" x14ac:dyDescent="0.2">
      <c r="A3" s="1">
        <v>2</v>
      </c>
      <c r="B3" s="3" t="s">
        <v>10</v>
      </c>
      <c r="C3" s="1" t="s">
        <v>5</v>
      </c>
      <c r="D3" s="1" t="s">
        <v>11</v>
      </c>
      <c r="E3" s="2">
        <v>64428</v>
      </c>
      <c r="F3" s="1" t="s">
        <v>12</v>
      </c>
      <c r="G3" s="1" t="str">
        <f>LEFT(_0000___Retorno_da_Cadeia___Copia[[#This Row],[dados]],1)</f>
        <v>0</v>
      </c>
      <c r="H3" s="1" t="str">
        <f>MID(_0000___Retorno_da_Cadeia___Copia[[#This Row],[dados]],3,2)</f>
        <v>00</v>
      </c>
      <c r="I3" s="1" t="str">
        <f>RIGHT(_0000___Retorno_da_Cadeia___Copia[[#This Row],[dados]],9)</f>
        <v>00.127685</v>
      </c>
      <c r="J3" s="4">
        <f>VALUE(_0000___Retorno_da_Cadeia___Copia[[#This Row],[min]]*60) + SUBSTITUTE(_0000___Retorno_da_Cadeia___Copia[[#This Row],[seg]],".",",")</f>
        <v>0.12768499999999999</v>
      </c>
      <c r="K3" s="2">
        <f>_0000___Retorno_da_Cadeia___Copia[[#This Row],[nonce]]/_0000___Retorno_da_Cadeia___Copia[[#This Row],[segundos]]</f>
        <v>504585.50338724209</v>
      </c>
    </row>
    <row r="4" spans="1:11" x14ac:dyDescent="0.2">
      <c r="A4" s="1">
        <v>3</v>
      </c>
      <c r="B4" s="3" t="s">
        <v>13</v>
      </c>
      <c r="C4" s="1" t="s">
        <v>11</v>
      </c>
      <c r="D4" s="1" t="s">
        <v>14</v>
      </c>
      <c r="E4" s="2">
        <v>122523</v>
      </c>
      <c r="F4" s="1" t="s">
        <v>15</v>
      </c>
      <c r="G4" s="1" t="str">
        <f>LEFT(_0000___Retorno_da_Cadeia___Copia[[#This Row],[dados]],1)</f>
        <v>0</v>
      </c>
      <c r="H4" s="1" t="str">
        <f>MID(_0000___Retorno_da_Cadeia___Copia[[#This Row],[dados]],3,2)</f>
        <v>00</v>
      </c>
      <c r="I4" s="1" t="str">
        <f>RIGHT(_0000___Retorno_da_Cadeia___Copia[[#This Row],[dados]],9)</f>
        <v>00.238745</v>
      </c>
      <c r="J4" s="4">
        <f>VALUE(_0000___Retorno_da_Cadeia___Copia[[#This Row],[min]]*60) + SUBSTITUTE(_0000___Retorno_da_Cadeia___Copia[[#This Row],[seg]],".",",")</f>
        <v>0.23874500000000001</v>
      </c>
      <c r="K4" s="2">
        <f>_0000___Retorno_da_Cadeia___Copia[[#This Row],[nonce]]/_0000___Retorno_da_Cadeia___Copia[[#This Row],[segundos]]</f>
        <v>513196.08787618583</v>
      </c>
    </row>
    <row r="5" spans="1:11" x14ac:dyDescent="0.2">
      <c r="A5" s="1">
        <v>4</v>
      </c>
      <c r="B5" s="3" t="s">
        <v>16</v>
      </c>
      <c r="C5" s="1" t="s">
        <v>14</v>
      </c>
      <c r="D5" s="1" t="s">
        <v>17</v>
      </c>
      <c r="E5" s="2">
        <v>37625</v>
      </c>
      <c r="F5" s="1" t="s">
        <v>18</v>
      </c>
      <c r="G5" s="1" t="str">
        <f>LEFT(_0000___Retorno_da_Cadeia___Copia[[#This Row],[dados]],1)</f>
        <v>0</v>
      </c>
      <c r="H5" s="1" t="str">
        <f>MID(_0000___Retorno_da_Cadeia___Copia[[#This Row],[dados]],3,2)</f>
        <v>00</v>
      </c>
      <c r="I5" s="1" t="str">
        <f>RIGHT(_0000___Retorno_da_Cadeia___Copia[[#This Row],[dados]],9)</f>
        <v>00.075827</v>
      </c>
      <c r="J5" s="4">
        <f>VALUE(_0000___Retorno_da_Cadeia___Copia[[#This Row],[min]]*60) + SUBSTITUTE(_0000___Retorno_da_Cadeia___Copia[[#This Row],[seg]],".",",")</f>
        <v>7.5827000000000006E-2</v>
      </c>
      <c r="K5" s="2">
        <f>_0000___Retorno_da_Cadeia___Copia[[#This Row],[nonce]]/_0000___Retorno_da_Cadeia___Copia[[#This Row],[segundos]]</f>
        <v>496195.28663932369</v>
      </c>
    </row>
    <row r="6" spans="1:11" x14ac:dyDescent="0.2">
      <c r="A6" s="1">
        <v>5</v>
      </c>
      <c r="B6" s="3" t="s">
        <v>19</v>
      </c>
      <c r="C6" s="1" t="s">
        <v>17</v>
      </c>
      <c r="D6" s="1" t="s">
        <v>20</v>
      </c>
      <c r="E6" s="2">
        <v>4116</v>
      </c>
      <c r="F6" s="1" t="s">
        <v>21</v>
      </c>
      <c r="G6" s="1" t="str">
        <f>LEFT(_0000___Retorno_da_Cadeia___Copia[[#This Row],[dados]],1)</f>
        <v>0</v>
      </c>
      <c r="H6" s="1" t="str">
        <f>MID(_0000___Retorno_da_Cadeia___Copia[[#This Row],[dados]],3,2)</f>
        <v>00</v>
      </c>
      <c r="I6" s="1" t="str">
        <f>RIGHT(_0000___Retorno_da_Cadeia___Copia[[#This Row],[dados]],9)</f>
        <v>00.008975</v>
      </c>
      <c r="J6" s="4">
        <f>VALUE(_0000___Retorno_da_Cadeia___Copia[[#This Row],[min]]*60) + SUBSTITUTE(_0000___Retorno_da_Cadeia___Copia[[#This Row],[seg]],".",",")</f>
        <v>8.9750000000000003E-3</v>
      </c>
      <c r="K6" s="2">
        <f>_0000___Retorno_da_Cadeia___Copia[[#This Row],[nonce]]/_0000___Retorno_da_Cadeia___Copia[[#This Row],[segundos]]</f>
        <v>458607.24233983282</v>
      </c>
    </row>
    <row r="7" spans="1:11" x14ac:dyDescent="0.2">
      <c r="A7" s="1">
        <v>6</v>
      </c>
      <c r="B7" s="3" t="s">
        <v>22</v>
      </c>
      <c r="C7" s="1" t="s">
        <v>20</v>
      </c>
      <c r="D7" s="1" t="s">
        <v>23</v>
      </c>
      <c r="E7" s="2">
        <v>61109</v>
      </c>
      <c r="F7" s="1" t="s">
        <v>24</v>
      </c>
      <c r="G7" s="1" t="str">
        <f>LEFT(_0000___Retorno_da_Cadeia___Copia[[#This Row],[dados]],1)</f>
        <v>0</v>
      </c>
      <c r="H7" s="1" t="str">
        <f>MID(_0000___Retorno_da_Cadeia___Copia[[#This Row],[dados]],3,2)</f>
        <v>00</v>
      </c>
      <c r="I7" s="1" t="str">
        <f>RIGHT(_0000___Retorno_da_Cadeia___Copia[[#This Row],[dados]],9)</f>
        <v>00.119679</v>
      </c>
      <c r="J7" s="4">
        <f>VALUE(_0000___Retorno_da_Cadeia___Copia[[#This Row],[min]]*60) + SUBSTITUTE(_0000___Retorno_da_Cadeia___Copia[[#This Row],[seg]],".",",")</f>
        <v>0.11967899999999999</v>
      </c>
      <c r="K7" s="2">
        <f>_0000___Retorno_da_Cadeia___Copia[[#This Row],[nonce]]/_0000___Retorno_da_Cadeia___Copia[[#This Row],[segundos]]</f>
        <v>510607.54184109159</v>
      </c>
    </row>
    <row r="8" spans="1:11" x14ac:dyDescent="0.2">
      <c r="A8" s="1">
        <v>7</v>
      </c>
      <c r="B8" s="3" t="s">
        <v>25</v>
      </c>
      <c r="C8" s="1" t="s">
        <v>23</v>
      </c>
      <c r="D8" s="1" t="s">
        <v>26</v>
      </c>
      <c r="E8" s="2">
        <v>9558</v>
      </c>
      <c r="F8" s="1" t="s">
        <v>27</v>
      </c>
      <c r="G8" s="1" t="str">
        <f>LEFT(_0000___Retorno_da_Cadeia___Copia[[#This Row],[dados]],1)</f>
        <v>0</v>
      </c>
      <c r="H8" s="1" t="str">
        <f>MID(_0000___Retorno_da_Cadeia___Copia[[#This Row],[dados]],3,2)</f>
        <v>00</v>
      </c>
      <c r="I8" s="1" t="str">
        <f>RIGHT(_0000___Retorno_da_Cadeia___Copia[[#This Row],[dados]],9)</f>
        <v>00.021022</v>
      </c>
      <c r="J8" s="4">
        <f>VALUE(_0000___Retorno_da_Cadeia___Copia[[#This Row],[min]]*60) + SUBSTITUTE(_0000___Retorno_da_Cadeia___Copia[[#This Row],[seg]],".",",")</f>
        <v>2.1021999999999999E-2</v>
      </c>
      <c r="K8" s="2">
        <f>_0000___Retorno_da_Cadeia___Copia[[#This Row],[nonce]]/_0000___Retorno_da_Cadeia___Copia[[#This Row],[segundos]]</f>
        <v>454666.53981543146</v>
      </c>
    </row>
    <row r="9" spans="1:11" x14ac:dyDescent="0.2">
      <c r="A9" s="1">
        <v>8</v>
      </c>
      <c r="B9" s="3" t="s">
        <v>28</v>
      </c>
      <c r="C9" s="1" t="s">
        <v>26</v>
      </c>
      <c r="D9" s="1" t="s">
        <v>29</v>
      </c>
      <c r="E9" s="2">
        <v>70400</v>
      </c>
      <c r="F9" s="1" t="s">
        <v>30</v>
      </c>
      <c r="G9" s="1" t="str">
        <f>LEFT(_0000___Retorno_da_Cadeia___Copia[[#This Row],[dados]],1)</f>
        <v>0</v>
      </c>
      <c r="H9" s="1" t="str">
        <f>MID(_0000___Retorno_da_Cadeia___Copia[[#This Row],[dados]],3,2)</f>
        <v>00</v>
      </c>
      <c r="I9" s="1" t="str">
        <f>RIGHT(_0000___Retorno_da_Cadeia___Copia[[#This Row],[dados]],9)</f>
        <v>00.140652</v>
      </c>
      <c r="J9" s="4">
        <f>VALUE(_0000___Retorno_da_Cadeia___Copia[[#This Row],[min]]*60) + SUBSTITUTE(_0000___Retorno_da_Cadeia___Copia[[#This Row],[seg]],".",",")</f>
        <v>0.140652</v>
      </c>
      <c r="K9" s="2">
        <f>_0000___Retorno_da_Cadeia___Copia[[#This Row],[nonce]]/_0000___Retorno_da_Cadeia___Copia[[#This Row],[segundos]]</f>
        <v>500526.12120695051</v>
      </c>
    </row>
    <row r="10" spans="1:11" x14ac:dyDescent="0.2">
      <c r="A10" s="1">
        <v>9</v>
      </c>
      <c r="B10" s="3" t="s">
        <v>31</v>
      </c>
      <c r="C10" s="1" t="s">
        <v>29</v>
      </c>
      <c r="D10" s="1" t="s">
        <v>32</v>
      </c>
      <c r="E10" s="2">
        <v>208748</v>
      </c>
      <c r="F10" s="1" t="s">
        <v>33</v>
      </c>
      <c r="G10" s="1" t="str">
        <f>LEFT(_0000___Retorno_da_Cadeia___Copia[[#This Row],[dados]],1)</f>
        <v>0</v>
      </c>
      <c r="H10" s="1" t="str">
        <f>MID(_0000___Retorno_da_Cadeia___Copia[[#This Row],[dados]],3,2)</f>
        <v>00</v>
      </c>
      <c r="I10" s="1" t="str">
        <f>RIGHT(_0000___Retorno_da_Cadeia___Copia[[#This Row],[dados]],9)</f>
        <v>00.411926</v>
      </c>
      <c r="J10" s="4">
        <f>VALUE(_0000___Retorno_da_Cadeia___Copia[[#This Row],[min]]*60) + SUBSTITUTE(_0000___Retorno_da_Cadeia___Copia[[#This Row],[seg]],".",",")</f>
        <v>0.41192600000000001</v>
      </c>
      <c r="K10" s="2">
        <f>_0000___Retorno_da_Cadeia___Copia[[#This Row],[nonce]]/_0000___Retorno_da_Cadeia___Copia[[#This Row],[segundos]]</f>
        <v>506760.92307841696</v>
      </c>
    </row>
    <row r="11" spans="1:11" x14ac:dyDescent="0.2">
      <c r="A11" s="1">
        <v>10</v>
      </c>
      <c r="B11" s="3" t="s">
        <v>34</v>
      </c>
      <c r="C11" s="1" t="s">
        <v>32</v>
      </c>
      <c r="D11" s="1" t="s">
        <v>35</v>
      </c>
      <c r="E11" s="2">
        <v>147152</v>
      </c>
      <c r="F11" s="1" t="s">
        <v>36</v>
      </c>
      <c r="G11" s="1" t="str">
        <f>LEFT(_0000___Retorno_da_Cadeia___Copia[[#This Row],[dados]],1)</f>
        <v>0</v>
      </c>
      <c r="H11" s="1" t="str">
        <f>MID(_0000___Retorno_da_Cadeia___Copia[[#This Row],[dados]],3,2)</f>
        <v>00</v>
      </c>
      <c r="I11" s="1" t="str">
        <f>RIGHT(_0000___Retorno_da_Cadeia___Copia[[#This Row],[dados]],9)</f>
        <v>00.281878</v>
      </c>
      <c r="J11" s="4">
        <f>VALUE(_0000___Retorno_da_Cadeia___Copia[[#This Row],[min]]*60) + SUBSTITUTE(_0000___Retorno_da_Cadeia___Copia[[#This Row],[seg]],".",",")</f>
        <v>0.28187800000000002</v>
      </c>
      <c r="K11" s="2">
        <f>_0000___Retorno_da_Cadeia___Copia[[#This Row],[nonce]]/_0000___Retorno_da_Cadeia___Copia[[#This Row],[segundos]]</f>
        <v>522041.45055662375</v>
      </c>
    </row>
    <row r="12" spans="1:11" x14ac:dyDescent="0.2">
      <c r="A12" s="1">
        <v>11</v>
      </c>
      <c r="B12" s="3" t="s">
        <v>37</v>
      </c>
      <c r="C12" s="1" t="s">
        <v>35</v>
      </c>
      <c r="D12" s="1" t="s">
        <v>38</v>
      </c>
      <c r="E12" s="2">
        <v>95769</v>
      </c>
      <c r="F12" s="1" t="s">
        <v>39</v>
      </c>
      <c r="G12" s="1" t="str">
        <f>LEFT(_0000___Retorno_da_Cadeia___Copia[[#This Row],[dados]],1)</f>
        <v>0</v>
      </c>
      <c r="H12" s="1" t="str">
        <f>MID(_0000___Retorno_da_Cadeia___Copia[[#This Row],[dados]],3,2)</f>
        <v>00</v>
      </c>
      <c r="I12" s="1" t="str">
        <f>RIGHT(_0000___Retorno_da_Cadeia___Copia[[#This Row],[dados]],9)</f>
        <v>00.186710</v>
      </c>
      <c r="J12" s="4">
        <f>VALUE(_0000___Retorno_da_Cadeia___Copia[[#This Row],[min]]*60) + SUBSTITUTE(_0000___Retorno_da_Cadeia___Copia[[#This Row],[seg]],".",",")</f>
        <v>0.18670999999999999</v>
      </c>
      <c r="K12" s="2">
        <f>_0000___Retorno_da_Cadeia___Copia[[#This Row],[nonce]]/_0000___Retorno_da_Cadeia___Copia[[#This Row],[segundos]]</f>
        <v>512929.14144930645</v>
      </c>
    </row>
    <row r="13" spans="1:11" x14ac:dyDescent="0.2">
      <c r="A13" s="1">
        <v>12</v>
      </c>
      <c r="B13" s="3" t="s">
        <v>40</v>
      </c>
      <c r="C13" s="1" t="s">
        <v>38</v>
      </c>
      <c r="D13" s="1" t="s">
        <v>41</v>
      </c>
      <c r="E13" s="2">
        <v>123293</v>
      </c>
      <c r="F13" s="1" t="s">
        <v>42</v>
      </c>
      <c r="G13" s="1" t="str">
        <f>LEFT(_0000___Retorno_da_Cadeia___Copia[[#This Row],[dados]],1)</f>
        <v>0</v>
      </c>
      <c r="H13" s="1" t="str">
        <f>MID(_0000___Retorno_da_Cadeia___Copia[[#This Row],[dados]],3,2)</f>
        <v>00</v>
      </c>
      <c r="I13" s="1" t="str">
        <f>RIGHT(_0000___Retorno_da_Cadeia___Copia[[#This Row],[dados]],9)</f>
        <v>00.241388</v>
      </c>
      <c r="J13" s="4">
        <f>VALUE(_0000___Retorno_da_Cadeia___Copia[[#This Row],[min]]*60) + SUBSTITUTE(_0000___Retorno_da_Cadeia___Copia[[#This Row],[seg]],".",",")</f>
        <v>0.24138799999999999</v>
      </c>
      <c r="K13" s="2">
        <f>_0000___Retorno_da_Cadeia___Copia[[#This Row],[nonce]]/_0000___Retorno_da_Cadeia___Copia[[#This Row],[segundos]]</f>
        <v>510766.89810595394</v>
      </c>
    </row>
    <row r="14" spans="1:11" x14ac:dyDescent="0.2">
      <c r="A14" s="1">
        <v>13</v>
      </c>
      <c r="B14" s="3" t="s">
        <v>43</v>
      </c>
      <c r="C14" s="1" t="s">
        <v>41</v>
      </c>
      <c r="D14" s="1" t="s">
        <v>44</v>
      </c>
      <c r="E14" s="2">
        <v>163971</v>
      </c>
      <c r="F14" s="1" t="s">
        <v>45</v>
      </c>
      <c r="G14" s="1" t="str">
        <f>LEFT(_0000___Retorno_da_Cadeia___Copia[[#This Row],[dados]],1)</f>
        <v>0</v>
      </c>
      <c r="H14" s="1" t="str">
        <f>MID(_0000___Retorno_da_Cadeia___Copia[[#This Row],[dados]],3,2)</f>
        <v>00</v>
      </c>
      <c r="I14" s="1" t="str">
        <f>RIGHT(_0000___Retorno_da_Cadeia___Copia[[#This Row],[dados]],9)</f>
        <v>00.319145</v>
      </c>
      <c r="J14" s="4">
        <f>VALUE(_0000___Retorno_da_Cadeia___Copia[[#This Row],[min]]*60) + SUBSTITUTE(_0000___Retorno_da_Cadeia___Copia[[#This Row],[seg]],".",",")</f>
        <v>0.31914500000000001</v>
      </c>
      <c r="K14" s="2">
        <f>_0000___Retorno_da_Cadeia___Copia[[#This Row],[nonce]]/_0000___Retorno_da_Cadeia___Copia[[#This Row],[segundos]]</f>
        <v>513782.13664635195</v>
      </c>
    </row>
    <row r="15" spans="1:11" x14ac:dyDescent="0.2">
      <c r="A15" s="1">
        <v>14</v>
      </c>
      <c r="B15" s="3" t="s">
        <v>46</v>
      </c>
      <c r="C15" s="1" t="s">
        <v>44</v>
      </c>
      <c r="D15" s="1" t="s">
        <v>47</v>
      </c>
      <c r="E15" s="2">
        <v>191970</v>
      </c>
      <c r="F15" s="1" t="s">
        <v>48</v>
      </c>
      <c r="G15" s="1" t="str">
        <f>LEFT(_0000___Retorno_da_Cadeia___Copia[[#This Row],[dados]],1)</f>
        <v>0</v>
      </c>
      <c r="H15" s="1" t="str">
        <f>MID(_0000___Retorno_da_Cadeia___Copia[[#This Row],[dados]],3,2)</f>
        <v>00</v>
      </c>
      <c r="I15" s="1" t="str">
        <f>RIGHT(_0000___Retorno_da_Cadeia___Copia[[#This Row],[dados]],9)</f>
        <v>00.373001</v>
      </c>
      <c r="J15" s="4">
        <f>VALUE(_0000___Retorno_da_Cadeia___Copia[[#This Row],[min]]*60) + SUBSTITUTE(_0000___Retorno_da_Cadeia___Copia[[#This Row],[seg]],".",",")</f>
        <v>0.37300100000000003</v>
      </c>
      <c r="K15" s="2">
        <f>_0000___Retorno_da_Cadeia___Copia[[#This Row],[nonce]]/_0000___Retorno_da_Cadeia___Copia[[#This Row],[segundos]]</f>
        <v>514663.49956166331</v>
      </c>
    </row>
    <row r="16" spans="1:11" x14ac:dyDescent="0.2">
      <c r="A16" s="1">
        <v>15</v>
      </c>
      <c r="B16" s="3" t="s">
        <v>49</v>
      </c>
      <c r="C16" s="1" t="s">
        <v>47</v>
      </c>
      <c r="D16" s="1" t="s">
        <v>50</v>
      </c>
      <c r="E16" s="2">
        <v>10361</v>
      </c>
      <c r="F16" s="1" t="s">
        <v>51</v>
      </c>
      <c r="G16" s="1" t="str">
        <f>LEFT(_0000___Retorno_da_Cadeia___Copia[[#This Row],[dados]],1)</f>
        <v>0</v>
      </c>
      <c r="H16" s="1" t="str">
        <f>MID(_0000___Retorno_da_Cadeia___Copia[[#This Row],[dados]],3,2)</f>
        <v>00</v>
      </c>
      <c r="I16" s="1" t="str">
        <f>RIGHT(_0000___Retorno_da_Cadeia___Copia[[#This Row],[dados]],9)</f>
        <v>00.020944</v>
      </c>
      <c r="J16" s="4">
        <f>VALUE(_0000___Retorno_da_Cadeia___Copia[[#This Row],[min]]*60) + SUBSTITUTE(_0000___Retorno_da_Cadeia___Copia[[#This Row],[seg]],".",",")</f>
        <v>2.0944000000000001E-2</v>
      </c>
      <c r="K16" s="2">
        <f>_0000___Retorno_da_Cadeia___Copia[[#This Row],[nonce]]/_0000___Retorno_da_Cadeia___Copia[[#This Row],[segundos]]</f>
        <v>494700.15278838808</v>
      </c>
    </row>
    <row r="17" spans="1:11" x14ac:dyDescent="0.2">
      <c r="A17" s="1">
        <v>16</v>
      </c>
      <c r="B17" s="3" t="s">
        <v>52</v>
      </c>
      <c r="C17" s="1" t="s">
        <v>50</v>
      </c>
      <c r="D17" s="1" t="s">
        <v>53</v>
      </c>
      <c r="E17" s="2">
        <v>95364</v>
      </c>
      <c r="F17" s="1" t="s">
        <v>54</v>
      </c>
      <c r="G17" s="1" t="str">
        <f>LEFT(_0000___Retorno_da_Cadeia___Copia[[#This Row],[dados]],1)</f>
        <v>0</v>
      </c>
      <c r="H17" s="1" t="str">
        <f>MID(_0000___Retorno_da_Cadeia___Copia[[#This Row],[dados]],3,2)</f>
        <v>00</v>
      </c>
      <c r="I17" s="1" t="str">
        <f>RIGHT(_0000___Retorno_da_Cadeia___Copia[[#This Row],[dados]],9)</f>
        <v>00.185527</v>
      </c>
      <c r="J17" s="4">
        <f>VALUE(_0000___Retorno_da_Cadeia___Copia[[#This Row],[min]]*60) + SUBSTITUTE(_0000___Retorno_da_Cadeia___Copia[[#This Row],[seg]],".",",")</f>
        <v>0.185527</v>
      </c>
      <c r="K17" s="2">
        <f>_0000___Retorno_da_Cadeia___Copia[[#This Row],[nonce]]/_0000___Retorno_da_Cadeia___Copia[[#This Row],[segundos]]</f>
        <v>514016.82773935871</v>
      </c>
    </row>
    <row r="18" spans="1:11" x14ac:dyDescent="0.2">
      <c r="A18" s="1">
        <v>17</v>
      </c>
      <c r="B18" s="3" t="s">
        <v>55</v>
      </c>
      <c r="C18" s="1" t="s">
        <v>53</v>
      </c>
      <c r="D18" s="1" t="s">
        <v>56</v>
      </c>
      <c r="E18" s="2">
        <v>56314</v>
      </c>
      <c r="F18" s="1" t="s">
        <v>57</v>
      </c>
      <c r="G18" s="1" t="str">
        <f>LEFT(_0000___Retorno_da_Cadeia___Copia[[#This Row],[dados]],1)</f>
        <v>0</v>
      </c>
      <c r="H18" s="1" t="str">
        <f>MID(_0000___Retorno_da_Cadeia___Copia[[#This Row],[dados]],3,2)</f>
        <v>00</v>
      </c>
      <c r="I18" s="1" t="str">
        <f>RIGHT(_0000___Retorno_da_Cadeia___Copia[[#This Row],[dados]],9)</f>
        <v>00.109995</v>
      </c>
      <c r="J18" s="4">
        <f>VALUE(_0000___Retorno_da_Cadeia___Copia[[#This Row],[min]]*60) + SUBSTITUTE(_0000___Retorno_da_Cadeia___Copia[[#This Row],[seg]],".",",")</f>
        <v>0.109995</v>
      </c>
      <c r="K18" s="2">
        <f>_0000___Retorno_da_Cadeia___Copia[[#This Row],[nonce]]/_0000___Retorno_da_Cadeia___Copia[[#This Row],[segundos]]</f>
        <v>511968.72585117508</v>
      </c>
    </row>
    <row r="19" spans="1:11" x14ac:dyDescent="0.2">
      <c r="A19" s="1">
        <v>18</v>
      </c>
      <c r="B19" s="3" t="s">
        <v>58</v>
      </c>
      <c r="C19" s="1" t="s">
        <v>56</v>
      </c>
      <c r="D19" s="1" t="s">
        <v>59</v>
      </c>
      <c r="E19" s="2">
        <v>136939</v>
      </c>
      <c r="F19" s="1" t="s">
        <v>60</v>
      </c>
      <c r="G19" s="1" t="str">
        <f>LEFT(_0000___Retorno_da_Cadeia___Copia[[#This Row],[dados]],1)</f>
        <v>0</v>
      </c>
      <c r="H19" s="1" t="str">
        <f>MID(_0000___Retorno_da_Cadeia___Copia[[#This Row],[dados]],3,2)</f>
        <v>00</v>
      </c>
      <c r="I19" s="1" t="str">
        <f>RIGHT(_0000___Retorno_da_Cadeia___Copia[[#This Row],[dados]],9)</f>
        <v>00.264474</v>
      </c>
      <c r="J19" s="4">
        <f>VALUE(_0000___Retorno_da_Cadeia___Copia[[#This Row],[min]]*60) + SUBSTITUTE(_0000___Retorno_da_Cadeia___Copia[[#This Row],[seg]],".",",")</f>
        <v>0.26447399999999999</v>
      </c>
      <c r="K19" s="2">
        <f>_0000___Retorno_da_Cadeia___Copia[[#This Row],[nonce]]/_0000___Retorno_da_Cadeia___Copia[[#This Row],[segundos]]</f>
        <v>517778.68523938081</v>
      </c>
    </row>
    <row r="20" spans="1:11" x14ac:dyDescent="0.2">
      <c r="A20" s="1">
        <v>19</v>
      </c>
      <c r="B20" s="3" t="s">
        <v>61</v>
      </c>
      <c r="C20" s="1" t="s">
        <v>59</v>
      </c>
      <c r="D20" s="1" t="s">
        <v>62</v>
      </c>
      <c r="E20" s="2">
        <v>17060</v>
      </c>
      <c r="F20" s="1" t="s">
        <v>63</v>
      </c>
      <c r="G20" s="1" t="str">
        <f>LEFT(_0000___Retorno_da_Cadeia___Copia[[#This Row],[dados]],1)</f>
        <v>0</v>
      </c>
      <c r="H20" s="1" t="str">
        <f>MID(_0000___Retorno_da_Cadeia___Copia[[#This Row],[dados]],3,2)</f>
        <v>00</v>
      </c>
      <c r="I20" s="1" t="str">
        <f>RIGHT(_0000___Retorno_da_Cadeia___Copia[[#This Row],[dados]],9)</f>
        <v>00.034905</v>
      </c>
      <c r="J20" s="4">
        <f>VALUE(_0000___Retorno_da_Cadeia___Copia[[#This Row],[min]]*60) + SUBSTITUTE(_0000___Retorno_da_Cadeia___Copia[[#This Row],[seg]],".",",")</f>
        <v>3.4904999999999999E-2</v>
      </c>
      <c r="K20" s="2">
        <f>_0000___Retorno_da_Cadeia___Copia[[#This Row],[nonce]]/_0000___Retorno_da_Cadeia___Copia[[#This Row],[segundos]]</f>
        <v>488755.1926658072</v>
      </c>
    </row>
    <row r="21" spans="1:11" x14ac:dyDescent="0.2">
      <c r="A21" s="1">
        <v>20</v>
      </c>
      <c r="B21" s="3" t="s">
        <v>64</v>
      </c>
      <c r="C21" s="1" t="s">
        <v>62</v>
      </c>
      <c r="D21" s="1" t="s">
        <v>65</v>
      </c>
      <c r="E21" s="2">
        <v>103443</v>
      </c>
      <c r="F21" s="1" t="s">
        <v>66</v>
      </c>
      <c r="G21" s="1" t="str">
        <f>LEFT(_0000___Retorno_da_Cadeia___Copia[[#This Row],[dados]],1)</f>
        <v>0</v>
      </c>
      <c r="H21" s="1" t="str">
        <f>MID(_0000___Retorno_da_Cadeia___Copia[[#This Row],[dados]],3,2)</f>
        <v>00</v>
      </c>
      <c r="I21" s="1" t="str">
        <f>RIGHT(_0000___Retorno_da_Cadeia___Copia[[#This Row],[dados]],9)</f>
        <v>00.204988</v>
      </c>
      <c r="J21" s="4">
        <f>VALUE(_0000___Retorno_da_Cadeia___Copia[[#This Row],[min]]*60) + SUBSTITUTE(_0000___Retorno_da_Cadeia___Copia[[#This Row],[seg]],".",",")</f>
        <v>0.204988</v>
      </c>
      <c r="K21" s="2">
        <f>_0000___Retorno_da_Cadeia___Copia[[#This Row],[nonce]]/_0000___Retorno_da_Cadeia___Copia[[#This Row],[segundos]]</f>
        <v>504629.53929010476</v>
      </c>
    </row>
    <row r="22" spans="1:11" x14ac:dyDescent="0.2">
      <c r="B22" s="3"/>
      <c r="F22" s="1" t="s">
        <v>249</v>
      </c>
      <c r="G22" s="4" t="str">
        <f>LEFT(_0000___Retorno_da_Cadeia___Copia[[#This Row],[dados]],1)</f>
        <v/>
      </c>
      <c r="H22" s="4" t="str">
        <f>MID(_0000___Retorno_da_Cadeia___Copia[[#This Row],[dados]],3,2)</f>
        <v/>
      </c>
      <c r="J22" s="4">
        <f>MEDIAN(J3:J21)</f>
        <v>0.185527</v>
      </c>
      <c r="K22" s="5">
        <f>MEDIAN(K3:K21)</f>
        <v>510607.54184109159</v>
      </c>
    </row>
    <row r="23" spans="1:11" x14ac:dyDescent="0.2">
      <c r="B23" s="3"/>
      <c r="F23" s="1" t="s">
        <v>250</v>
      </c>
      <c r="G23" s="4" t="str">
        <f>LEFT(_0000___Retorno_da_Cadeia___Copia[[#This Row],[dados]],1)</f>
        <v/>
      </c>
      <c r="H23" s="4" t="str">
        <f>MID(_0000___Retorno_da_Cadeia___Copia[[#This Row],[dados]],3,2)</f>
        <v/>
      </c>
      <c r="J23" s="4">
        <f>AVERAGE(J3:J21)</f>
        <v>0.17723505263157896</v>
      </c>
      <c r="K23" s="5">
        <f>AVERAGE(K3:K21)</f>
        <v>502693.55242518883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A86D-293B-48C0-A324-DF2A061C4E8F}">
  <dimension ref="A1:K23"/>
  <sheetViews>
    <sheetView workbookViewId="0">
      <selection activeCell="F29" sqref="F29"/>
    </sheetView>
  </sheetViews>
  <sheetFormatPr defaultRowHeight="12.45" x14ac:dyDescent="0.2"/>
  <cols>
    <col min="1" max="1" width="5.109375" style="1" bestFit="1" customWidth="1"/>
    <col min="2" max="2" width="11.88671875" style="1" bestFit="1" customWidth="1"/>
    <col min="3" max="4" width="59" style="1" bestFit="1" customWidth="1"/>
    <col min="5" max="5" width="9" style="2" bestFit="1" customWidth="1"/>
    <col min="6" max="6" width="21.77734375" style="1" bestFit="1" customWidth="1"/>
    <col min="7" max="7" width="4.33203125" style="1" customWidth="1"/>
    <col min="8" max="8" width="3.5546875" style="1" customWidth="1"/>
    <col min="9" max="9" width="8.33203125" style="1" customWidth="1"/>
    <col min="10" max="10" width="8.77734375" style="1" bestFit="1" customWidth="1"/>
    <col min="11" max="11" width="9.88671875" style="2" bestFit="1" customWidth="1"/>
    <col min="12" max="16384" width="8.88671875" style="1"/>
  </cols>
  <sheetData>
    <row r="1" spans="1:11" x14ac:dyDescent="0.2">
      <c r="A1" s="1" t="s">
        <v>6</v>
      </c>
      <c r="B1" s="1" t="s">
        <v>0</v>
      </c>
      <c r="C1" s="1" t="s">
        <v>2</v>
      </c>
      <c r="D1" s="1" t="s">
        <v>4</v>
      </c>
      <c r="E1" s="2" t="s">
        <v>7</v>
      </c>
      <c r="F1" s="1" t="s">
        <v>8</v>
      </c>
      <c r="G1" s="1" t="s">
        <v>185</v>
      </c>
      <c r="H1" s="1" t="s">
        <v>186</v>
      </c>
      <c r="I1" s="1" t="s">
        <v>187</v>
      </c>
      <c r="J1" s="1" t="s">
        <v>189</v>
      </c>
      <c r="K1" s="2" t="s">
        <v>188</v>
      </c>
    </row>
    <row r="2" spans="1:11" x14ac:dyDescent="0.2">
      <c r="A2" s="1">
        <v>1</v>
      </c>
      <c r="B2" s="1" t="s">
        <v>1</v>
      </c>
      <c r="C2" s="1" t="s">
        <v>3</v>
      </c>
      <c r="D2" s="1" t="s">
        <v>67</v>
      </c>
      <c r="E2" s="2">
        <v>1</v>
      </c>
      <c r="F2" s="1" t="s">
        <v>68</v>
      </c>
      <c r="G2" s="1" t="str">
        <f>LEFT(_00000___Retorno_da_Cadeia___para_Tabela[[#This Row],[dados]],1)</f>
        <v>0</v>
      </c>
      <c r="H2" s="1" t="str">
        <f>MID(_00000___Retorno_da_Cadeia___para_Tabela[[#This Row],[dados]],3,2)</f>
        <v>00</v>
      </c>
      <c r="I2" s="1">
        <v>0</v>
      </c>
      <c r="J2" s="1">
        <f>VALUE(_00000___Retorno_da_Cadeia___para_Tabela[[#This Row],[min]]*60) + SUBSTITUTE(_00000___Retorno_da_Cadeia___para_Tabela[[#This Row],[seg]],".",",")</f>
        <v>0</v>
      </c>
    </row>
    <row r="3" spans="1:11" x14ac:dyDescent="0.2">
      <c r="A3" s="1">
        <v>2</v>
      </c>
      <c r="B3" s="1" t="s">
        <v>69</v>
      </c>
      <c r="C3" s="1" t="s">
        <v>67</v>
      </c>
      <c r="D3" s="1" t="s">
        <v>70</v>
      </c>
      <c r="E3" s="2">
        <v>468401</v>
      </c>
      <c r="F3" s="1" t="s">
        <v>71</v>
      </c>
      <c r="G3" s="1" t="str">
        <f>LEFT(_00000___Retorno_da_Cadeia___para_Tabela[[#This Row],[dados]],1)</f>
        <v>0</v>
      </c>
      <c r="H3" s="1" t="str">
        <f>MID(_00000___Retorno_da_Cadeia___para_Tabela[[#This Row],[dados]],3,2)</f>
        <v>00</v>
      </c>
      <c r="I3" s="1" t="str">
        <f>RIGHT(_00000___Retorno_da_Cadeia___para_Tabela[[#This Row],[dados]],9)</f>
        <v>00.915790</v>
      </c>
      <c r="J3" s="1">
        <f>VALUE(_00000___Retorno_da_Cadeia___para_Tabela[[#This Row],[min]]*60) + SUBSTITUTE(_00000___Retorno_da_Cadeia___para_Tabela[[#This Row],[seg]],".",",")</f>
        <v>0.91578999999999999</v>
      </c>
      <c r="K3" s="2">
        <f>_00000___Retorno_da_Cadeia___para_Tabela[[#This Row],[nonce]]/_00000___Retorno_da_Cadeia___para_Tabela[[#This Row],[segundos]]</f>
        <v>511472.06237237796</v>
      </c>
    </row>
    <row r="4" spans="1:11" x14ac:dyDescent="0.2">
      <c r="A4" s="1">
        <v>3</v>
      </c>
      <c r="B4" s="1" t="s">
        <v>72</v>
      </c>
      <c r="C4" s="1" t="s">
        <v>70</v>
      </c>
      <c r="D4" s="1" t="s">
        <v>73</v>
      </c>
      <c r="E4" s="2">
        <v>593046</v>
      </c>
      <c r="F4" s="1" t="s">
        <v>74</v>
      </c>
      <c r="G4" s="1" t="str">
        <f>LEFT(_00000___Retorno_da_Cadeia___para_Tabela[[#This Row],[dados]],1)</f>
        <v>0</v>
      </c>
      <c r="H4" s="1" t="str">
        <f>MID(_00000___Retorno_da_Cadeia___para_Tabela[[#This Row],[dados]],3,2)</f>
        <v>00</v>
      </c>
      <c r="I4" s="1" t="str">
        <f>RIGHT(_00000___Retorno_da_Cadeia___para_Tabela[[#This Row],[dados]],9)</f>
        <v>01.143788</v>
      </c>
      <c r="J4" s="1">
        <f>VALUE(_00000___Retorno_da_Cadeia___para_Tabela[[#This Row],[min]]*60) + SUBSTITUTE(_00000___Retorno_da_Cadeia___para_Tabela[[#This Row],[seg]],".",",")</f>
        <v>1.143788</v>
      </c>
      <c r="K4" s="2">
        <f>_00000___Retorno_da_Cadeia___para_Tabela[[#This Row],[nonce]]/_00000___Retorno_da_Cadeia___para_Tabela[[#This Row],[segundos]]</f>
        <v>518492.93750240427</v>
      </c>
    </row>
    <row r="5" spans="1:11" x14ac:dyDescent="0.2">
      <c r="A5" s="1">
        <v>4</v>
      </c>
      <c r="B5" s="1" t="s">
        <v>75</v>
      </c>
      <c r="C5" s="1" t="s">
        <v>73</v>
      </c>
      <c r="D5" s="1" t="s">
        <v>76</v>
      </c>
      <c r="E5" s="2">
        <v>5175237</v>
      </c>
      <c r="F5" s="1" t="s">
        <v>77</v>
      </c>
      <c r="G5" s="1" t="str">
        <f>LEFT(_00000___Retorno_da_Cadeia___para_Tabela[[#This Row],[dados]],1)</f>
        <v>0</v>
      </c>
      <c r="H5" s="1" t="str">
        <f>MID(_00000___Retorno_da_Cadeia___para_Tabela[[#This Row],[dados]],3,2)</f>
        <v>00</v>
      </c>
      <c r="I5" s="1" t="str">
        <f>RIGHT(_00000___Retorno_da_Cadeia___para_Tabela[[#This Row],[dados]],9)</f>
        <v>10.035133</v>
      </c>
      <c r="J5" s="1">
        <f>VALUE(_00000___Retorno_da_Cadeia___para_Tabela[[#This Row],[min]]*60) + SUBSTITUTE(_00000___Retorno_da_Cadeia___para_Tabela[[#This Row],[seg]],".",",")</f>
        <v>10.035133</v>
      </c>
      <c r="K5" s="2">
        <f>_00000___Retorno_da_Cadeia___para_Tabela[[#This Row],[nonce]]/_00000___Retorno_da_Cadeia___para_Tabela[[#This Row],[segundos]]</f>
        <v>515711.84955894458</v>
      </c>
    </row>
    <row r="6" spans="1:11" x14ac:dyDescent="0.2">
      <c r="A6" s="1">
        <v>5</v>
      </c>
      <c r="B6" s="1" t="s">
        <v>78</v>
      </c>
      <c r="C6" s="1" t="s">
        <v>76</v>
      </c>
      <c r="D6" s="1" t="s">
        <v>79</v>
      </c>
      <c r="E6" s="2">
        <v>1285201</v>
      </c>
      <c r="F6" s="1" t="s">
        <v>80</v>
      </c>
      <c r="G6" s="1" t="str">
        <f>LEFT(_00000___Retorno_da_Cadeia___para_Tabela[[#This Row],[dados]],1)</f>
        <v>0</v>
      </c>
      <c r="H6" s="1" t="str">
        <f>MID(_00000___Retorno_da_Cadeia___para_Tabela[[#This Row],[dados]],3,2)</f>
        <v>00</v>
      </c>
      <c r="I6" s="1" t="str">
        <f>RIGHT(_00000___Retorno_da_Cadeia___para_Tabela[[#This Row],[dados]],9)</f>
        <v>02.465576</v>
      </c>
      <c r="J6" s="1">
        <f>VALUE(_00000___Retorno_da_Cadeia___para_Tabela[[#This Row],[min]]*60) + SUBSTITUTE(_00000___Retorno_da_Cadeia___para_Tabela[[#This Row],[seg]],".",",")</f>
        <v>2.465576</v>
      </c>
      <c r="K6" s="2">
        <f>_00000___Retorno_da_Cadeia___para_Tabela[[#This Row],[nonce]]/_00000___Retorno_da_Cadeia___para_Tabela[[#This Row],[segundos]]</f>
        <v>521257.91295827017</v>
      </c>
    </row>
    <row r="7" spans="1:11" x14ac:dyDescent="0.2">
      <c r="A7" s="1">
        <v>6</v>
      </c>
      <c r="B7" s="1" t="s">
        <v>81</v>
      </c>
      <c r="C7" s="1" t="s">
        <v>79</v>
      </c>
      <c r="D7" s="1" t="s">
        <v>82</v>
      </c>
      <c r="E7" s="2">
        <v>2141968</v>
      </c>
      <c r="F7" s="1" t="s">
        <v>83</v>
      </c>
      <c r="G7" s="1" t="str">
        <f>LEFT(_00000___Retorno_da_Cadeia___para_Tabela[[#This Row],[dados]],1)</f>
        <v>0</v>
      </c>
      <c r="H7" s="1" t="str">
        <f>MID(_00000___Retorno_da_Cadeia___para_Tabela[[#This Row],[dados]],3,2)</f>
        <v>00</v>
      </c>
      <c r="I7" s="1" t="str">
        <f>RIGHT(_00000___Retorno_da_Cadeia___para_Tabela[[#This Row],[dados]],9)</f>
        <v>04.077422</v>
      </c>
      <c r="J7" s="1">
        <f>VALUE(_00000___Retorno_da_Cadeia___para_Tabela[[#This Row],[min]]*60) + SUBSTITUTE(_00000___Retorno_da_Cadeia___para_Tabela[[#This Row],[seg]],".",",")</f>
        <v>4.0774220000000003</v>
      </c>
      <c r="K7" s="2">
        <f>_00000___Retorno_da_Cadeia___para_Tabela[[#This Row],[nonce]]/_00000___Retorno_da_Cadeia___para_Tabela[[#This Row],[segundos]]</f>
        <v>525324.08958405582</v>
      </c>
    </row>
    <row r="8" spans="1:11" x14ac:dyDescent="0.2">
      <c r="A8" s="1">
        <v>7</v>
      </c>
      <c r="B8" s="1" t="s">
        <v>84</v>
      </c>
      <c r="C8" s="1" t="s">
        <v>82</v>
      </c>
      <c r="D8" s="1" t="s">
        <v>85</v>
      </c>
      <c r="E8" s="2">
        <v>316549</v>
      </c>
      <c r="F8" s="1" t="s">
        <v>86</v>
      </c>
      <c r="G8" s="1" t="str">
        <f>LEFT(_00000___Retorno_da_Cadeia___para_Tabela[[#This Row],[dados]],1)</f>
        <v>0</v>
      </c>
      <c r="H8" s="1" t="str">
        <f>MID(_00000___Retorno_da_Cadeia___para_Tabela[[#This Row],[dados]],3,2)</f>
        <v>00</v>
      </c>
      <c r="I8" s="1" t="str">
        <f>RIGHT(_00000___Retorno_da_Cadeia___para_Tabela[[#This Row],[dados]],9)</f>
        <v>00.608370</v>
      </c>
      <c r="J8" s="1">
        <f>VALUE(_00000___Retorno_da_Cadeia___para_Tabela[[#This Row],[min]]*60) + SUBSTITUTE(_00000___Retorno_da_Cadeia___para_Tabela[[#This Row],[seg]],".",",")</f>
        <v>0.60836999999999997</v>
      </c>
      <c r="K8" s="2">
        <f>_00000___Retorno_da_Cadeia___para_Tabela[[#This Row],[nonce]]/_00000___Retorno_da_Cadeia___para_Tabela[[#This Row],[segundos]]</f>
        <v>520323.15860413894</v>
      </c>
    </row>
    <row r="9" spans="1:11" x14ac:dyDescent="0.2">
      <c r="A9" s="1">
        <v>8</v>
      </c>
      <c r="B9" s="1" t="s">
        <v>87</v>
      </c>
      <c r="C9" s="1" t="s">
        <v>85</v>
      </c>
      <c r="D9" s="1" t="s">
        <v>88</v>
      </c>
      <c r="E9" s="2">
        <v>338278</v>
      </c>
      <c r="F9" s="1" t="s">
        <v>89</v>
      </c>
      <c r="G9" s="1" t="str">
        <f>LEFT(_00000___Retorno_da_Cadeia___para_Tabela[[#This Row],[dados]],1)</f>
        <v>0</v>
      </c>
      <c r="H9" s="1" t="str">
        <f>MID(_00000___Retorno_da_Cadeia___para_Tabela[[#This Row],[dados]],3,2)</f>
        <v>00</v>
      </c>
      <c r="I9" s="1" t="str">
        <f>RIGHT(_00000___Retorno_da_Cadeia___para_Tabela[[#This Row],[dados]],9)</f>
        <v>00.657269</v>
      </c>
      <c r="J9" s="1">
        <f>VALUE(_00000___Retorno_da_Cadeia___para_Tabela[[#This Row],[min]]*60) + SUBSTITUTE(_00000___Retorno_da_Cadeia___para_Tabela[[#This Row],[seg]],".",",")</f>
        <v>0.65726899999999999</v>
      </c>
      <c r="K9" s="2">
        <f>_00000___Retorno_da_Cadeia___para_Tabela[[#This Row],[nonce]]/_00000___Retorno_da_Cadeia___para_Tabela[[#This Row],[segundos]]</f>
        <v>514672.07490388257</v>
      </c>
    </row>
    <row r="10" spans="1:11" x14ac:dyDescent="0.2">
      <c r="A10" s="1">
        <v>9</v>
      </c>
      <c r="B10" s="1" t="s">
        <v>90</v>
      </c>
      <c r="C10" s="1" t="s">
        <v>88</v>
      </c>
      <c r="D10" s="1" t="s">
        <v>91</v>
      </c>
      <c r="E10" s="2">
        <v>2450153</v>
      </c>
      <c r="F10" s="1" t="s">
        <v>92</v>
      </c>
      <c r="G10" s="1" t="str">
        <f>LEFT(_00000___Retorno_da_Cadeia___para_Tabela[[#This Row],[dados]],1)</f>
        <v>0</v>
      </c>
      <c r="H10" s="1" t="str">
        <f>MID(_00000___Retorno_da_Cadeia___para_Tabela[[#This Row],[dados]],3,2)</f>
        <v>00</v>
      </c>
      <c r="I10" s="1" t="str">
        <f>RIGHT(_00000___Retorno_da_Cadeia___para_Tabela[[#This Row],[dados]],9)</f>
        <v>04.684223</v>
      </c>
      <c r="J10" s="1">
        <f>VALUE(_00000___Retorno_da_Cadeia___para_Tabela[[#This Row],[min]]*60) + SUBSTITUTE(_00000___Retorno_da_Cadeia___para_Tabela[[#This Row],[seg]],".",",")</f>
        <v>4.6842230000000002</v>
      </c>
      <c r="K10" s="2">
        <f>_00000___Retorno_da_Cadeia___para_Tabela[[#This Row],[nonce]]/_00000___Retorno_da_Cadeia___para_Tabela[[#This Row],[segundos]]</f>
        <v>523064.97790562059</v>
      </c>
    </row>
    <row r="11" spans="1:11" x14ac:dyDescent="0.2">
      <c r="A11" s="1">
        <v>10</v>
      </c>
      <c r="B11" s="1" t="s">
        <v>93</v>
      </c>
      <c r="C11" s="1" t="s">
        <v>91</v>
      </c>
      <c r="D11" s="1" t="s">
        <v>94</v>
      </c>
      <c r="E11" s="2">
        <v>157381</v>
      </c>
      <c r="F11" s="1" t="s">
        <v>95</v>
      </c>
      <c r="G11" s="1" t="str">
        <f>LEFT(_00000___Retorno_da_Cadeia___para_Tabela[[#This Row],[dados]],1)</f>
        <v>0</v>
      </c>
      <c r="H11" s="1" t="str">
        <f>MID(_00000___Retorno_da_Cadeia___para_Tabela[[#This Row],[dados]],3,2)</f>
        <v>00</v>
      </c>
      <c r="I11" s="1" t="str">
        <f>RIGHT(_00000___Retorno_da_Cadeia___para_Tabela[[#This Row],[dados]],9)</f>
        <v>00.305210</v>
      </c>
      <c r="J11" s="1">
        <f>VALUE(_00000___Retorno_da_Cadeia___para_Tabela[[#This Row],[min]]*60) + SUBSTITUTE(_00000___Retorno_da_Cadeia___para_Tabela[[#This Row],[seg]],".",",")</f>
        <v>0.30520999999999998</v>
      </c>
      <c r="K11" s="2">
        <f>_00000___Retorno_da_Cadeia___para_Tabela[[#This Row],[nonce]]/_00000___Retorno_da_Cadeia___para_Tabela[[#This Row],[segundos]]</f>
        <v>515648.24219389929</v>
      </c>
    </row>
    <row r="12" spans="1:11" x14ac:dyDescent="0.2">
      <c r="A12" s="1">
        <v>11</v>
      </c>
      <c r="B12" s="1" t="s">
        <v>96</v>
      </c>
      <c r="C12" s="1" t="s">
        <v>94</v>
      </c>
      <c r="D12" s="1" t="s">
        <v>97</v>
      </c>
      <c r="E12" s="2">
        <v>834582</v>
      </c>
      <c r="F12" s="1" t="s">
        <v>98</v>
      </c>
      <c r="G12" s="1" t="str">
        <f>LEFT(_00000___Retorno_da_Cadeia___para_Tabela[[#This Row],[dados]],1)</f>
        <v>0</v>
      </c>
      <c r="H12" s="1" t="str">
        <f>MID(_00000___Retorno_da_Cadeia___para_Tabela[[#This Row],[dados]],3,2)</f>
        <v>00</v>
      </c>
      <c r="I12" s="1" t="str">
        <f>RIGHT(_00000___Retorno_da_Cadeia___para_Tabela[[#This Row],[dados]],9)</f>
        <v>01.619570</v>
      </c>
      <c r="J12" s="1">
        <f>VALUE(_00000___Retorno_da_Cadeia___para_Tabela[[#This Row],[min]]*60) + SUBSTITUTE(_00000___Retorno_da_Cadeia___para_Tabela[[#This Row],[seg]],".",",")</f>
        <v>1.61957</v>
      </c>
      <c r="K12" s="2">
        <f>_00000___Retorno_da_Cadeia___para_Tabela[[#This Row],[nonce]]/_00000___Retorno_da_Cadeia___para_Tabela[[#This Row],[segundos]]</f>
        <v>515310.8541155986</v>
      </c>
    </row>
    <row r="13" spans="1:11" x14ac:dyDescent="0.2">
      <c r="A13" s="1">
        <v>12</v>
      </c>
      <c r="B13" s="1" t="s">
        <v>99</v>
      </c>
      <c r="C13" s="1" t="s">
        <v>97</v>
      </c>
      <c r="D13" s="1" t="s">
        <v>100</v>
      </c>
      <c r="E13" s="2">
        <v>1346194</v>
      </c>
      <c r="F13" s="1" t="s">
        <v>101</v>
      </c>
      <c r="G13" s="1" t="str">
        <f>LEFT(_00000___Retorno_da_Cadeia___para_Tabela[[#This Row],[dados]],1)</f>
        <v>0</v>
      </c>
      <c r="H13" s="1" t="str">
        <f>MID(_00000___Retorno_da_Cadeia___para_Tabela[[#This Row],[dados]],3,2)</f>
        <v>00</v>
      </c>
      <c r="I13" s="1" t="str">
        <f>RIGHT(_00000___Retorno_da_Cadeia___para_Tabela[[#This Row],[dados]],9)</f>
        <v>02.597711</v>
      </c>
      <c r="J13" s="1">
        <f>VALUE(_00000___Retorno_da_Cadeia___para_Tabela[[#This Row],[min]]*60) + SUBSTITUTE(_00000___Retorno_da_Cadeia___para_Tabela[[#This Row],[seg]],".",",")</f>
        <v>2.5977109999999999</v>
      </c>
      <c r="K13" s="2">
        <f>_00000___Retorno_da_Cadeia___para_Tabela[[#This Row],[nonce]]/_00000___Retorno_da_Cadeia___para_Tabela[[#This Row],[segundos]]</f>
        <v>518223.15877324308</v>
      </c>
    </row>
    <row r="14" spans="1:11" x14ac:dyDescent="0.2">
      <c r="A14" s="1">
        <v>13</v>
      </c>
      <c r="B14" s="1" t="s">
        <v>102</v>
      </c>
      <c r="C14" s="1" t="s">
        <v>100</v>
      </c>
      <c r="D14" s="1" t="s">
        <v>103</v>
      </c>
      <c r="E14" s="2">
        <v>10928</v>
      </c>
      <c r="F14" s="1" t="s">
        <v>104</v>
      </c>
      <c r="G14" s="1" t="str">
        <f>LEFT(_00000___Retorno_da_Cadeia___para_Tabela[[#This Row],[dados]],1)</f>
        <v>0</v>
      </c>
      <c r="H14" s="1" t="str">
        <f>MID(_00000___Retorno_da_Cadeia___para_Tabela[[#This Row],[dados]],3,2)</f>
        <v>00</v>
      </c>
      <c r="I14" s="1" t="str">
        <f>RIGHT(_00000___Retorno_da_Cadeia___para_Tabela[[#This Row],[dados]],9)</f>
        <v>00.022966</v>
      </c>
      <c r="J14" s="1">
        <f>VALUE(_00000___Retorno_da_Cadeia___para_Tabela[[#This Row],[min]]*60) + SUBSTITUTE(_00000___Retorno_da_Cadeia___para_Tabela[[#This Row],[seg]],".",",")</f>
        <v>2.2966E-2</v>
      </c>
      <c r="K14" s="2">
        <f>_00000___Retorno_da_Cadeia___para_Tabela[[#This Row],[nonce]]/_00000___Retorno_da_Cadeia___para_Tabela[[#This Row],[segundos]]</f>
        <v>475833.84133066272</v>
      </c>
    </row>
    <row r="15" spans="1:11" x14ac:dyDescent="0.2">
      <c r="A15" s="1">
        <v>14</v>
      </c>
      <c r="B15" s="1" t="s">
        <v>105</v>
      </c>
      <c r="C15" s="1" t="s">
        <v>103</v>
      </c>
      <c r="D15" s="1" t="s">
        <v>106</v>
      </c>
      <c r="E15" s="2">
        <v>2209907</v>
      </c>
      <c r="F15" s="1" t="s">
        <v>107</v>
      </c>
      <c r="G15" s="1" t="str">
        <f>LEFT(_00000___Retorno_da_Cadeia___para_Tabela[[#This Row],[dados]],1)</f>
        <v>0</v>
      </c>
      <c r="H15" s="1" t="str">
        <f>MID(_00000___Retorno_da_Cadeia___para_Tabela[[#This Row],[dados]],3,2)</f>
        <v>00</v>
      </c>
      <c r="I15" s="1" t="str">
        <f>RIGHT(_00000___Retorno_da_Cadeia___para_Tabela[[#This Row],[dados]],9)</f>
        <v>04.217763</v>
      </c>
      <c r="J15" s="1">
        <f>VALUE(_00000___Retorno_da_Cadeia___para_Tabela[[#This Row],[min]]*60) + SUBSTITUTE(_00000___Retorno_da_Cadeia___para_Tabela[[#This Row],[seg]],".",",")</f>
        <v>4.2177629999999997</v>
      </c>
      <c r="K15" s="2">
        <f>_00000___Retorno_da_Cadeia___para_Tabela[[#This Row],[nonce]]/_00000___Retorno_da_Cadeia___para_Tabela[[#This Row],[segundos]]</f>
        <v>523952.38897965587</v>
      </c>
    </row>
    <row r="16" spans="1:11" x14ac:dyDescent="0.2">
      <c r="A16" s="1">
        <v>15</v>
      </c>
      <c r="B16" s="1" t="s">
        <v>108</v>
      </c>
      <c r="C16" s="1" t="s">
        <v>106</v>
      </c>
      <c r="D16" s="1" t="s">
        <v>109</v>
      </c>
      <c r="E16" s="2">
        <v>985954</v>
      </c>
      <c r="F16" s="1" t="s">
        <v>110</v>
      </c>
      <c r="G16" s="1" t="str">
        <f>LEFT(_00000___Retorno_da_Cadeia___para_Tabela[[#This Row],[dados]],1)</f>
        <v>0</v>
      </c>
      <c r="H16" s="1" t="str">
        <f>MID(_00000___Retorno_da_Cadeia___para_Tabela[[#This Row],[dados]],3,2)</f>
        <v>00</v>
      </c>
      <c r="I16" s="1" t="str">
        <f>RIGHT(_00000___Retorno_da_Cadeia___para_Tabela[[#This Row],[dados]],9)</f>
        <v>01.884054</v>
      </c>
      <c r="J16" s="1">
        <f>VALUE(_00000___Retorno_da_Cadeia___para_Tabela[[#This Row],[min]]*60) + SUBSTITUTE(_00000___Retorno_da_Cadeia___para_Tabela[[#This Row],[seg]],".",",")</f>
        <v>1.8840539999999999</v>
      </c>
      <c r="K16" s="2">
        <f>_00000___Retorno_da_Cadeia___para_Tabela[[#This Row],[nonce]]/_00000___Retorno_da_Cadeia___para_Tabela[[#This Row],[segundos]]</f>
        <v>523315.14914116054</v>
      </c>
    </row>
    <row r="17" spans="1:11" x14ac:dyDescent="0.2">
      <c r="A17" s="1">
        <v>16</v>
      </c>
      <c r="B17" s="1" t="s">
        <v>111</v>
      </c>
      <c r="C17" s="1" t="s">
        <v>109</v>
      </c>
      <c r="D17" s="1" t="s">
        <v>112</v>
      </c>
      <c r="E17" s="2">
        <v>163227</v>
      </c>
      <c r="F17" s="1" t="s">
        <v>113</v>
      </c>
      <c r="G17" s="1" t="str">
        <f>LEFT(_00000___Retorno_da_Cadeia___para_Tabela[[#This Row],[dados]],1)</f>
        <v>0</v>
      </c>
      <c r="H17" s="1" t="str">
        <f>MID(_00000___Retorno_da_Cadeia___para_Tabela[[#This Row],[dados]],3,2)</f>
        <v>00</v>
      </c>
      <c r="I17" s="1" t="str">
        <f>RIGHT(_00000___Retorno_da_Cadeia___para_Tabela[[#This Row],[dados]],9)</f>
        <v>00.318706</v>
      </c>
      <c r="J17" s="1">
        <f>VALUE(_00000___Retorno_da_Cadeia___para_Tabela[[#This Row],[min]]*60) + SUBSTITUTE(_00000___Retorno_da_Cadeia___para_Tabela[[#This Row],[seg]],".",",")</f>
        <v>0.31870599999999999</v>
      </c>
      <c r="K17" s="2">
        <f>_00000___Retorno_da_Cadeia___para_Tabela[[#This Row],[nonce]]/_00000___Retorno_da_Cadeia___para_Tabela[[#This Row],[segundos]]</f>
        <v>512155.40341254952</v>
      </c>
    </row>
    <row r="18" spans="1:11" x14ac:dyDescent="0.2">
      <c r="A18" s="1">
        <v>17</v>
      </c>
      <c r="B18" s="1" t="s">
        <v>114</v>
      </c>
      <c r="C18" s="1" t="s">
        <v>112</v>
      </c>
      <c r="D18" s="1" t="s">
        <v>115</v>
      </c>
      <c r="E18" s="2">
        <v>791617</v>
      </c>
      <c r="F18" s="1" t="s">
        <v>116</v>
      </c>
      <c r="G18" s="1" t="str">
        <f>LEFT(_00000___Retorno_da_Cadeia___para_Tabela[[#This Row],[dados]],1)</f>
        <v>0</v>
      </c>
      <c r="H18" s="1" t="str">
        <f>MID(_00000___Retorno_da_Cadeia___para_Tabela[[#This Row],[dados]],3,2)</f>
        <v>00</v>
      </c>
      <c r="I18" s="1" t="str">
        <f>RIGHT(_00000___Retorno_da_Cadeia___para_Tabela[[#This Row],[dados]],9)</f>
        <v>01.534524</v>
      </c>
      <c r="J18" s="1">
        <f>VALUE(_00000___Retorno_da_Cadeia___para_Tabela[[#This Row],[min]]*60) + SUBSTITUTE(_00000___Retorno_da_Cadeia___para_Tabela[[#This Row],[seg]],".",",")</f>
        <v>1.534524</v>
      </c>
      <c r="K18" s="2">
        <f>_00000___Retorno_da_Cadeia___para_Tabela[[#This Row],[nonce]]/_00000___Retorno_da_Cadeia___para_Tabela[[#This Row],[segundos]]</f>
        <v>515871.37118741707</v>
      </c>
    </row>
    <row r="19" spans="1:11" x14ac:dyDescent="0.2">
      <c r="A19" s="1">
        <v>18</v>
      </c>
      <c r="B19" s="1" t="s">
        <v>117</v>
      </c>
      <c r="C19" s="1" t="s">
        <v>115</v>
      </c>
      <c r="D19" s="1" t="s">
        <v>118</v>
      </c>
      <c r="E19" s="2">
        <v>1216033</v>
      </c>
      <c r="F19" s="1" t="s">
        <v>119</v>
      </c>
      <c r="G19" s="1" t="str">
        <f>LEFT(_00000___Retorno_da_Cadeia___para_Tabela[[#This Row],[dados]],1)</f>
        <v>0</v>
      </c>
      <c r="H19" s="1" t="str">
        <f>MID(_00000___Retorno_da_Cadeia___para_Tabela[[#This Row],[dados]],3,2)</f>
        <v>00</v>
      </c>
      <c r="I19" s="1" t="str">
        <f>RIGHT(_00000___Retorno_da_Cadeia___para_Tabela[[#This Row],[dados]],9)</f>
        <v>02.347110</v>
      </c>
      <c r="J19" s="1">
        <f>VALUE(_00000___Retorno_da_Cadeia___para_Tabela[[#This Row],[min]]*60) + SUBSTITUTE(_00000___Retorno_da_Cadeia___para_Tabela[[#This Row],[seg]],".",",")</f>
        <v>2.3471099999999998</v>
      </c>
      <c r="K19" s="2">
        <f>_00000___Retorno_da_Cadeia___para_Tabela[[#This Row],[nonce]]/_00000___Retorno_da_Cadeia___para_Tabela[[#This Row],[segundos]]</f>
        <v>518098.00137189997</v>
      </c>
    </row>
    <row r="20" spans="1:11" x14ac:dyDescent="0.2">
      <c r="A20" s="1">
        <v>19</v>
      </c>
      <c r="B20" s="1" t="s">
        <v>120</v>
      </c>
      <c r="C20" s="1" t="s">
        <v>118</v>
      </c>
      <c r="D20" s="1" t="s">
        <v>121</v>
      </c>
      <c r="E20" s="2">
        <v>1075780</v>
      </c>
      <c r="F20" s="1" t="s">
        <v>122</v>
      </c>
      <c r="G20" s="1" t="str">
        <f>LEFT(_00000___Retorno_da_Cadeia___para_Tabela[[#This Row],[dados]],1)</f>
        <v>0</v>
      </c>
      <c r="H20" s="1" t="str">
        <f>MID(_00000___Retorno_da_Cadeia___para_Tabela[[#This Row],[dados]],3,2)</f>
        <v>00</v>
      </c>
      <c r="I20" s="1" t="str">
        <f>RIGHT(_00000___Retorno_da_Cadeia___para_Tabela[[#This Row],[dados]],9)</f>
        <v>02.057523</v>
      </c>
      <c r="J20" s="1">
        <f>VALUE(_00000___Retorno_da_Cadeia___para_Tabela[[#This Row],[min]]*60) + SUBSTITUTE(_00000___Retorno_da_Cadeia___para_Tabela[[#This Row],[seg]],".",",")</f>
        <v>2.0575230000000002</v>
      </c>
      <c r="K20" s="2">
        <f>_00000___Retorno_da_Cadeia___para_Tabela[[#This Row],[nonce]]/_00000___Retorno_da_Cadeia___para_Tabela[[#This Row],[segundos]]</f>
        <v>522851.99242001178</v>
      </c>
    </row>
    <row r="21" spans="1:11" x14ac:dyDescent="0.2">
      <c r="A21" s="1">
        <v>20</v>
      </c>
      <c r="B21" s="1" t="s">
        <v>123</v>
      </c>
      <c r="C21" s="1" t="s">
        <v>121</v>
      </c>
      <c r="D21" s="1" t="s">
        <v>124</v>
      </c>
      <c r="E21" s="2">
        <v>1759082</v>
      </c>
      <c r="F21" s="1" t="s">
        <v>125</v>
      </c>
      <c r="G21" s="1" t="str">
        <f>LEFT(_00000___Retorno_da_Cadeia___para_Tabela[[#This Row],[dados]],1)</f>
        <v>0</v>
      </c>
      <c r="H21" s="1" t="str">
        <f>MID(_00000___Retorno_da_Cadeia___para_Tabela[[#This Row],[dados]],3,2)</f>
        <v>00</v>
      </c>
      <c r="I21" s="1" t="str">
        <f>RIGHT(_00000___Retorno_da_Cadeia___para_Tabela[[#This Row],[dados]],9)</f>
        <v>03.385102</v>
      </c>
      <c r="J21" s="1">
        <f>VALUE(_00000___Retorno_da_Cadeia___para_Tabela[[#This Row],[min]]*60) + SUBSTITUTE(_00000___Retorno_da_Cadeia___para_Tabela[[#This Row],[seg]],".",",")</f>
        <v>3.3851019999999998</v>
      </c>
      <c r="K21" s="2">
        <f>_00000___Retorno_da_Cadeia___para_Tabela[[#This Row],[nonce]]/_00000___Retorno_da_Cadeia___para_Tabela[[#This Row],[segundos]]</f>
        <v>519654.06064573536</v>
      </c>
    </row>
    <row r="22" spans="1:11" x14ac:dyDescent="0.2">
      <c r="F22" s="1" t="s">
        <v>249</v>
      </c>
      <c r="G22" s="4" t="str">
        <f>LEFT(_00000___Retorno_da_Cadeia___para_Tabela[[#This Row],[dados]],1)</f>
        <v/>
      </c>
      <c r="H22" s="4" t="str">
        <f>MID(_00000___Retorno_da_Cadeia___para_Tabela[[#This Row],[dados]],3,2)</f>
        <v/>
      </c>
      <c r="J22" s="4">
        <f>MEDIAN(J3:J21)</f>
        <v>1.8840539999999999</v>
      </c>
      <c r="K22" s="5">
        <f>MEDIAN(K3:K21)</f>
        <v>518223.15877324308</v>
      </c>
    </row>
    <row r="23" spans="1:11" x14ac:dyDescent="0.2">
      <c r="F23" s="1" t="s">
        <v>250</v>
      </c>
      <c r="G23" s="4" t="str">
        <f>LEFT(_00000___Retorno_da_Cadeia___para_Tabela[[#This Row],[dados]],1)</f>
        <v/>
      </c>
      <c r="H23" s="4" t="str">
        <f>MID(_00000___Retorno_da_Cadeia___para_Tabela[[#This Row],[dados]],3,2)</f>
        <v/>
      </c>
      <c r="J23" s="4">
        <f>AVERAGE(J3:J21)</f>
        <v>2.36199</v>
      </c>
      <c r="K23" s="5">
        <f>AVERAGE(K3:K21)</f>
        <v>516380.71194534365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05A6-BA3C-41BB-BD9A-F6AAF1E3A7B0}">
  <dimension ref="A1:K23"/>
  <sheetViews>
    <sheetView workbookViewId="0"/>
  </sheetViews>
  <sheetFormatPr defaultRowHeight="12.45" x14ac:dyDescent="0.2"/>
  <cols>
    <col min="1" max="1" width="5.109375" style="1" bestFit="1" customWidth="1"/>
    <col min="2" max="2" width="11.88671875" style="1" bestFit="1" customWidth="1"/>
    <col min="3" max="4" width="58.5546875" style="1" bestFit="1" customWidth="1"/>
    <col min="5" max="5" width="9.88671875" style="2" bestFit="1" customWidth="1"/>
    <col min="6" max="6" width="21.77734375" style="1" bestFit="1" customWidth="1"/>
    <col min="7" max="7" width="4.33203125" style="1" customWidth="1"/>
    <col min="8" max="8" width="3.5546875" style="1" customWidth="1"/>
    <col min="9" max="9" width="8.33203125" style="1" customWidth="1"/>
    <col min="10" max="10" width="10.5546875" style="1" bestFit="1" customWidth="1"/>
    <col min="11" max="11" width="9.88671875" style="2" bestFit="1" customWidth="1"/>
    <col min="12" max="16384" width="8.88671875" style="1"/>
  </cols>
  <sheetData>
    <row r="1" spans="1:11" x14ac:dyDescent="0.2">
      <c r="A1" s="1" t="s">
        <v>6</v>
      </c>
      <c r="B1" s="1" t="s">
        <v>0</v>
      </c>
      <c r="C1" s="1" t="s">
        <v>2</v>
      </c>
      <c r="D1" s="1" t="s">
        <v>4</v>
      </c>
      <c r="E1" s="2" t="s">
        <v>7</v>
      </c>
      <c r="F1" s="1" t="s">
        <v>8</v>
      </c>
      <c r="G1" s="1" t="s">
        <v>185</v>
      </c>
      <c r="H1" s="1" t="s">
        <v>186</v>
      </c>
      <c r="I1" s="1" t="s">
        <v>187</v>
      </c>
      <c r="J1" s="1" t="s">
        <v>189</v>
      </c>
      <c r="K1" s="2" t="s">
        <v>188</v>
      </c>
    </row>
    <row r="2" spans="1:11" x14ac:dyDescent="0.2">
      <c r="A2" s="1">
        <v>1</v>
      </c>
      <c r="B2" s="1" t="s">
        <v>1</v>
      </c>
      <c r="C2" s="1" t="s">
        <v>3</v>
      </c>
      <c r="D2" s="1" t="s">
        <v>126</v>
      </c>
      <c r="E2" s="2">
        <v>1</v>
      </c>
      <c r="F2" s="1" t="s">
        <v>127</v>
      </c>
      <c r="G2" s="1" t="str">
        <f>LEFT(_000000___Retorno_da_Cadeia___para_Tabela[[#This Row],[dados]],1)</f>
        <v>0</v>
      </c>
      <c r="H2" s="1" t="str">
        <f>MID(_000000___Retorno_da_Cadeia___para_Tabela[[#This Row],[dados]],3,2)</f>
        <v>00</v>
      </c>
      <c r="I2" s="1">
        <v>0</v>
      </c>
      <c r="J2" s="4">
        <f>VALUE(_000000___Retorno_da_Cadeia___para_Tabela[[#This Row],[min]]*60) + SUBSTITUTE(_000000___Retorno_da_Cadeia___para_Tabela[[#This Row],[seg]],".",",")</f>
        <v>0</v>
      </c>
    </row>
    <row r="3" spans="1:11" x14ac:dyDescent="0.2">
      <c r="A3" s="1">
        <v>2</v>
      </c>
      <c r="B3" s="1" t="s">
        <v>128</v>
      </c>
      <c r="C3" s="1" t="s">
        <v>126</v>
      </c>
      <c r="D3" s="1" t="s">
        <v>129</v>
      </c>
      <c r="E3" s="2">
        <v>10073267</v>
      </c>
      <c r="F3" s="1" t="s">
        <v>130</v>
      </c>
      <c r="G3" s="1" t="str">
        <f>LEFT(_000000___Retorno_da_Cadeia___para_Tabela[[#This Row],[dados]],1)</f>
        <v>0</v>
      </c>
      <c r="H3" s="1" t="str">
        <f>MID(_000000___Retorno_da_Cadeia___para_Tabela[[#This Row],[dados]],3,2)</f>
        <v>00</v>
      </c>
      <c r="I3" s="1" t="str">
        <f>RIGHT(_000000___Retorno_da_Cadeia___para_Tabela[[#This Row],[dados]],9)</f>
        <v>19.181346</v>
      </c>
      <c r="J3" s="4">
        <f>VALUE(_000000___Retorno_da_Cadeia___para_Tabela[[#This Row],[min]]*60) + SUBSTITUTE(_000000___Retorno_da_Cadeia___para_Tabela[[#This Row],[seg]],".",",")</f>
        <v>19.181346000000001</v>
      </c>
      <c r="K3" s="2">
        <f>_000000___Retorno_da_Cadeia___para_Tabela[[#This Row],[nonce]]/_000000___Retorno_da_Cadeia___para_Tabela[[#This Row],[segundos]]</f>
        <v>525159.54824025382</v>
      </c>
    </row>
    <row r="4" spans="1:11" x14ac:dyDescent="0.2">
      <c r="A4" s="1">
        <v>3</v>
      </c>
      <c r="B4" s="1" t="s">
        <v>131</v>
      </c>
      <c r="C4" s="1" t="s">
        <v>129</v>
      </c>
      <c r="D4" s="1" t="s">
        <v>132</v>
      </c>
      <c r="E4" s="2">
        <v>841243</v>
      </c>
      <c r="F4" s="1" t="s">
        <v>133</v>
      </c>
      <c r="G4" s="1" t="str">
        <f>LEFT(_000000___Retorno_da_Cadeia___para_Tabela[[#This Row],[dados]],1)</f>
        <v>0</v>
      </c>
      <c r="H4" s="1" t="str">
        <f>MID(_000000___Retorno_da_Cadeia___para_Tabela[[#This Row],[dados]],3,2)</f>
        <v>00</v>
      </c>
      <c r="I4" s="1" t="str">
        <f>RIGHT(_000000___Retorno_da_Cadeia___para_Tabela[[#This Row],[dados]],9)</f>
        <v>01.609722</v>
      </c>
      <c r="J4" s="4">
        <f>VALUE(_000000___Retorno_da_Cadeia___para_Tabela[[#This Row],[min]]*60) + SUBSTITUTE(_000000___Retorno_da_Cadeia___para_Tabela[[#This Row],[seg]],".",",")</f>
        <v>1.6097220000000001</v>
      </c>
      <c r="K4" s="2">
        <f>_000000___Retorno_da_Cadeia___para_Tabela[[#This Row],[nonce]]/_000000___Retorno_da_Cadeia___para_Tabela[[#This Row],[segundos]]</f>
        <v>522601.41813306889</v>
      </c>
    </row>
    <row r="5" spans="1:11" x14ac:dyDescent="0.2">
      <c r="A5" s="1">
        <v>4</v>
      </c>
      <c r="B5" s="1" t="s">
        <v>134</v>
      </c>
      <c r="C5" s="1" t="s">
        <v>132</v>
      </c>
      <c r="D5" s="1" t="s">
        <v>135</v>
      </c>
      <c r="E5" s="2">
        <v>43098008</v>
      </c>
      <c r="F5" s="1" t="s">
        <v>136</v>
      </c>
      <c r="G5" s="1" t="str">
        <f>LEFT(_000000___Retorno_da_Cadeia___para_Tabela[[#This Row],[dados]],1)</f>
        <v>0</v>
      </c>
      <c r="H5" s="1" t="str">
        <f>MID(_000000___Retorno_da_Cadeia___para_Tabela[[#This Row],[dados]],3,2)</f>
        <v>01</v>
      </c>
      <c r="I5" s="1" t="str">
        <f>RIGHT(_000000___Retorno_da_Cadeia___para_Tabela[[#This Row],[dados]],9)</f>
        <v>22.324672</v>
      </c>
      <c r="J5" s="4">
        <f>VALUE(_000000___Retorno_da_Cadeia___para_Tabela[[#This Row],[min]]*60) + SUBSTITUTE(_000000___Retorno_da_Cadeia___para_Tabela[[#This Row],[seg]],".",",")</f>
        <v>82.324671999999993</v>
      </c>
      <c r="K5" s="2">
        <f>_000000___Retorno_da_Cadeia___para_Tabela[[#This Row],[nonce]]/_000000___Retorno_da_Cadeia___para_Tabela[[#This Row],[segundos]]</f>
        <v>523512.65972854412</v>
      </c>
    </row>
    <row r="6" spans="1:11" x14ac:dyDescent="0.2">
      <c r="A6" s="1">
        <v>5</v>
      </c>
      <c r="B6" s="1" t="s">
        <v>137</v>
      </c>
      <c r="C6" s="1" t="s">
        <v>135</v>
      </c>
      <c r="D6" s="1" t="s">
        <v>138</v>
      </c>
      <c r="E6" s="2">
        <v>5471339</v>
      </c>
      <c r="F6" s="1" t="s">
        <v>139</v>
      </c>
      <c r="G6" s="1" t="str">
        <f>LEFT(_000000___Retorno_da_Cadeia___para_Tabela[[#This Row],[dados]],1)</f>
        <v>0</v>
      </c>
      <c r="H6" s="1" t="str">
        <f>MID(_000000___Retorno_da_Cadeia___para_Tabela[[#This Row],[dados]],3,2)</f>
        <v>00</v>
      </c>
      <c r="I6" s="1" t="str">
        <f>RIGHT(_000000___Retorno_da_Cadeia___para_Tabela[[#This Row],[dados]],9)</f>
        <v>10.420830</v>
      </c>
      <c r="J6" s="4">
        <f>VALUE(_000000___Retorno_da_Cadeia___para_Tabela[[#This Row],[min]]*60) + SUBSTITUTE(_000000___Retorno_da_Cadeia___para_Tabela[[#This Row],[seg]],".",",")</f>
        <v>10.42083</v>
      </c>
      <c r="K6" s="2">
        <f>_000000___Retorno_da_Cadeia___para_Tabela[[#This Row],[nonce]]/_000000___Retorno_da_Cadeia___para_Tabela[[#This Row],[segundos]]</f>
        <v>525038.69653376937</v>
      </c>
    </row>
    <row r="7" spans="1:11" x14ac:dyDescent="0.2">
      <c r="A7" s="1">
        <v>6</v>
      </c>
      <c r="B7" s="1" t="s">
        <v>140</v>
      </c>
      <c r="C7" s="1" t="s">
        <v>138</v>
      </c>
      <c r="D7" s="1" t="s">
        <v>141</v>
      </c>
      <c r="E7" s="2">
        <v>2532233</v>
      </c>
      <c r="F7" s="1" t="s">
        <v>142</v>
      </c>
      <c r="G7" s="1" t="str">
        <f>LEFT(_000000___Retorno_da_Cadeia___para_Tabela[[#This Row],[dados]],1)</f>
        <v>0</v>
      </c>
      <c r="H7" s="1" t="str">
        <f>MID(_000000___Retorno_da_Cadeia___para_Tabela[[#This Row],[dados]],3,2)</f>
        <v>00</v>
      </c>
      <c r="I7" s="1" t="str">
        <f>RIGHT(_000000___Retorno_da_Cadeia___para_Tabela[[#This Row],[dados]],9)</f>
        <v>04.882150</v>
      </c>
      <c r="J7" s="4">
        <f>VALUE(_000000___Retorno_da_Cadeia___para_Tabela[[#This Row],[min]]*60) + SUBSTITUTE(_000000___Retorno_da_Cadeia___para_Tabela[[#This Row],[seg]],".",",")</f>
        <v>4.8821500000000002</v>
      </c>
      <c r="K7" s="2">
        <f>_000000___Retorno_da_Cadeia___para_Tabela[[#This Row],[nonce]]/_000000___Retorno_da_Cadeia___para_Tabela[[#This Row],[segundos]]</f>
        <v>518671.69177514</v>
      </c>
    </row>
    <row r="8" spans="1:11" x14ac:dyDescent="0.2">
      <c r="A8" s="1">
        <v>7</v>
      </c>
      <c r="B8" s="1" t="s">
        <v>143</v>
      </c>
      <c r="C8" s="1" t="s">
        <v>141</v>
      </c>
      <c r="D8" s="1" t="s">
        <v>144</v>
      </c>
      <c r="E8" s="2">
        <v>1648186</v>
      </c>
      <c r="F8" s="1" t="s">
        <v>145</v>
      </c>
      <c r="G8" s="1" t="str">
        <f>LEFT(_000000___Retorno_da_Cadeia___para_Tabela[[#This Row],[dados]],1)</f>
        <v>0</v>
      </c>
      <c r="H8" s="1" t="str">
        <f>MID(_000000___Retorno_da_Cadeia___para_Tabela[[#This Row],[dados]],3,2)</f>
        <v>00</v>
      </c>
      <c r="I8" s="1" t="str">
        <f>RIGHT(_000000___Retorno_da_Cadeia___para_Tabela[[#This Row],[dados]],9)</f>
        <v>03.177292</v>
      </c>
      <c r="J8" s="4">
        <f>VALUE(_000000___Retorno_da_Cadeia___para_Tabela[[#This Row],[min]]*60) + SUBSTITUTE(_000000___Retorno_da_Cadeia___para_Tabela[[#This Row],[seg]],".",",")</f>
        <v>3.177292</v>
      </c>
      <c r="K8" s="2">
        <f>_000000___Retorno_da_Cadeia___para_Tabela[[#This Row],[nonce]]/_000000___Retorno_da_Cadeia___para_Tabela[[#This Row],[segundos]]</f>
        <v>518739.22824845812</v>
      </c>
    </row>
    <row r="9" spans="1:11" x14ac:dyDescent="0.2">
      <c r="A9" s="1">
        <v>8</v>
      </c>
      <c r="B9" s="1" t="s">
        <v>146</v>
      </c>
      <c r="C9" s="1" t="s">
        <v>144</v>
      </c>
      <c r="D9" s="1" t="s">
        <v>147</v>
      </c>
      <c r="E9" s="2">
        <v>7031544</v>
      </c>
      <c r="F9" s="1" t="s">
        <v>148</v>
      </c>
      <c r="G9" s="1" t="str">
        <f>LEFT(_000000___Retorno_da_Cadeia___para_Tabela[[#This Row],[dados]],1)</f>
        <v>0</v>
      </c>
      <c r="H9" s="1" t="str">
        <f>MID(_000000___Retorno_da_Cadeia___para_Tabela[[#This Row],[dados]],3,2)</f>
        <v>00</v>
      </c>
      <c r="I9" s="1" t="str">
        <f>RIGHT(_000000___Retorno_da_Cadeia___para_Tabela[[#This Row],[dados]],9)</f>
        <v>13.484195</v>
      </c>
      <c r="J9" s="4">
        <f>VALUE(_000000___Retorno_da_Cadeia___para_Tabela[[#This Row],[min]]*60) + SUBSTITUTE(_000000___Retorno_da_Cadeia___para_Tabela[[#This Row],[seg]],".",",")</f>
        <v>13.484195</v>
      </c>
      <c r="K9" s="2">
        <f>_000000___Retorno_da_Cadeia___para_Tabela[[#This Row],[nonce]]/_000000___Retorno_da_Cadeia___para_Tabela[[#This Row],[segundos]]</f>
        <v>521465.61214814824</v>
      </c>
    </row>
    <row r="10" spans="1:11" x14ac:dyDescent="0.2">
      <c r="A10" s="1">
        <v>9</v>
      </c>
      <c r="B10" s="1" t="s">
        <v>149</v>
      </c>
      <c r="C10" s="1" t="s">
        <v>147</v>
      </c>
      <c r="D10" s="1" t="s">
        <v>150</v>
      </c>
      <c r="E10" s="2">
        <v>7754085</v>
      </c>
      <c r="F10" s="1" t="s">
        <v>151</v>
      </c>
      <c r="G10" s="1" t="str">
        <f>LEFT(_000000___Retorno_da_Cadeia___para_Tabela[[#This Row],[dados]],1)</f>
        <v>0</v>
      </c>
      <c r="H10" s="1" t="str">
        <f>MID(_000000___Retorno_da_Cadeia___para_Tabela[[#This Row],[dados]],3,2)</f>
        <v>00</v>
      </c>
      <c r="I10" s="1" t="str">
        <f>RIGHT(_000000___Retorno_da_Cadeia___para_Tabela[[#This Row],[dados]],9)</f>
        <v>14.917906</v>
      </c>
      <c r="J10" s="4">
        <f>VALUE(_000000___Retorno_da_Cadeia___para_Tabela[[#This Row],[min]]*60) + SUBSTITUTE(_000000___Retorno_da_Cadeia___para_Tabela[[#This Row],[seg]],".",",")</f>
        <v>14.917906</v>
      </c>
      <c r="K10" s="2">
        <f>_000000___Retorno_da_Cadeia___para_Tabela[[#This Row],[nonce]]/_000000___Retorno_da_Cadeia___para_Tabela[[#This Row],[segundos]]</f>
        <v>519783.74176643824</v>
      </c>
    </row>
    <row r="11" spans="1:11" x14ac:dyDescent="0.2">
      <c r="A11" s="1">
        <v>10</v>
      </c>
      <c r="B11" s="1" t="s">
        <v>152</v>
      </c>
      <c r="C11" s="1" t="s">
        <v>150</v>
      </c>
      <c r="D11" s="1" t="s">
        <v>153</v>
      </c>
      <c r="E11" s="2">
        <v>13879727</v>
      </c>
      <c r="F11" s="1" t="s">
        <v>154</v>
      </c>
      <c r="G11" s="1" t="str">
        <f>LEFT(_000000___Retorno_da_Cadeia___para_Tabela[[#This Row],[dados]],1)</f>
        <v>0</v>
      </c>
      <c r="H11" s="1" t="str">
        <f>MID(_000000___Retorno_da_Cadeia___para_Tabela[[#This Row],[dados]],3,2)</f>
        <v>00</v>
      </c>
      <c r="I11" s="1" t="str">
        <f>RIGHT(_000000___Retorno_da_Cadeia___para_Tabela[[#This Row],[dados]],9)</f>
        <v>26.592173</v>
      </c>
      <c r="J11" s="4">
        <f>VALUE(_000000___Retorno_da_Cadeia___para_Tabela[[#This Row],[min]]*60) + SUBSTITUTE(_000000___Retorno_da_Cadeia___para_Tabela[[#This Row],[seg]],".",",")</f>
        <v>26.592172999999999</v>
      </c>
      <c r="K11" s="2">
        <f>_000000___Retorno_da_Cadeia___para_Tabela[[#This Row],[nonce]]/_000000___Retorno_da_Cadeia___para_Tabela[[#This Row],[segundos]]</f>
        <v>521947.83028825815</v>
      </c>
    </row>
    <row r="12" spans="1:11" x14ac:dyDescent="0.2">
      <c r="A12" s="1">
        <v>11</v>
      </c>
      <c r="B12" s="1" t="s">
        <v>155</v>
      </c>
      <c r="C12" s="1" t="s">
        <v>153</v>
      </c>
      <c r="D12" s="1" t="s">
        <v>156</v>
      </c>
      <c r="E12" s="2">
        <v>44336198</v>
      </c>
      <c r="F12" s="1" t="s">
        <v>157</v>
      </c>
      <c r="G12" s="1" t="str">
        <f>LEFT(_000000___Retorno_da_Cadeia___para_Tabela[[#This Row],[dados]],1)</f>
        <v>0</v>
      </c>
      <c r="H12" s="1" t="str">
        <f>MID(_000000___Retorno_da_Cadeia___para_Tabela[[#This Row],[dados]],3,2)</f>
        <v>01</v>
      </c>
      <c r="I12" s="1" t="str">
        <f>RIGHT(_000000___Retorno_da_Cadeia___para_Tabela[[#This Row],[dados]],9)</f>
        <v>24.941051</v>
      </c>
      <c r="J12" s="4">
        <f>VALUE(_000000___Retorno_da_Cadeia___para_Tabela[[#This Row],[min]]*60) + SUBSTITUTE(_000000___Retorno_da_Cadeia___para_Tabela[[#This Row],[seg]],".",",")</f>
        <v>84.941051000000002</v>
      </c>
      <c r="K12" s="2">
        <f>_000000___Retorno_da_Cadeia___para_Tabela[[#This Row],[nonce]]/_000000___Retorno_da_Cadeia___para_Tabela[[#This Row],[segundos]]</f>
        <v>521964.32087942964</v>
      </c>
    </row>
    <row r="13" spans="1:11" x14ac:dyDescent="0.2">
      <c r="A13" s="1">
        <v>12</v>
      </c>
      <c r="B13" s="1" t="s">
        <v>158</v>
      </c>
      <c r="C13" s="1" t="s">
        <v>156</v>
      </c>
      <c r="D13" s="1" t="s">
        <v>159</v>
      </c>
      <c r="E13" s="2">
        <v>25710350</v>
      </c>
      <c r="F13" s="1" t="s">
        <v>160</v>
      </c>
      <c r="G13" s="1" t="str">
        <f>LEFT(_000000___Retorno_da_Cadeia___para_Tabela[[#This Row],[dados]],1)</f>
        <v>0</v>
      </c>
      <c r="H13" s="1" t="str">
        <f>MID(_000000___Retorno_da_Cadeia___para_Tabela[[#This Row],[dados]],3,2)</f>
        <v>00</v>
      </c>
      <c r="I13" s="1" t="str">
        <f>RIGHT(_000000___Retorno_da_Cadeia___para_Tabela[[#This Row],[dados]],9)</f>
        <v>49.187996</v>
      </c>
      <c r="J13" s="4">
        <f>VALUE(_000000___Retorno_da_Cadeia___para_Tabela[[#This Row],[min]]*60) + SUBSTITUTE(_000000___Retorno_da_Cadeia___para_Tabela[[#This Row],[seg]],".",",")</f>
        <v>49.187995999999998</v>
      </c>
      <c r="K13" s="2">
        <f>_000000___Retorno_da_Cadeia___para_Tabela[[#This Row],[nonce]]/_000000___Retorno_da_Cadeia___para_Tabela[[#This Row],[segundos]]</f>
        <v>522695.6186627323</v>
      </c>
    </row>
    <row r="14" spans="1:11" x14ac:dyDescent="0.2">
      <c r="A14" s="1">
        <v>13</v>
      </c>
      <c r="B14" s="1" t="s">
        <v>161</v>
      </c>
      <c r="C14" s="1" t="s">
        <v>159</v>
      </c>
      <c r="D14" s="1" t="s">
        <v>162</v>
      </c>
      <c r="E14" s="2">
        <v>2069750</v>
      </c>
      <c r="F14" s="1" t="s">
        <v>163</v>
      </c>
      <c r="G14" s="1" t="str">
        <f>LEFT(_000000___Retorno_da_Cadeia___para_Tabela[[#This Row],[dados]],1)</f>
        <v>0</v>
      </c>
      <c r="H14" s="1" t="str">
        <f>MID(_000000___Retorno_da_Cadeia___para_Tabela[[#This Row],[dados]],3,2)</f>
        <v>00</v>
      </c>
      <c r="I14" s="1" t="str">
        <f>RIGHT(_000000___Retorno_da_Cadeia___para_Tabela[[#This Row],[dados]],9)</f>
        <v>03.939994</v>
      </c>
      <c r="J14" s="4">
        <f>VALUE(_000000___Retorno_da_Cadeia___para_Tabela[[#This Row],[min]]*60) + SUBSTITUTE(_000000___Retorno_da_Cadeia___para_Tabela[[#This Row],[seg]],".",",")</f>
        <v>3.939994</v>
      </c>
      <c r="K14" s="2">
        <f>_000000___Retorno_da_Cadeia___para_Tabela[[#This Row],[nonce]]/_000000___Retorno_da_Cadeia___para_Tabela[[#This Row],[segundos]]</f>
        <v>525318.05885998812</v>
      </c>
    </row>
    <row r="15" spans="1:11" x14ac:dyDescent="0.2">
      <c r="A15" s="1">
        <v>14</v>
      </c>
      <c r="B15" s="1" t="s">
        <v>164</v>
      </c>
      <c r="C15" s="1" t="s">
        <v>162</v>
      </c>
      <c r="D15" s="1" t="s">
        <v>165</v>
      </c>
      <c r="E15" s="2">
        <v>3640878</v>
      </c>
      <c r="F15" s="1" t="s">
        <v>166</v>
      </c>
      <c r="G15" s="1" t="str">
        <f>LEFT(_000000___Retorno_da_Cadeia___para_Tabela[[#This Row],[dados]],1)</f>
        <v>0</v>
      </c>
      <c r="H15" s="1" t="str">
        <f>MID(_000000___Retorno_da_Cadeia___para_Tabela[[#This Row],[dados]],3,2)</f>
        <v>00</v>
      </c>
      <c r="I15" s="1" t="str">
        <f>RIGHT(_000000___Retorno_da_Cadeia___para_Tabela[[#This Row],[dados]],9)</f>
        <v>07.004754</v>
      </c>
      <c r="J15" s="4">
        <f>VALUE(_000000___Retorno_da_Cadeia___para_Tabela[[#This Row],[min]]*60) + SUBSTITUTE(_000000___Retorno_da_Cadeia___para_Tabela[[#This Row],[seg]],".",",")</f>
        <v>7.0047540000000001</v>
      </c>
      <c r="K15" s="2">
        <f>_000000___Retorno_da_Cadeia___para_Tabela[[#This Row],[nonce]]/_000000___Retorno_da_Cadeia___para_Tabela[[#This Row],[segundos]]</f>
        <v>519772.42883904272</v>
      </c>
    </row>
    <row r="16" spans="1:11" x14ac:dyDescent="0.2">
      <c r="A16" s="1">
        <v>15</v>
      </c>
      <c r="B16" s="1" t="s">
        <v>167</v>
      </c>
      <c r="C16" s="1" t="s">
        <v>165</v>
      </c>
      <c r="D16" s="1" t="s">
        <v>168</v>
      </c>
      <c r="E16" s="2">
        <v>19268494</v>
      </c>
      <c r="F16" s="1" t="s">
        <v>169</v>
      </c>
      <c r="G16" s="1" t="str">
        <f>LEFT(_000000___Retorno_da_Cadeia___para_Tabela[[#This Row],[dados]],1)</f>
        <v>0</v>
      </c>
      <c r="H16" s="1" t="str">
        <f>MID(_000000___Retorno_da_Cadeia___para_Tabela[[#This Row],[dados]],3,2)</f>
        <v>00</v>
      </c>
      <c r="I16" s="1" t="str">
        <f>RIGHT(_000000___Retorno_da_Cadeia___para_Tabela[[#This Row],[dados]],9)</f>
        <v>37.365011</v>
      </c>
      <c r="J16" s="4">
        <f>VALUE(_000000___Retorno_da_Cadeia___para_Tabela[[#This Row],[min]]*60) + SUBSTITUTE(_000000___Retorno_da_Cadeia___para_Tabela[[#This Row],[seg]],".",",")</f>
        <v>37.365011000000003</v>
      </c>
      <c r="K16" s="2">
        <f>_000000___Retorno_da_Cadeia___para_Tabela[[#This Row],[nonce]]/_000000___Retorno_da_Cadeia___para_Tabela[[#This Row],[segundos]]</f>
        <v>515682.81352841028</v>
      </c>
    </row>
    <row r="17" spans="1:11" x14ac:dyDescent="0.2">
      <c r="A17" s="1">
        <v>16</v>
      </c>
      <c r="B17" s="1" t="s">
        <v>170</v>
      </c>
      <c r="C17" s="1" t="s">
        <v>168</v>
      </c>
      <c r="D17" s="1" t="s">
        <v>171</v>
      </c>
      <c r="E17" s="2">
        <v>10361425</v>
      </c>
      <c r="F17" s="1" t="s">
        <v>172</v>
      </c>
      <c r="G17" s="1" t="str">
        <f>LEFT(_000000___Retorno_da_Cadeia___para_Tabela[[#This Row],[dados]],1)</f>
        <v>0</v>
      </c>
      <c r="H17" s="1" t="str">
        <f>MID(_000000___Retorno_da_Cadeia___para_Tabela[[#This Row],[dados]],3,2)</f>
        <v>00</v>
      </c>
      <c r="I17" s="1" t="str">
        <f>RIGHT(_000000___Retorno_da_Cadeia___para_Tabela[[#This Row],[dados]],9)</f>
        <v>19.949535</v>
      </c>
      <c r="J17" s="4">
        <f>VALUE(_000000___Retorno_da_Cadeia___para_Tabela[[#This Row],[min]]*60) + SUBSTITUTE(_000000___Retorno_da_Cadeia___para_Tabela[[#This Row],[seg]],".",",")</f>
        <v>19.949535000000001</v>
      </c>
      <c r="K17" s="2">
        <f>_000000___Retorno_da_Cadeia___para_Tabela[[#This Row],[nonce]]/_000000___Retorno_da_Cadeia___para_Tabela[[#This Row],[segundos]]</f>
        <v>519381.7800765782</v>
      </c>
    </row>
    <row r="18" spans="1:11" x14ac:dyDescent="0.2">
      <c r="A18" s="1">
        <v>17</v>
      </c>
      <c r="B18" s="1" t="s">
        <v>173</v>
      </c>
      <c r="C18" s="1" t="s">
        <v>171</v>
      </c>
      <c r="D18" s="1" t="s">
        <v>174</v>
      </c>
      <c r="E18" s="2">
        <v>13045352</v>
      </c>
      <c r="F18" s="1" t="s">
        <v>175</v>
      </c>
      <c r="G18" s="1" t="str">
        <f>LEFT(_000000___Retorno_da_Cadeia___para_Tabela[[#This Row],[dados]],1)</f>
        <v>0</v>
      </c>
      <c r="H18" s="1" t="str">
        <f>MID(_000000___Retorno_da_Cadeia___para_Tabela[[#This Row],[dados]],3,2)</f>
        <v>00</v>
      </c>
      <c r="I18" s="1" t="str">
        <f>RIGHT(_000000___Retorno_da_Cadeia___para_Tabela[[#This Row],[dados]],9)</f>
        <v>25.065153</v>
      </c>
      <c r="J18" s="4">
        <f>VALUE(_000000___Retorno_da_Cadeia___para_Tabela[[#This Row],[min]]*60) + SUBSTITUTE(_000000___Retorno_da_Cadeia___para_Tabela[[#This Row],[seg]],".",",")</f>
        <v>25.065152999999999</v>
      </c>
      <c r="K18" s="2">
        <f>_000000___Retorno_da_Cadeia___para_Tabela[[#This Row],[nonce]]/_000000___Retorno_da_Cadeia___para_Tabela[[#This Row],[segundos]]</f>
        <v>520457.70476645406</v>
      </c>
    </row>
    <row r="19" spans="1:11" x14ac:dyDescent="0.2">
      <c r="A19" s="1">
        <v>18</v>
      </c>
      <c r="B19" s="1" t="s">
        <v>176</v>
      </c>
      <c r="C19" s="1" t="s">
        <v>174</v>
      </c>
      <c r="D19" s="1" t="s">
        <v>177</v>
      </c>
      <c r="E19" s="2">
        <v>3927737</v>
      </c>
      <c r="F19" s="1" t="s">
        <v>178</v>
      </c>
      <c r="G19" s="1" t="str">
        <f>LEFT(_000000___Retorno_da_Cadeia___para_Tabela[[#This Row],[dados]],1)</f>
        <v>0</v>
      </c>
      <c r="H19" s="1" t="str">
        <f>MID(_000000___Retorno_da_Cadeia___para_Tabela[[#This Row],[dados]],3,2)</f>
        <v>00</v>
      </c>
      <c r="I19" s="1" t="str">
        <f>RIGHT(_000000___Retorno_da_Cadeia___para_Tabela[[#This Row],[dados]],9)</f>
        <v>07.593009</v>
      </c>
      <c r="J19" s="4">
        <f>VALUE(_000000___Retorno_da_Cadeia___para_Tabela[[#This Row],[min]]*60) + SUBSTITUTE(_000000___Retorno_da_Cadeia___para_Tabela[[#This Row],[seg]],".",",")</f>
        <v>7.5930090000000003</v>
      </c>
      <c r="K19" s="2">
        <f>_000000___Retorno_da_Cadeia___para_Tabela[[#This Row],[nonce]]/_000000___Retorno_da_Cadeia___para_Tabela[[#This Row],[segundos]]</f>
        <v>517283.33260239777</v>
      </c>
    </row>
    <row r="20" spans="1:11" x14ac:dyDescent="0.2">
      <c r="A20" s="1">
        <v>19</v>
      </c>
      <c r="B20" s="1" t="s">
        <v>179</v>
      </c>
      <c r="C20" s="1" t="s">
        <v>177</v>
      </c>
      <c r="D20" s="1" t="s">
        <v>180</v>
      </c>
      <c r="E20" s="2">
        <v>17180212</v>
      </c>
      <c r="F20" s="1" t="s">
        <v>181</v>
      </c>
      <c r="G20" s="1" t="str">
        <f>LEFT(_000000___Retorno_da_Cadeia___para_Tabela[[#This Row],[dados]],1)</f>
        <v>0</v>
      </c>
      <c r="H20" s="1" t="str">
        <f>MID(_000000___Retorno_da_Cadeia___para_Tabela[[#This Row],[dados]],3,2)</f>
        <v>00</v>
      </c>
      <c r="I20" s="1" t="str">
        <f>RIGHT(_000000___Retorno_da_Cadeia___para_Tabela[[#This Row],[dados]],9)</f>
        <v>32.845347</v>
      </c>
      <c r="J20" s="4">
        <f>VALUE(_000000___Retorno_da_Cadeia___para_Tabela[[#This Row],[min]]*60) + SUBSTITUTE(_000000___Retorno_da_Cadeia___para_Tabela[[#This Row],[seg]],".",",")</f>
        <v>32.845346999999997</v>
      </c>
      <c r="K20" s="2">
        <f>_000000___Retorno_da_Cadeia___para_Tabela[[#This Row],[nonce]]/_000000___Retorno_da_Cadeia___para_Tabela[[#This Row],[segundos]]</f>
        <v>523063.79956954031</v>
      </c>
    </row>
    <row r="21" spans="1:11" x14ac:dyDescent="0.2">
      <c r="A21" s="1">
        <v>20</v>
      </c>
      <c r="B21" s="1" t="s">
        <v>182</v>
      </c>
      <c r="C21" s="1" t="s">
        <v>180</v>
      </c>
      <c r="D21" s="1" t="s">
        <v>183</v>
      </c>
      <c r="E21" s="2">
        <v>13278797</v>
      </c>
      <c r="F21" s="1" t="s">
        <v>184</v>
      </c>
      <c r="G21" s="1" t="str">
        <f>LEFT(_000000___Retorno_da_Cadeia___para_Tabela[[#This Row],[dados]],1)</f>
        <v>0</v>
      </c>
      <c r="H21" s="1" t="str">
        <f>MID(_000000___Retorno_da_Cadeia___para_Tabela[[#This Row],[dados]],3,2)</f>
        <v>00</v>
      </c>
      <c r="I21" s="1" t="str">
        <f>RIGHT(_000000___Retorno_da_Cadeia___para_Tabela[[#This Row],[dados]],9)</f>
        <v>25.345728</v>
      </c>
      <c r="J21" s="4">
        <f>VALUE(_000000___Retorno_da_Cadeia___para_Tabela[[#This Row],[min]]*60) + SUBSTITUTE(_000000___Retorno_da_Cadeia___para_Tabela[[#This Row],[seg]],".",",")</f>
        <v>25.345728000000001</v>
      </c>
      <c r="K21" s="2">
        <f>_000000___Retorno_da_Cadeia___para_Tabela[[#This Row],[nonce]]/_000000___Retorno_da_Cadeia___para_Tabela[[#This Row],[segundos]]</f>
        <v>523906.71122170961</v>
      </c>
    </row>
    <row r="22" spans="1:11" x14ac:dyDescent="0.2">
      <c r="F22" s="1" t="s">
        <v>249</v>
      </c>
      <c r="G22" s="4" t="str">
        <f>LEFT(_000000___Retorno_da_Cadeia___para_Tabela[[#This Row],[dados]],1)</f>
        <v/>
      </c>
      <c r="H22" s="4" t="str">
        <f>MID(_000000___Retorno_da_Cadeia___para_Tabela[[#This Row],[dados]],3,2)</f>
        <v/>
      </c>
      <c r="I22" s="4" t="str">
        <f>RIGHT(_000000___Retorno_da_Cadeia___para_Tabela[[#This Row],[dados]],9)</f>
        <v/>
      </c>
      <c r="J22" s="4">
        <f>MEDIAN(J3:J21)</f>
        <v>19.181346000000001</v>
      </c>
      <c r="K22" s="5">
        <f>MEDIAN(K3:K21)</f>
        <v>521947.83028825815</v>
      </c>
    </row>
    <row r="23" spans="1:11" x14ac:dyDescent="0.2">
      <c r="F23" s="1" t="s">
        <v>250</v>
      </c>
      <c r="G23" s="4" t="str">
        <f>LEFT(_000000___Retorno_da_Cadeia___para_Tabela[[#This Row],[dados]],1)</f>
        <v/>
      </c>
      <c r="H23" s="4" t="str">
        <f>MID(_000000___Retorno_da_Cadeia___para_Tabela[[#This Row],[dados]],3,2)</f>
        <v/>
      </c>
      <c r="I23" s="4" t="str">
        <f>RIGHT(_000000___Retorno_da_Cadeia___para_Tabela[[#This Row],[dados]],9)</f>
        <v/>
      </c>
      <c r="J23" s="4">
        <f>AVERAGE(J3:J21)</f>
        <v>24.727782315789472</v>
      </c>
      <c r="K23" s="5">
        <f>AVERAGE(K3:K21)</f>
        <v>521391.94715096644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C1BE-83A1-42AE-83C3-848DEA26B51D}">
  <dimension ref="A1:K23"/>
  <sheetViews>
    <sheetView workbookViewId="0">
      <selection activeCell="K22" sqref="K22"/>
    </sheetView>
  </sheetViews>
  <sheetFormatPr defaultRowHeight="12.45" x14ac:dyDescent="0.2"/>
  <cols>
    <col min="1" max="1" width="5.109375" style="1" bestFit="1" customWidth="1"/>
    <col min="2" max="2" width="11.88671875" style="1" bestFit="1" customWidth="1"/>
    <col min="3" max="4" width="58.5546875" style="1" bestFit="1" customWidth="1"/>
    <col min="5" max="5" width="10.77734375" style="2" bestFit="1" customWidth="1"/>
    <col min="6" max="6" width="21.77734375" style="1" bestFit="1" customWidth="1"/>
    <col min="7" max="7" width="4.33203125" style="1" customWidth="1"/>
    <col min="8" max="8" width="3.5546875" style="1" customWidth="1"/>
    <col min="9" max="9" width="8.33203125" style="1" customWidth="1"/>
    <col min="10" max="10" width="10.5546875" style="1" bestFit="1" customWidth="1"/>
    <col min="11" max="11" width="12.109375" style="1" bestFit="1" customWidth="1"/>
    <col min="12" max="16384" width="8.88671875" style="1"/>
  </cols>
  <sheetData>
    <row r="1" spans="1:11" x14ac:dyDescent="0.2">
      <c r="A1" s="1" t="s">
        <v>6</v>
      </c>
      <c r="B1" s="1" t="s">
        <v>0</v>
      </c>
      <c r="C1" s="1" t="s">
        <v>2</v>
      </c>
      <c r="D1" s="1" t="s">
        <v>4</v>
      </c>
      <c r="E1" s="2" t="s">
        <v>7</v>
      </c>
      <c r="F1" s="1" t="s">
        <v>8</v>
      </c>
      <c r="G1" s="1" t="s">
        <v>185</v>
      </c>
      <c r="H1" s="1" t="s">
        <v>186</v>
      </c>
      <c r="I1" s="1" t="s">
        <v>187</v>
      </c>
      <c r="J1" s="1" t="s">
        <v>189</v>
      </c>
      <c r="K1" s="2" t="s">
        <v>188</v>
      </c>
    </row>
    <row r="2" spans="1:11" x14ac:dyDescent="0.2">
      <c r="A2" s="1">
        <v>1</v>
      </c>
      <c r="B2" s="1" t="s">
        <v>1</v>
      </c>
      <c r="C2" s="1" t="s">
        <v>3</v>
      </c>
      <c r="D2" s="1" t="s">
        <v>190</v>
      </c>
      <c r="E2" s="2">
        <v>1</v>
      </c>
      <c r="F2" s="1" t="s">
        <v>191</v>
      </c>
      <c r="G2" s="1" t="str">
        <f>LEFT(_0000000___Retorno_da_Cadeia___para_Tabela[[#This Row],[dados]],1)</f>
        <v>0</v>
      </c>
      <c r="H2" s="1" t="str">
        <f>MID(_0000000___Retorno_da_Cadeia___para_Tabela[[#This Row],[dados]],3,2)</f>
        <v>00</v>
      </c>
      <c r="I2" s="1">
        <v>0</v>
      </c>
      <c r="J2" s="4">
        <f>VALUE(_0000000___Retorno_da_Cadeia___para_Tabela[[#This Row],[min]]*60) + SUBSTITUTE(_0000000___Retorno_da_Cadeia___para_Tabela[[#This Row],[seg]],".",",")</f>
        <v>0</v>
      </c>
      <c r="K2" s="2"/>
    </row>
    <row r="3" spans="1:11" x14ac:dyDescent="0.2">
      <c r="A3" s="1">
        <v>2</v>
      </c>
      <c r="B3" s="1" t="s">
        <v>192</v>
      </c>
      <c r="C3" s="1" t="s">
        <v>190</v>
      </c>
      <c r="D3" s="1" t="s">
        <v>193</v>
      </c>
      <c r="E3" s="2">
        <v>85853019</v>
      </c>
      <c r="F3" s="1" t="s">
        <v>194</v>
      </c>
      <c r="G3" s="1" t="str">
        <f>LEFT(_0000000___Retorno_da_Cadeia___para_Tabela[[#This Row],[dados]],1)</f>
        <v>0</v>
      </c>
      <c r="H3" s="1" t="str">
        <f>MID(_0000000___Retorno_da_Cadeia___para_Tabela[[#This Row],[dados]],3,2)</f>
        <v>02</v>
      </c>
      <c r="I3" s="1" t="str">
        <f>RIGHT(_0000000___Retorno_da_Cadeia___para_Tabela[[#This Row],[dados]],9)</f>
        <v>48.189117</v>
      </c>
      <c r="J3" s="4">
        <f>VALUE(_0000000___Retorno_da_Cadeia___para_Tabela[[#This Row],[min]]*60) + SUBSTITUTE(_0000000___Retorno_da_Cadeia___para_Tabela[[#This Row],[seg]],".",",")</f>
        <v>168.18911700000001</v>
      </c>
      <c r="K3" s="2">
        <f>_0000000___Retorno_da_Cadeia___para_Tabela[[#This Row],[nonce]]/_0000000___Retorno_da_Cadeia___para_Tabela[[#This Row],[segundos]]</f>
        <v>510455.25733986695</v>
      </c>
    </row>
    <row r="4" spans="1:11" x14ac:dyDescent="0.2">
      <c r="A4" s="1">
        <v>3</v>
      </c>
      <c r="B4" s="1" t="s">
        <v>195</v>
      </c>
      <c r="C4" s="1" t="s">
        <v>193</v>
      </c>
      <c r="D4" s="1" t="s">
        <v>196</v>
      </c>
      <c r="E4" s="2">
        <v>205817921</v>
      </c>
      <c r="F4" s="1" t="s">
        <v>197</v>
      </c>
      <c r="G4" s="1" t="str">
        <f>LEFT(_0000000___Retorno_da_Cadeia___para_Tabela[[#This Row],[dados]],1)</f>
        <v>0</v>
      </c>
      <c r="H4" s="1" t="str">
        <f>MID(_0000000___Retorno_da_Cadeia___para_Tabela[[#This Row],[dados]],3,2)</f>
        <v>06</v>
      </c>
      <c r="I4" s="1" t="str">
        <f>RIGHT(_0000000___Retorno_da_Cadeia___para_Tabela[[#This Row],[dados]],9)</f>
        <v>50.975409</v>
      </c>
      <c r="J4" s="4">
        <f>VALUE(_0000000___Retorno_da_Cadeia___para_Tabela[[#This Row],[min]]*60) + SUBSTITUTE(_0000000___Retorno_da_Cadeia___para_Tabela[[#This Row],[seg]],".",",")</f>
        <v>410.97540900000001</v>
      </c>
      <c r="K4" s="2">
        <f>_0000000___Retorno_da_Cadeia___para_Tabela[[#This Row],[nonce]]/_0000000___Retorno_da_Cadeia___para_Tabela[[#This Row],[segundos]]</f>
        <v>500803.49454679899</v>
      </c>
    </row>
    <row r="5" spans="1:11" x14ac:dyDescent="0.2">
      <c r="A5" s="1">
        <v>4</v>
      </c>
      <c r="B5" s="1" t="s">
        <v>198</v>
      </c>
      <c r="C5" s="1" t="s">
        <v>196</v>
      </c>
      <c r="D5" s="1" t="s">
        <v>199</v>
      </c>
      <c r="E5" s="2">
        <v>204391285</v>
      </c>
      <c r="F5" s="1" t="s">
        <v>200</v>
      </c>
      <c r="G5" s="1" t="str">
        <f>LEFT(_0000000___Retorno_da_Cadeia___para_Tabela[[#This Row],[dados]],1)</f>
        <v>0</v>
      </c>
      <c r="H5" s="1" t="str">
        <f>MID(_0000000___Retorno_da_Cadeia___para_Tabela[[#This Row],[dados]],3,2)</f>
        <v>06</v>
      </c>
      <c r="I5" s="1" t="str">
        <f>RIGHT(_0000000___Retorno_da_Cadeia___para_Tabela[[#This Row],[dados]],9)</f>
        <v>35.855464</v>
      </c>
      <c r="J5" s="4">
        <f>VALUE(_0000000___Retorno_da_Cadeia___para_Tabela[[#This Row],[min]]*60) + SUBSTITUTE(_0000000___Retorno_da_Cadeia___para_Tabela[[#This Row],[seg]],".",",")</f>
        <v>395.85546399999998</v>
      </c>
      <c r="K5" s="2">
        <f>_0000000___Retorno_da_Cadeia___para_Tabela[[#This Row],[nonce]]/_0000000___Retorno_da_Cadeia___para_Tabela[[#This Row],[segundos]]</f>
        <v>516328.06311346003</v>
      </c>
    </row>
    <row r="6" spans="1:11" x14ac:dyDescent="0.2">
      <c r="A6" s="1">
        <v>5</v>
      </c>
      <c r="B6" s="1" t="s">
        <v>201</v>
      </c>
      <c r="C6" s="1" t="s">
        <v>199</v>
      </c>
      <c r="D6" s="1" t="s">
        <v>202</v>
      </c>
      <c r="E6" s="2">
        <v>223007721</v>
      </c>
      <c r="F6" s="1" t="s">
        <v>203</v>
      </c>
      <c r="G6" s="1" t="str">
        <f>LEFT(_0000000___Retorno_da_Cadeia___para_Tabela[[#This Row],[dados]],1)</f>
        <v>0</v>
      </c>
      <c r="H6" s="1" t="str">
        <f>MID(_0000000___Retorno_da_Cadeia___para_Tabela[[#This Row],[dados]],3,2)</f>
        <v>07</v>
      </c>
      <c r="I6" s="1" t="str">
        <f>RIGHT(_0000000___Retorno_da_Cadeia___para_Tabela[[#This Row],[dados]],9)</f>
        <v>17.302161</v>
      </c>
      <c r="J6" s="4">
        <f>VALUE(_0000000___Retorno_da_Cadeia___para_Tabela[[#This Row],[min]]*60) + SUBSTITUTE(_0000000___Retorno_da_Cadeia___para_Tabela[[#This Row],[seg]],".",",")</f>
        <v>437.30216100000001</v>
      </c>
      <c r="K6" s="2">
        <f>_0000000___Retorno_da_Cadeia___para_Tabela[[#This Row],[nonce]]/_0000000___Retorno_da_Cadeia___para_Tabela[[#This Row],[segundos]]</f>
        <v>509962.54052355344</v>
      </c>
    </row>
    <row r="7" spans="1:11" x14ac:dyDescent="0.2">
      <c r="A7" s="1">
        <v>6</v>
      </c>
      <c r="B7" s="1" t="s">
        <v>204</v>
      </c>
      <c r="C7" s="1" t="s">
        <v>202</v>
      </c>
      <c r="D7" s="1" t="s">
        <v>205</v>
      </c>
      <c r="E7" s="2">
        <v>823198913</v>
      </c>
      <c r="F7" s="1" t="s">
        <v>206</v>
      </c>
      <c r="G7" s="1" t="str">
        <f>LEFT(_0000000___Retorno_da_Cadeia___para_Tabela[[#This Row],[dados]],1)</f>
        <v>0</v>
      </c>
      <c r="H7" s="1" t="str">
        <f>MID(_0000000___Retorno_da_Cadeia___para_Tabela[[#This Row],[dados]],3,2)</f>
        <v>27</v>
      </c>
      <c r="I7" s="1" t="str">
        <f>RIGHT(_0000000___Retorno_da_Cadeia___para_Tabela[[#This Row],[dados]],9)</f>
        <v>00.251943</v>
      </c>
      <c r="J7" s="4">
        <f>VALUE(_0000000___Retorno_da_Cadeia___para_Tabela[[#This Row],[min]]*60) + SUBSTITUTE(_0000000___Retorno_da_Cadeia___para_Tabela[[#This Row],[seg]],".",",")</f>
        <v>1620.251943</v>
      </c>
      <c r="K7" s="2">
        <f>_0000000___Retorno_da_Cadeia___para_Tabela[[#This Row],[nonce]]/_0000000___Retorno_da_Cadeia___para_Tabela[[#This Row],[segundos]]</f>
        <v>508068.46216508443</v>
      </c>
    </row>
    <row r="8" spans="1:11" x14ac:dyDescent="0.2">
      <c r="A8" s="1">
        <v>7</v>
      </c>
      <c r="B8" s="1" t="s">
        <v>207</v>
      </c>
      <c r="C8" s="1" t="s">
        <v>205</v>
      </c>
      <c r="D8" s="1" t="s">
        <v>208</v>
      </c>
      <c r="E8" s="2">
        <v>23663264</v>
      </c>
      <c r="F8" s="1" t="s">
        <v>209</v>
      </c>
      <c r="G8" s="1" t="str">
        <f>LEFT(_0000000___Retorno_da_Cadeia___para_Tabela[[#This Row],[dados]],1)</f>
        <v>0</v>
      </c>
      <c r="H8" s="1" t="str">
        <f>MID(_0000000___Retorno_da_Cadeia___para_Tabela[[#This Row],[dados]],3,2)</f>
        <v>00</v>
      </c>
      <c r="I8" s="1" t="str">
        <f>RIGHT(_0000000___Retorno_da_Cadeia___para_Tabela[[#This Row],[dados]],9)</f>
        <v>46.278177</v>
      </c>
      <c r="J8" s="4">
        <f>VALUE(_0000000___Retorno_da_Cadeia___para_Tabela[[#This Row],[min]]*60) + SUBSTITUTE(_0000000___Retorno_da_Cadeia___para_Tabela[[#This Row],[seg]],".",",")</f>
        <v>46.278176999999999</v>
      </c>
      <c r="K8" s="2">
        <f>_0000000___Retorno_da_Cadeia___para_Tabela[[#This Row],[nonce]]/_0000000___Retorno_da_Cadeia___para_Tabela[[#This Row],[segundos]]</f>
        <v>511326.62377776898</v>
      </c>
    </row>
    <row r="9" spans="1:11" x14ac:dyDescent="0.2">
      <c r="A9" s="1">
        <v>8</v>
      </c>
      <c r="B9" s="1" t="s">
        <v>210</v>
      </c>
      <c r="C9" s="1" t="s">
        <v>208</v>
      </c>
      <c r="D9" s="1" t="s">
        <v>211</v>
      </c>
      <c r="E9" s="2">
        <v>136542278</v>
      </c>
      <c r="F9" s="1" t="s">
        <v>212</v>
      </c>
      <c r="G9" s="1" t="str">
        <f>LEFT(_0000000___Retorno_da_Cadeia___para_Tabela[[#This Row],[dados]],1)</f>
        <v>0</v>
      </c>
      <c r="H9" s="1" t="str">
        <f>MID(_0000000___Retorno_da_Cadeia___para_Tabela[[#This Row],[dados]],3,2)</f>
        <v>04</v>
      </c>
      <c r="I9" s="1" t="str">
        <f>RIGHT(_0000000___Retorno_da_Cadeia___para_Tabela[[#This Row],[dados]],9)</f>
        <v>26.595912</v>
      </c>
      <c r="J9" s="4">
        <f>VALUE(_0000000___Retorno_da_Cadeia___para_Tabela[[#This Row],[min]]*60) + SUBSTITUTE(_0000000___Retorno_da_Cadeia___para_Tabela[[#This Row],[seg]],".",",")</f>
        <v>266.595912</v>
      </c>
      <c r="K9" s="2">
        <f>_0000000___Retorno_da_Cadeia___para_Tabela[[#This Row],[nonce]]/_0000000___Retorno_da_Cadeia___para_Tabela[[#This Row],[segundos]]</f>
        <v>512169.43641656439</v>
      </c>
    </row>
    <row r="10" spans="1:11" x14ac:dyDescent="0.2">
      <c r="A10" s="1">
        <v>9</v>
      </c>
      <c r="B10" s="1" t="s">
        <v>213</v>
      </c>
      <c r="C10" s="1" t="s">
        <v>211</v>
      </c>
      <c r="D10" s="1" t="s">
        <v>214</v>
      </c>
      <c r="E10" s="2">
        <v>41227742</v>
      </c>
      <c r="F10" s="1" t="s">
        <v>215</v>
      </c>
      <c r="G10" s="1" t="str">
        <f>LEFT(_0000000___Retorno_da_Cadeia___para_Tabela[[#This Row],[dados]],1)</f>
        <v>0</v>
      </c>
      <c r="H10" s="1" t="str">
        <f>MID(_0000000___Retorno_da_Cadeia___para_Tabela[[#This Row],[dados]],3,2)</f>
        <v>01</v>
      </c>
      <c r="I10" s="1" t="str">
        <f>RIGHT(_0000000___Retorno_da_Cadeia___para_Tabela[[#This Row],[dados]],9)</f>
        <v>20.294077</v>
      </c>
      <c r="J10" s="4">
        <f>VALUE(_0000000___Retorno_da_Cadeia___para_Tabela[[#This Row],[min]]*60) + SUBSTITUTE(_0000000___Retorno_da_Cadeia___para_Tabela[[#This Row],[seg]],".",",")</f>
        <v>80.294077000000001</v>
      </c>
      <c r="K10" s="2">
        <f>_0000000___Retorno_da_Cadeia___para_Tabela[[#This Row],[nonce]]/_0000000___Retorno_da_Cadeia___para_Tabela[[#This Row],[segundos]]</f>
        <v>513459.31780248246</v>
      </c>
    </row>
    <row r="11" spans="1:11" x14ac:dyDescent="0.2">
      <c r="A11" s="1">
        <v>10</v>
      </c>
      <c r="B11" s="1" t="s">
        <v>216</v>
      </c>
      <c r="C11" s="1" t="s">
        <v>214</v>
      </c>
      <c r="D11" s="1" t="s">
        <v>217</v>
      </c>
      <c r="E11" s="2">
        <v>362935802</v>
      </c>
      <c r="F11" s="1" t="s">
        <v>218</v>
      </c>
      <c r="G11" s="1" t="str">
        <f>LEFT(_0000000___Retorno_da_Cadeia___para_Tabela[[#This Row],[dados]],1)</f>
        <v>0</v>
      </c>
      <c r="H11" s="1" t="str">
        <f>MID(_0000000___Retorno_da_Cadeia___para_Tabela[[#This Row],[dados]],3,2)</f>
        <v>11</v>
      </c>
      <c r="I11" s="1" t="str">
        <f>RIGHT(_0000000___Retorno_da_Cadeia___para_Tabela[[#This Row],[dados]],9)</f>
        <v>58.541072</v>
      </c>
      <c r="J11" s="4">
        <f>VALUE(_0000000___Retorno_da_Cadeia___para_Tabela[[#This Row],[min]]*60) + SUBSTITUTE(_0000000___Retorno_da_Cadeia___para_Tabela[[#This Row],[seg]],".",",")</f>
        <v>718.54107199999999</v>
      </c>
      <c r="K11" s="2">
        <f>_0000000___Retorno_da_Cadeia___para_Tabela[[#This Row],[nonce]]/_0000000___Retorno_da_Cadeia___para_Tabela[[#This Row],[segundos]]</f>
        <v>505100.98328798107</v>
      </c>
    </row>
    <row r="12" spans="1:11" x14ac:dyDescent="0.2">
      <c r="A12" s="1">
        <v>11</v>
      </c>
      <c r="B12" s="1" t="s">
        <v>219</v>
      </c>
      <c r="C12" s="1" t="s">
        <v>217</v>
      </c>
      <c r="D12" s="1" t="s">
        <v>220</v>
      </c>
      <c r="E12" s="2">
        <v>181963425</v>
      </c>
      <c r="F12" s="1" t="s">
        <v>221</v>
      </c>
      <c r="G12" s="1" t="str">
        <f>LEFT(_0000000___Retorno_da_Cadeia___para_Tabela[[#This Row],[dados]],1)</f>
        <v>0</v>
      </c>
      <c r="H12" s="1" t="str">
        <f>MID(_0000000___Retorno_da_Cadeia___para_Tabela[[#This Row],[dados]],3,2)</f>
        <v>06</v>
      </c>
      <c r="I12" s="1" t="str">
        <f>RIGHT(_0000000___Retorno_da_Cadeia___para_Tabela[[#This Row],[dados]],9)</f>
        <v>02.892617</v>
      </c>
      <c r="J12" s="4">
        <f>VALUE(_0000000___Retorno_da_Cadeia___para_Tabela[[#This Row],[min]]*60) + SUBSTITUTE(_0000000___Retorno_da_Cadeia___para_Tabela[[#This Row],[seg]],".",",")</f>
        <v>362.89261699999997</v>
      </c>
      <c r="K12" s="2">
        <f>_0000000___Retorno_da_Cadeia___para_Tabela[[#This Row],[nonce]]/_0000000___Retorno_da_Cadeia___para_Tabela[[#This Row],[segundos]]</f>
        <v>501424.98490124976</v>
      </c>
    </row>
    <row r="13" spans="1:11" x14ac:dyDescent="0.2">
      <c r="A13" s="1">
        <v>12</v>
      </c>
      <c r="B13" s="1" t="s">
        <v>222</v>
      </c>
      <c r="C13" s="1" t="s">
        <v>220</v>
      </c>
      <c r="D13" s="1" t="s">
        <v>223</v>
      </c>
      <c r="E13" s="2">
        <v>223275804</v>
      </c>
      <c r="F13" s="1" t="s">
        <v>224</v>
      </c>
      <c r="G13" s="1" t="str">
        <f>LEFT(_0000000___Retorno_da_Cadeia___para_Tabela[[#This Row],[dados]],1)</f>
        <v>0</v>
      </c>
      <c r="H13" s="1" t="str">
        <f>MID(_0000000___Retorno_da_Cadeia___para_Tabela[[#This Row],[dados]],3,2)</f>
        <v>07</v>
      </c>
      <c r="I13" s="1" t="str">
        <f>RIGHT(_0000000___Retorno_da_Cadeia___para_Tabela[[#This Row],[dados]],9)</f>
        <v>12.139240</v>
      </c>
      <c r="J13" s="4">
        <f>VALUE(_0000000___Retorno_da_Cadeia___para_Tabela[[#This Row],[min]]*60) + SUBSTITUTE(_0000000___Retorno_da_Cadeia___para_Tabela[[#This Row],[seg]],".",",")</f>
        <v>432.13923999999997</v>
      </c>
      <c r="K13" s="2">
        <f>_0000000___Retorno_da_Cadeia___para_Tabela[[#This Row],[nonce]]/_0000000___Retorno_da_Cadeia___para_Tabela[[#This Row],[segundos]]</f>
        <v>516675.60668640048</v>
      </c>
    </row>
    <row r="14" spans="1:11" x14ac:dyDescent="0.2">
      <c r="A14" s="1">
        <v>13</v>
      </c>
      <c r="B14" s="1" t="s">
        <v>225</v>
      </c>
      <c r="C14" s="1" t="s">
        <v>223</v>
      </c>
      <c r="D14" s="1" t="s">
        <v>226</v>
      </c>
      <c r="E14" s="2">
        <v>186115598</v>
      </c>
      <c r="F14" s="1" t="s">
        <v>227</v>
      </c>
      <c r="G14" s="1" t="str">
        <f>LEFT(_0000000___Retorno_da_Cadeia___para_Tabela[[#This Row],[dados]],1)</f>
        <v>0</v>
      </c>
      <c r="H14" s="1" t="str">
        <f>MID(_0000000___Retorno_da_Cadeia___para_Tabela[[#This Row],[dados]],3,2)</f>
        <v>06</v>
      </c>
      <c r="I14" s="1" t="str">
        <f>RIGHT(_0000000___Retorno_da_Cadeia___para_Tabela[[#This Row],[dados]],9)</f>
        <v>02.066187</v>
      </c>
      <c r="J14" s="4">
        <f>VALUE(_0000000___Retorno_da_Cadeia___para_Tabela[[#This Row],[min]]*60) + SUBSTITUTE(_0000000___Retorno_da_Cadeia___para_Tabela[[#This Row],[seg]],".",",")</f>
        <v>362.06618700000001</v>
      </c>
      <c r="K14" s="2">
        <f>_0000000___Retorno_da_Cadeia___para_Tabela[[#This Row],[nonce]]/_0000000___Retorno_da_Cadeia___para_Tabela[[#This Row],[segundos]]</f>
        <v>514037.50110473583</v>
      </c>
    </row>
    <row r="15" spans="1:11" x14ac:dyDescent="0.2">
      <c r="A15" s="1">
        <v>14</v>
      </c>
      <c r="B15" s="1" t="s">
        <v>228</v>
      </c>
      <c r="C15" s="1" t="s">
        <v>226</v>
      </c>
      <c r="D15" s="1" t="s">
        <v>229</v>
      </c>
      <c r="E15" s="2">
        <v>545986361</v>
      </c>
      <c r="F15" s="1" t="s">
        <v>230</v>
      </c>
      <c r="G15" s="1" t="str">
        <f>LEFT(_0000000___Retorno_da_Cadeia___para_Tabela[[#This Row],[dados]],1)</f>
        <v>0</v>
      </c>
      <c r="H15" s="1" t="str">
        <f>MID(_0000000___Retorno_da_Cadeia___para_Tabela[[#This Row],[dados]],3,2)</f>
        <v>17</v>
      </c>
      <c r="I15" s="1" t="str">
        <f>RIGHT(_0000000___Retorno_da_Cadeia___para_Tabela[[#This Row],[dados]],9)</f>
        <v>41.451086</v>
      </c>
      <c r="J15" s="4">
        <f>VALUE(_0000000___Retorno_da_Cadeia___para_Tabela[[#This Row],[min]]*60) + SUBSTITUTE(_0000000___Retorno_da_Cadeia___para_Tabela[[#This Row],[seg]],".",",")</f>
        <v>1061.451086</v>
      </c>
      <c r="K15" s="2">
        <f>_0000000___Retorno_da_Cadeia___para_Tabela[[#This Row],[nonce]]/_0000000___Retorno_da_Cadeia___para_Tabela[[#This Row],[segundos]]</f>
        <v>514377.31629962265</v>
      </c>
    </row>
    <row r="16" spans="1:11" x14ac:dyDescent="0.2">
      <c r="A16" s="1">
        <v>15</v>
      </c>
      <c r="B16" s="1" t="s">
        <v>231</v>
      </c>
      <c r="C16" s="1" t="s">
        <v>229</v>
      </c>
      <c r="D16" s="1" t="s">
        <v>232</v>
      </c>
      <c r="E16" s="2">
        <v>432306595</v>
      </c>
      <c r="F16" s="1" t="s">
        <v>233</v>
      </c>
      <c r="G16" s="1" t="str">
        <f>LEFT(_0000000___Retorno_da_Cadeia___para_Tabela[[#This Row],[dados]],1)</f>
        <v>0</v>
      </c>
      <c r="H16" s="1" t="str">
        <f>MID(_0000000___Retorno_da_Cadeia___para_Tabela[[#This Row],[dados]],3,2)</f>
        <v>14</v>
      </c>
      <c r="I16" s="1" t="str">
        <f>RIGHT(_0000000___Retorno_da_Cadeia___para_Tabela[[#This Row],[dados]],9)</f>
        <v>03.322818</v>
      </c>
      <c r="J16" s="4">
        <f>VALUE(_0000000___Retorno_da_Cadeia___para_Tabela[[#This Row],[min]]*60) + SUBSTITUTE(_0000000___Retorno_da_Cadeia___para_Tabela[[#This Row],[seg]],".",",")</f>
        <v>843.32281799999998</v>
      </c>
      <c r="K16" s="2">
        <f>_0000000___Retorno_da_Cadeia___para_Tabela[[#This Row],[nonce]]/_0000000___Retorno_da_Cadeia___para_Tabela[[#This Row],[segundos]]</f>
        <v>512622.90758981928</v>
      </c>
    </row>
    <row r="17" spans="1:11" x14ac:dyDescent="0.2">
      <c r="A17" s="1">
        <v>16</v>
      </c>
      <c r="B17" s="1" t="s">
        <v>234</v>
      </c>
      <c r="C17" s="1" t="s">
        <v>232</v>
      </c>
      <c r="D17" s="1" t="s">
        <v>235</v>
      </c>
      <c r="E17" s="2">
        <v>165357052</v>
      </c>
      <c r="F17" s="1" t="s">
        <v>236</v>
      </c>
      <c r="G17" s="1" t="str">
        <f>LEFT(_0000000___Retorno_da_Cadeia___para_Tabela[[#This Row],[dados]],1)</f>
        <v>0</v>
      </c>
      <c r="H17" s="1" t="str">
        <f>MID(_0000000___Retorno_da_Cadeia___para_Tabela[[#This Row],[dados]],3,2)</f>
        <v>05</v>
      </c>
      <c r="I17" s="1" t="str">
        <f>RIGHT(_0000000___Retorno_da_Cadeia___para_Tabela[[#This Row],[dados]],9)</f>
        <v>20.420038</v>
      </c>
      <c r="J17" s="4">
        <f>VALUE(_0000000___Retorno_da_Cadeia___para_Tabela[[#This Row],[min]]*60) + SUBSTITUTE(_0000000___Retorno_da_Cadeia___para_Tabela[[#This Row],[seg]],".",",")</f>
        <v>320.42003799999998</v>
      </c>
      <c r="K17" s="2">
        <f>_0000000___Retorno_da_Cadeia___para_Tabela[[#This Row],[nonce]]/_0000000___Retorno_da_Cadeia___para_Tabela[[#This Row],[segundos]]</f>
        <v>516063.39301414107</v>
      </c>
    </row>
    <row r="18" spans="1:11" x14ac:dyDescent="0.2">
      <c r="A18" s="1">
        <v>17</v>
      </c>
      <c r="B18" s="1" t="s">
        <v>237</v>
      </c>
      <c r="C18" s="1" t="s">
        <v>235</v>
      </c>
      <c r="D18" s="1" t="s">
        <v>238</v>
      </c>
      <c r="E18" s="2">
        <v>299724042</v>
      </c>
      <c r="F18" s="1" t="s">
        <v>239</v>
      </c>
      <c r="G18" s="1" t="str">
        <f>LEFT(_0000000___Retorno_da_Cadeia___para_Tabela[[#This Row],[dados]],1)</f>
        <v>0</v>
      </c>
      <c r="H18" s="1" t="str">
        <f>MID(_0000000___Retorno_da_Cadeia___para_Tabela[[#This Row],[dados]],3,2)</f>
        <v>09</v>
      </c>
      <c r="I18" s="1" t="str">
        <f>RIGHT(_0000000___Retorno_da_Cadeia___para_Tabela[[#This Row],[dados]],9)</f>
        <v>39.492127</v>
      </c>
      <c r="J18" s="4">
        <f>VALUE(_0000000___Retorno_da_Cadeia___para_Tabela[[#This Row],[min]]*60) + SUBSTITUTE(_0000000___Retorno_da_Cadeia___para_Tabela[[#This Row],[seg]],".",",")</f>
        <v>579.49212699999998</v>
      </c>
      <c r="K18" s="2">
        <f>_0000000___Retorno_da_Cadeia___para_Tabela[[#This Row],[nonce]]/_0000000___Retorno_da_Cadeia___para_Tabela[[#This Row],[segundos]]</f>
        <v>517218.48845756624</v>
      </c>
    </row>
    <row r="19" spans="1:11" x14ac:dyDescent="0.2">
      <c r="A19" s="1">
        <v>18</v>
      </c>
      <c r="B19" s="1" t="s">
        <v>240</v>
      </c>
      <c r="C19" s="1" t="s">
        <v>238</v>
      </c>
      <c r="D19" s="1" t="s">
        <v>241</v>
      </c>
      <c r="E19" s="2">
        <v>126089194</v>
      </c>
      <c r="F19" s="1" t="s">
        <v>242</v>
      </c>
      <c r="G19" s="1" t="str">
        <f>LEFT(_0000000___Retorno_da_Cadeia___para_Tabela[[#This Row],[dados]],1)</f>
        <v>0</v>
      </c>
      <c r="H19" s="1" t="str">
        <f>MID(_0000000___Retorno_da_Cadeia___para_Tabela[[#This Row],[dados]],3,2)</f>
        <v>04</v>
      </c>
      <c r="I19" s="1" t="str">
        <f>RIGHT(_0000000___Retorno_da_Cadeia___para_Tabela[[#This Row],[dados]],9)</f>
        <v>09.730104</v>
      </c>
      <c r="J19" s="4">
        <f>VALUE(_0000000___Retorno_da_Cadeia___para_Tabela[[#This Row],[min]]*60) + SUBSTITUTE(_0000000___Retorno_da_Cadeia___para_Tabela[[#This Row],[seg]],".",",")</f>
        <v>249.73010400000001</v>
      </c>
      <c r="K19" s="2">
        <f>_0000000___Retorno_da_Cadeia___para_Tabela[[#This Row],[nonce]]/_0000000___Retorno_da_Cadeia___para_Tabela[[#This Row],[segundos]]</f>
        <v>504901.85996959341</v>
      </c>
    </row>
    <row r="20" spans="1:11" x14ac:dyDescent="0.2">
      <c r="A20" s="1">
        <v>19</v>
      </c>
      <c r="B20" s="1" t="s">
        <v>243</v>
      </c>
      <c r="C20" s="1" t="s">
        <v>241</v>
      </c>
      <c r="D20" s="1" t="s">
        <v>244</v>
      </c>
      <c r="E20" s="2">
        <v>59311168</v>
      </c>
      <c r="F20" s="1" t="s">
        <v>245</v>
      </c>
      <c r="G20" s="1" t="str">
        <f>LEFT(_0000000___Retorno_da_Cadeia___para_Tabela[[#This Row],[dados]],1)</f>
        <v>0</v>
      </c>
      <c r="H20" s="1" t="str">
        <f>MID(_0000000___Retorno_da_Cadeia___para_Tabela[[#This Row],[dados]],3,2)</f>
        <v>01</v>
      </c>
      <c r="I20" s="1" t="str">
        <f>RIGHT(_0000000___Retorno_da_Cadeia___para_Tabela[[#This Row],[dados]],9)</f>
        <v>55.993718</v>
      </c>
      <c r="J20" s="4">
        <f>VALUE(_0000000___Retorno_da_Cadeia___para_Tabela[[#This Row],[min]]*60) + SUBSTITUTE(_0000000___Retorno_da_Cadeia___para_Tabela[[#This Row],[seg]],".",",")</f>
        <v>115.993718</v>
      </c>
      <c r="K20" s="2">
        <f>_0000000___Retorno_da_Cadeia___para_Tabela[[#This Row],[nonce]]/_0000000___Retorno_da_Cadeia___para_Tabela[[#This Row],[segundos]]</f>
        <v>511330.86362487322</v>
      </c>
    </row>
    <row r="21" spans="1:11" x14ac:dyDescent="0.2">
      <c r="A21" s="1">
        <v>20</v>
      </c>
      <c r="B21" s="1" t="s">
        <v>246</v>
      </c>
      <c r="C21" s="1" t="s">
        <v>244</v>
      </c>
      <c r="D21" s="1" t="s">
        <v>247</v>
      </c>
      <c r="E21" s="2">
        <v>58334163</v>
      </c>
      <c r="F21" s="1" t="s">
        <v>248</v>
      </c>
      <c r="G21" s="1" t="str">
        <f>LEFT(_0000000___Retorno_da_Cadeia___para_Tabela[[#This Row],[dados]],1)</f>
        <v>0</v>
      </c>
      <c r="H21" s="1" t="str">
        <f>MID(_0000000___Retorno_da_Cadeia___para_Tabela[[#This Row],[dados]],3,2)</f>
        <v>01</v>
      </c>
      <c r="I21" s="1" t="str">
        <f>RIGHT(_0000000___Retorno_da_Cadeia___para_Tabela[[#This Row],[dados]],9)</f>
        <v>53.259854</v>
      </c>
      <c r="J21" s="4">
        <f>VALUE(_0000000___Retorno_da_Cadeia___para_Tabela[[#This Row],[min]]*60) + SUBSTITUTE(_0000000___Retorno_da_Cadeia___para_Tabela[[#This Row],[seg]],".",",")</f>
        <v>113.25985399999999</v>
      </c>
      <c r="K21" s="2">
        <f>_0000000___Retorno_da_Cadeia___para_Tabela[[#This Row],[nonce]]/_0000000___Retorno_da_Cadeia___para_Tabela[[#This Row],[segundos]]</f>
        <v>515047.13223451626</v>
      </c>
    </row>
    <row r="22" spans="1:11" x14ac:dyDescent="0.2">
      <c r="F22" s="1" t="s">
        <v>249</v>
      </c>
      <c r="G22" s="4" t="str">
        <f>LEFT(_0000000___Retorno_da_Cadeia___para_Tabela[[#This Row],[dados]],1)</f>
        <v/>
      </c>
      <c r="H22" s="4" t="str">
        <f>MID(_0000000___Retorno_da_Cadeia___para_Tabela[[#This Row],[dados]],3,2)</f>
        <v/>
      </c>
      <c r="J22" s="4">
        <f>MEDIAN(J3:J21)</f>
        <v>362.89261699999997</v>
      </c>
      <c r="K22" s="5">
        <f>MEDIAN(K3:K21)</f>
        <v>512169.43641656439</v>
      </c>
    </row>
    <row r="23" spans="1:11" x14ac:dyDescent="0.2">
      <c r="F23" s="1" t="s">
        <v>250</v>
      </c>
      <c r="G23" s="4" t="str">
        <f>LEFT(_0000000___Retorno_da_Cadeia___para_Tabela[[#This Row],[dados]],1)</f>
        <v/>
      </c>
      <c r="H23" s="4" t="str">
        <f>MID(_0000000___Retorno_da_Cadeia___para_Tabela[[#This Row],[dados]],3,2)</f>
        <v/>
      </c>
      <c r="J23" s="4">
        <f>AVERAGE(J3:J21)</f>
        <v>451.84479584210527</v>
      </c>
      <c r="K23" s="5">
        <f>AVERAGE(K3:K21)</f>
        <v>511124.95962400408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4AFD-F0FB-4658-99D6-423CC7102D25}">
  <dimension ref="B1:N27"/>
  <sheetViews>
    <sheetView tabSelected="1" workbookViewId="0">
      <selection activeCell="B2" sqref="B2:E2"/>
    </sheetView>
  </sheetViews>
  <sheetFormatPr defaultRowHeight="14.4" x14ac:dyDescent="0.25"/>
  <cols>
    <col min="1" max="1" width="0.88671875" style="6" customWidth="1"/>
    <col min="2" max="2" width="8.109375" style="1" bestFit="1" customWidth="1"/>
    <col min="3" max="3" width="8.88671875" style="1" bestFit="1" customWidth="1"/>
    <col min="4" max="4" width="8.77734375" style="1" bestFit="1" customWidth="1"/>
    <col min="5" max="5" width="9.21875" style="1" bestFit="1" customWidth="1"/>
    <col min="6" max="6" width="10.44140625" style="1" bestFit="1" customWidth="1"/>
    <col min="7" max="7" width="8.77734375" style="1" bestFit="1" customWidth="1"/>
    <col min="8" max="8" width="9.21875" style="1" bestFit="1" customWidth="1"/>
    <col min="9" max="9" width="11.44140625" style="1" bestFit="1" customWidth="1"/>
    <col min="10" max="10" width="8.77734375" style="1" bestFit="1" customWidth="1"/>
    <col min="11" max="11" width="9.21875" style="1" bestFit="1" customWidth="1"/>
    <col min="12" max="12" width="12.44140625" style="1" bestFit="1" customWidth="1"/>
    <col min="13" max="13" width="9.44140625" style="1" bestFit="1" customWidth="1"/>
    <col min="14" max="14" width="9.21875" style="1" bestFit="1" customWidth="1"/>
    <col min="15" max="16384" width="8.88671875" style="6"/>
  </cols>
  <sheetData>
    <row r="1" spans="2:14" ht="5.0999999999999996" customHeight="1" thickBot="1" x14ac:dyDescent="0.3"/>
    <row r="2" spans="2:14" x14ac:dyDescent="0.25">
      <c r="B2" s="32" t="s">
        <v>252</v>
      </c>
      <c r="C2" s="32"/>
      <c r="D2" s="32"/>
      <c r="E2" s="32"/>
      <c r="F2" s="32" t="s">
        <v>253</v>
      </c>
      <c r="G2" s="32"/>
      <c r="H2" s="32"/>
      <c r="I2" s="32" t="s">
        <v>254</v>
      </c>
      <c r="J2" s="32"/>
      <c r="K2" s="32"/>
      <c r="L2" s="32" t="s">
        <v>255</v>
      </c>
      <c r="M2" s="32"/>
      <c r="N2" s="32"/>
    </row>
    <row r="3" spans="2:14" ht="15.05" thickBot="1" x14ac:dyDescent="0.3">
      <c r="B3" s="7" t="s">
        <v>6</v>
      </c>
      <c r="C3" s="8" t="s">
        <v>7</v>
      </c>
      <c r="D3" s="7" t="s">
        <v>251</v>
      </c>
      <c r="E3" s="9" t="s">
        <v>188</v>
      </c>
      <c r="F3" s="8" t="s">
        <v>7</v>
      </c>
      <c r="G3" s="7" t="s">
        <v>251</v>
      </c>
      <c r="H3" s="9" t="s">
        <v>188</v>
      </c>
      <c r="I3" s="8" t="s">
        <v>7</v>
      </c>
      <c r="J3" s="7" t="s">
        <v>251</v>
      </c>
      <c r="K3" s="9" t="s">
        <v>188</v>
      </c>
      <c r="L3" s="8" t="s">
        <v>7</v>
      </c>
      <c r="M3" s="7" t="s">
        <v>251</v>
      </c>
      <c r="N3" s="9" t="s">
        <v>188</v>
      </c>
    </row>
    <row r="4" spans="2:14" x14ac:dyDescent="0.25">
      <c r="B4" s="24">
        <v>1</v>
      </c>
      <c r="C4" s="25">
        <v>1</v>
      </c>
      <c r="D4" s="26">
        <v>0</v>
      </c>
      <c r="E4" s="27"/>
      <c r="F4" s="25">
        <v>1</v>
      </c>
      <c r="G4" s="26">
        <v>0</v>
      </c>
      <c r="H4" s="27"/>
      <c r="I4" s="25">
        <v>1</v>
      </c>
      <c r="J4" s="26">
        <v>0</v>
      </c>
      <c r="K4" s="27"/>
      <c r="L4" s="25">
        <v>1</v>
      </c>
      <c r="M4" s="26">
        <v>0</v>
      </c>
      <c r="N4" s="27"/>
    </row>
    <row r="5" spans="2:14" x14ac:dyDescent="0.25">
      <c r="B5" s="10">
        <v>2</v>
      </c>
      <c r="C5" s="11">
        <v>64428</v>
      </c>
      <c r="D5" s="12">
        <v>0.12768499999999999</v>
      </c>
      <c r="E5" s="11">
        <v>504585.50338724209</v>
      </c>
      <c r="F5" s="11">
        <v>468401</v>
      </c>
      <c r="G5" s="12">
        <v>0.91578999999999999</v>
      </c>
      <c r="H5" s="11">
        <v>511472.06237237796</v>
      </c>
      <c r="I5" s="11">
        <v>10073267</v>
      </c>
      <c r="J5" s="12">
        <v>19.181346000000001</v>
      </c>
      <c r="K5" s="11">
        <v>525159.54824025382</v>
      </c>
      <c r="L5" s="11">
        <v>85853019</v>
      </c>
      <c r="M5" s="12">
        <v>168.18911700000001</v>
      </c>
      <c r="N5" s="11">
        <v>510455.25733986695</v>
      </c>
    </row>
    <row r="6" spans="2:14" x14ac:dyDescent="0.25">
      <c r="B6" s="20">
        <v>3</v>
      </c>
      <c r="C6" s="21">
        <v>122523</v>
      </c>
      <c r="D6" s="22">
        <v>0.23874500000000001</v>
      </c>
      <c r="E6" s="21">
        <v>513196.08787618583</v>
      </c>
      <c r="F6" s="21">
        <v>593046</v>
      </c>
      <c r="G6" s="22">
        <v>1.143788</v>
      </c>
      <c r="H6" s="21">
        <v>518492.93750240427</v>
      </c>
      <c r="I6" s="21">
        <v>841243</v>
      </c>
      <c r="J6" s="22">
        <v>1.6097220000000001</v>
      </c>
      <c r="K6" s="21">
        <v>522601.41813306889</v>
      </c>
      <c r="L6" s="21">
        <v>205817921</v>
      </c>
      <c r="M6" s="22">
        <v>410.97540900000001</v>
      </c>
      <c r="N6" s="21">
        <v>500803.49454679899</v>
      </c>
    </row>
    <row r="7" spans="2:14" x14ac:dyDescent="0.25">
      <c r="B7" s="10">
        <v>4</v>
      </c>
      <c r="C7" s="11">
        <v>37625</v>
      </c>
      <c r="D7" s="12">
        <v>7.5827000000000006E-2</v>
      </c>
      <c r="E7" s="11">
        <v>496195.28663932369</v>
      </c>
      <c r="F7" s="11">
        <v>5175237</v>
      </c>
      <c r="G7" s="12">
        <v>10.035133</v>
      </c>
      <c r="H7" s="11">
        <v>515711.84955894458</v>
      </c>
      <c r="I7" s="11">
        <v>43098008</v>
      </c>
      <c r="J7" s="12">
        <v>82.324671999999993</v>
      </c>
      <c r="K7" s="11">
        <v>523512.65972854412</v>
      </c>
      <c r="L7" s="11">
        <v>204391285</v>
      </c>
      <c r="M7" s="12">
        <v>395.85546399999998</v>
      </c>
      <c r="N7" s="11">
        <v>516328.06311346003</v>
      </c>
    </row>
    <row r="8" spans="2:14" s="23" customFormat="1" x14ac:dyDescent="0.25">
      <c r="B8" s="20">
        <v>5</v>
      </c>
      <c r="C8" s="21">
        <v>4116</v>
      </c>
      <c r="D8" s="22">
        <v>8.9750000000000003E-3</v>
      </c>
      <c r="E8" s="21">
        <v>458607.24233983282</v>
      </c>
      <c r="F8" s="21">
        <v>1285201</v>
      </c>
      <c r="G8" s="22">
        <v>2.465576</v>
      </c>
      <c r="H8" s="21">
        <v>521257.91295827017</v>
      </c>
      <c r="I8" s="21">
        <v>5471339</v>
      </c>
      <c r="J8" s="22">
        <v>10.42083</v>
      </c>
      <c r="K8" s="21">
        <v>525038.69653376937</v>
      </c>
      <c r="L8" s="21">
        <v>223007721</v>
      </c>
      <c r="M8" s="22">
        <v>437.30216100000001</v>
      </c>
      <c r="N8" s="21">
        <v>509962.54052355344</v>
      </c>
    </row>
    <row r="9" spans="2:14" x14ac:dyDescent="0.25">
      <c r="B9" s="10">
        <v>6</v>
      </c>
      <c r="C9" s="11">
        <v>61109</v>
      </c>
      <c r="D9" s="12">
        <v>0.11967899999999999</v>
      </c>
      <c r="E9" s="11">
        <v>510607.54184109159</v>
      </c>
      <c r="F9" s="11">
        <v>2141968</v>
      </c>
      <c r="G9" s="12">
        <v>4.0774220000000003</v>
      </c>
      <c r="H9" s="11">
        <v>525324.08958405582</v>
      </c>
      <c r="I9" s="11">
        <v>2532233</v>
      </c>
      <c r="J9" s="12">
        <v>4.8821500000000002</v>
      </c>
      <c r="K9" s="11">
        <v>518671.69177514</v>
      </c>
      <c r="L9" s="11">
        <v>823198913</v>
      </c>
      <c r="M9" s="12">
        <v>1620.251943</v>
      </c>
      <c r="N9" s="11">
        <v>508068.46216508443</v>
      </c>
    </row>
    <row r="10" spans="2:14" s="23" customFormat="1" x14ac:dyDescent="0.25">
      <c r="B10" s="20">
        <v>7</v>
      </c>
      <c r="C10" s="21">
        <v>9558</v>
      </c>
      <c r="D10" s="22">
        <v>2.1021999999999999E-2</v>
      </c>
      <c r="E10" s="21">
        <v>454666.53981543146</v>
      </c>
      <c r="F10" s="21">
        <v>316549</v>
      </c>
      <c r="G10" s="22">
        <v>0.60836999999999997</v>
      </c>
      <c r="H10" s="21">
        <v>520323.15860413894</v>
      </c>
      <c r="I10" s="21">
        <v>1648186</v>
      </c>
      <c r="J10" s="22">
        <v>3.177292</v>
      </c>
      <c r="K10" s="21">
        <v>518739.22824845812</v>
      </c>
      <c r="L10" s="21">
        <v>23663264</v>
      </c>
      <c r="M10" s="22">
        <v>46.278176999999999</v>
      </c>
      <c r="N10" s="21">
        <v>511326.62377776898</v>
      </c>
    </row>
    <row r="11" spans="2:14" x14ac:dyDescent="0.25">
      <c r="B11" s="10">
        <v>8</v>
      </c>
      <c r="C11" s="11">
        <v>70400</v>
      </c>
      <c r="D11" s="12">
        <v>0.140652</v>
      </c>
      <c r="E11" s="11">
        <v>500526.12120695051</v>
      </c>
      <c r="F11" s="11">
        <v>338278</v>
      </c>
      <c r="G11" s="12">
        <v>0.65726899999999999</v>
      </c>
      <c r="H11" s="11">
        <v>514672.07490388257</v>
      </c>
      <c r="I11" s="11">
        <v>7031544</v>
      </c>
      <c r="J11" s="12">
        <v>13.484195</v>
      </c>
      <c r="K11" s="11">
        <v>521465.61214814824</v>
      </c>
      <c r="L11" s="11">
        <v>136542278</v>
      </c>
      <c r="M11" s="12">
        <v>266.595912</v>
      </c>
      <c r="N11" s="11">
        <v>512169.43641656439</v>
      </c>
    </row>
    <row r="12" spans="2:14" s="23" customFormat="1" x14ac:dyDescent="0.25">
      <c r="B12" s="20">
        <v>9</v>
      </c>
      <c r="C12" s="21">
        <v>208748</v>
      </c>
      <c r="D12" s="22">
        <v>0.41192600000000001</v>
      </c>
      <c r="E12" s="21">
        <v>506760.92307841696</v>
      </c>
      <c r="F12" s="21">
        <v>2450153</v>
      </c>
      <c r="G12" s="22">
        <v>4.6842230000000002</v>
      </c>
      <c r="H12" s="21">
        <v>523064.97790562059</v>
      </c>
      <c r="I12" s="21">
        <v>7754085</v>
      </c>
      <c r="J12" s="22">
        <v>14.917906</v>
      </c>
      <c r="K12" s="21">
        <v>519783.74176643824</v>
      </c>
      <c r="L12" s="21">
        <v>41227742</v>
      </c>
      <c r="M12" s="22">
        <v>80.294077000000001</v>
      </c>
      <c r="N12" s="21">
        <v>513459.31780248246</v>
      </c>
    </row>
    <row r="13" spans="2:14" x14ac:dyDescent="0.25">
      <c r="B13" s="10">
        <v>10</v>
      </c>
      <c r="C13" s="11">
        <v>147152</v>
      </c>
      <c r="D13" s="12">
        <v>0.28187800000000002</v>
      </c>
      <c r="E13" s="11">
        <v>522041.45055662375</v>
      </c>
      <c r="F13" s="11">
        <v>157381</v>
      </c>
      <c r="G13" s="12">
        <v>0.30520999999999998</v>
      </c>
      <c r="H13" s="11">
        <v>515648.24219389929</v>
      </c>
      <c r="I13" s="11">
        <v>13879727</v>
      </c>
      <c r="J13" s="12">
        <v>26.592172999999999</v>
      </c>
      <c r="K13" s="11">
        <v>521947.83028825815</v>
      </c>
      <c r="L13" s="11">
        <v>362935802</v>
      </c>
      <c r="M13" s="12">
        <v>718.54107199999999</v>
      </c>
      <c r="N13" s="11">
        <v>505100.98328798107</v>
      </c>
    </row>
    <row r="14" spans="2:14" s="23" customFormat="1" x14ac:dyDescent="0.25">
      <c r="B14" s="20">
        <v>11</v>
      </c>
      <c r="C14" s="21">
        <v>95769</v>
      </c>
      <c r="D14" s="22">
        <v>0.18670999999999999</v>
      </c>
      <c r="E14" s="21">
        <v>512929.14144930645</v>
      </c>
      <c r="F14" s="21">
        <v>834582</v>
      </c>
      <c r="G14" s="22">
        <v>1.61957</v>
      </c>
      <c r="H14" s="21">
        <v>515310.8541155986</v>
      </c>
      <c r="I14" s="21">
        <v>44336198</v>
      </c>
      <c r="J14" s="22">
        <v>84.941051000000002</v>
      </c>
      <c r="K14" s="21">
        <v>521964.32087942964</v>
      </c>
      <c r="L14" s="21">
        <v>181963425</v>
      </c>
      <c r="M14" s="22">
        <v>362.89261699999997</v>
      </c>
      <c r="N14" s="21">
        <v>501424.98490124976</v>
      </c>
    </row>
    <row r="15" spans="2:14" x14ac:dyDescent="0.25">
      <c r="B15" s="10">
        <v>12</v>
      </c>
      <c r="C15" s="11">
        <v>123293</v>
      </c>
      <c r="D15" s="12">
        <v>0.24138799999999999</v>
      </c>
      <c r="E15" s="11">
        <v>510766.89810595394</v>
      </c>
      <c r="F15" s="11">
        <v>1346194</v>
      </c>
      <c r="G15" s="12">
        <v>2.5977109999999999</v>
      </c>
      <c r="H15" s="11">
        <v>518223.15877324308</v>
      </c>
      <c r="I15" s="11">
        <v>25710350</v>
      </c>
      <c r="J15" s="12">
        <v>49.187995999999998</v>
      </c>
      <c r="K15" s="11">
        <v>522695.6186627323</v>
      </c>
      <c r="L15" s="11">
        <v>223275804</v>
      </c>
      <c r="M15" s="12">
        <v>432.13923999999997</v>
      </c>
      <c r="N15" s="11">
        <v>516675.60668640048</v>
      </c>
    </row>
    <row r="16" spans="2:14" s="23" customFormat="1" x14ac:dyDescent="0.25">
      <c r="B16" s="20">
        <v>13</v>
      </c>
      <c r="C16" s="21">
        <v>163971</v>
      </c>
      <c r="D16" s="22">
        <v>0.31914500000000001</v>
      </c>
      <c r="E16" s="21">
        <v>513782.13664635195</v>
      </c>
      <c r="F16" s="21">
        <v>10928</v>
      </c>
      <c r="G16" s="22">
        <v>2.2966E-2</v>
      </c>
      <c r="H16" s="21">
        <v>475833.84133066272</v>
      </c>
      <c r="I16" s="21">
        <v>2069750</v>
      </c>
      <c r="J16" s="22">
        <v>3.939994</v>
      </c>
      <c r="K16" s="21">
        <v>525318.05885998812</v>
      </c>
      <c r="L16" s="21">
        <v>186115598</v>
      </c>
      <c r="M16" s="22">
        <v>362.06618700000001</v>
      </c>
      <c r="N16" s="21">
        <v>514037.50110473583</v>
      </c>
    </row>
    <row r="17" spans="2:14" x14ac:dyDescent="0.25">
      <c r="B17" s="10">
        <v>14</v>
      </c>
      <c r="C17" s="11">
        <v>191970</v>
      </c>
      <c r="D17" s="12">
        <v>0.37300100000000003</v>
      </c>
      <c r="E17" s="11">
        <v>514663.49956166331</v>
      </c>
      <c r="F17" s="11">
        <v>2209907</v>
      </c>
      <c r="G17" s="12">
        <v>4.2177629999999997</v>
      </c>
      <c r="H17" s="11">
        <v>523952.38897965587</v>
      </c>
      <c r="I17" s="11">
        <v>3640878</v>
      </c>
      <c r="J17" s="12">
        <v>7.0047540000000001</v>
      </c>
      <c r="K17" s="11">
        <v>519772.42883904272</v>
      </c>
      <c r="L17" s="11">
        <v>545986361</v>
      </c>
      <c r="M17" s="12">
        <v>1061.451086</v>
      </c>
      <c r="N17" s="11">
        <v>514377.31629962265</v>
      </c>
    </row>
    <row r="18" spans="2:14" s="23" customFormat="1" x14ac:dyDescent="0.25">
      <c r="B18" s="20">
        <v>15</v>
      </c>
      <c r="C18" s="21">
        <v>10361</v>
      </c>
      <c r="D18" s="22">
        <v>2.0944000000000001E-2</v>
      </c>
      <c r="E18" s="21">
        <v>494700.15278838808</v>
      </c>
      <c r="F18" s="21">
        <v>985954</v>
      </c>
      <c r="G18" s="22">
        <v>1.8840539999999999</v>
      </c>
      <c r="H18" s="21">
        <v>523315.14914116054</v>
      </c>
      <c r="I18" s="21">
        <v>19268494</v>
      </c>
      <c r="J18" s="22">
        <v>37.365011000000003</v>
      </c>
      <c r="K18" s="21">
        <v>515682.81352841028</v>
      </c>
      <c r="L18" s="21">
        <v>432306595</v>
      </c>
      <c r="M18" s="22">
        <v>843.32281799999998</v>
      </c>
      <c r="N18" s="21">
        <v>512622.90758981928</v>
      </c>
    </row>
    <row r="19" spans="2:14" x14ac:dyDescent="0.25">
      <c r="B19" s="10">
        <v>16</v>
      </c>
      <c r="C19" s="11">
        <v>95364</v>
      </c>
      <c r="D19" s="12">
        <v>0.185527</v>
      </c>
      <c r="E19" s="11">
        <v>514016.82773935871</v>
      </c>
      <c r="F19" s="11">
        <v>163227</v>
      </c>
      <c r="G19" s="12">
        <v>0.31870599999999999</v>
      </c>
      <c r="H19" s="11">
        <v>512155.40341254952</v>
      </c>
      <c r="I19" s="11">
        <v>10361425</v>
      </c>
      <c r="J19" s="12">
        <v>19.949535000000001</v>
      </c>
      <c r="K19" s="11">
        <v>519381.7800765782</v>
      </c>
      <c r="L19" s="11">
        <v>165357052</v>
      </c>
      <c r="M19" s="12">
        <v>320.42003799999998</v>
      </c>
      <c r="N19" s="11">
        <v>516063.39301414107</v>
      </c>
    </row>
    <row r="20" spans="2:14" s="23" customFormat="1" x14ac:dyDescent="0.25">
      <c r="B20" s="20">
        <v>17</v>
      </c>
      <c r="C20" s="21">
        <v>56314</v>
      </c>
      <c r="D20" s="22">
        <v>0.109995</v>
      </c>
      <c r="E20" s="21">
        <v>511968.72585117508</v>
      </c>
      <c r="F20" s="21">
        <v>791617</v>
      </c>
      <c r="G20" s="22">
        <v>1.534524</v>
      </c>
      <c r="H20" s="21">
        <v>515871.37118741707</v>
      </c>
      <c r="I20" s="21">
        <v>13045352</v>
      </c>
      <c r="J20" s="22">
        <v>25.065152999999999</v>
      </c>
      <c r="K20" s="21">
        <v>520457.70476645406</v>
      </c>
      <c r="L20" s="21">
        <v>299724042</v>
      </c>
      <c r="M20" s="22">
        <v>579.49212699999998</v>
      </c>
      <c r="N20" s="21">
        <v>517218.48845756624</v>
      </c>
    </row>
    <row r="21" spans="2:14" x14ac:dyDescent="0.25">
      <c r="B21" s="10">
        <v>18</v>
      </c>
      <c r="C21" s="11">
        <v>136939</v>
      </c>
      <c r="D21" s="12">
        <v>0.26447399999999999</v>
      </c>
      <c r="E21" s="11">
        <v>517778.68523938081</v>
      </c>
      <c r="F21" s="11">
        <v>1216033</v>
      </c>
      <c r="G21" s="12">
        <v>2.3471099999999998</v>
      </c>
      <c r="H21" s="11">
        <v>518098.00137189997</v>
      </c>
      <c r="I21" s="11">
        <v>3927737</v>
      </c>
      <c r="J21" s="12">
        <v>7.5930090000000003</v>
      </c>
      <c r="K21" s="11">
        <v>517283.33260239777</v>
      </c>
      <c r="L21" s="11">
        <v>126089194</v>
      </c>
      <c r="M21" s="12">
        <v>249.73010400000001</v>
      </c>
      <c r="N21" s="11">
        <v>504901.85996959341</v>
      </c>
    </row>
    <row r="22" spans="2:14" s="23" customFormat="1" x14ac:dyDescent="0.25">
      <c r="B22" s="20">
        <v>19</v>
      </c>
      <c r="C22" s="21">
        <v>17060</v>
      </c>
      <c r="D22" s="22">
        <v>3.4904999999999999E-2</v>
      </c>
      <c r="E22" s="21">
        <v>488755.1926658072</v>
      </c>
      <c r="F22" s="21">
        <v>1075780</v>
      </c>
      <c r="G22" s="22">
        <v>2.0575230000000002</v>
      </c>
      <c r="H22" s="21">
        <v>522851.99242001178</v>
      </c>
      <c r="I22" s="21">
        <v>17180212</v>
      </c>
      <c r="J22" s="22">
        <v>32.845346999999997</v>
      </c>
      <c r="K22" s="21">
        <v>523063.79956954031</v>
      </c>
      <c r="L22" s="21">
        <v>59311168</v>
      </c>
      <c r="M22" s="22">
        <v>115.993718</v>
      </c>
      <c r="N22" s="21">
        <v>511330.86362487322</v>
      </c>
    </row>
    <row r="23" spans="2:14" x14ac:dyDescent="0.25">
      <c r="B23" s="13">
        <v>20</v>
      </c>
      <c r="C23" s="14">
        <v>103443</v>
      </c>
      <c r="D23" s="15">
        <v>0.204988</v>
      </c>
      <c r="E23" s="14">
        <v>504629.53929010476</v>
      </c>
      <c r="F23" s="14">
        <v>1759082</v>
      </c>
      <c r="G23" s="15">
        <v>3.3851019999999998</v>
      </c>
      <c r="H23" s="14">
        <v>519654.06064573536</v>
      </c>
      <c r="I23" s="14">
        <v>13278797</v>
      </c>
      <c r="J23" s="15">
        <v>25.345728000000001</v>
      </c>
      <c r="K23" s="14">
        <v>523906.71122170961</v>
      </c>
      <c r="L23" s="14">
        <v>58334163</v>
      </c>
      <c r="M23" s="15">
        <v>113.25985399999999</v>
      </c>
      <c r="N23" s="14">
        <v>515047.13223451626</v>
      </c>
    </row>
    <row r="24" spans="2:14" x14ac:dyDescent="0.25">
      <c r="B24" s="16" t="s">
        <v>249</v>
      </c>
      <c r="C24" s="17">
        <f>MEDIAN(C5:C23)</f>
        <v>95364</v>
      </c>
      <c r="D24" s="18">
        <f t="shared" ref="D24:N24" si="0">MEDIAN(D5:D23)</f>
        <v>0.185527</v>
      </c>
      <c r="E24" s="19">
        <f t="shared" si="0"/>
        <v>510607.54184109159</v>
      </c>
      <c r="F24" s="17">
        <f t="shared" si="0"/>
        <v>985954</v>
      </c>
      <c r="G24" s="18">
        <f t="shared" si="0"/>
        <v>1.8840539999999999</v>
      </c>
      <c r="H24" s="19">
        <f t="shared" si="0"/>
        <v>518223.15877324308</v>
      </c>
      <c r="I24" s="17">
        <f t="shared" si="0"/>
        <v>10073267</v>
      </c>
      <c r="J24" s="18">
        <f t="shared" si="0"/>
        <v>19.181346000000001</v>
      </c>
      <c r="K24" s="19">
        <f t="shared" si="0"/>
        <v>521947.83028825815</v>
      </c>
      <c r="L24" s="17">
        <f t="shared" si="0"/>
        <v>186115598</v>
      </c>
      <c r="M24" s="18">
        <f t="shared" si="0"/>
        <v>362.89261699999997</v>
      </c>
      <c r="N24" s="19">
        <f t="shared" si="0"/>
        <v>512169.43641656439</v>
      </c>
    </row>
    <row r="25" spans="2:14" x14ac:dyDescent="0.25">
      <c r="B25" s="16" t="s">
        <v>250</v>
      </c>
      <c r="C25" s="17">
        <f>AVERAGE(C5:C23)</f>
        <v>90533.84210526316</v>
      </c>
      <c r="D25" s="18">
        <f t="shared" ref="D25:N25" si="1">AVERAGE(D5:D23)</f>
        <v>0.17723505263157896</v>
      </c>
      <c r="E25" s="19">
        <f t="shared" si="1"/>
        <v>502693.55242518883</v>
      </c>
      <c r="F25" s="17">
        <f t="shared" si="1"/>
        <v>1227343.0526315789</v>
      </c>
      <c r="G25" s="18">
        <f t="shared" si="1"/>
        <v>2.36199</v>
      </c>
      <c r="H25" s="19">
        <f t="shared" si="1"/>
        <v>516380.71194534365</v>
      </c>
      <c r="I25" s="17">
        <f t="shared" si="1"/>
        <v>12902569.736842105</v>
      </c>
      <c r="J25" s="18">
        <f t="shared" si="1"/>
        <v>24.727782315789472</v>
      </c>
      <c r="K25" s="19">
        <f t="shared" si="1"/>
        <v>521391.94715096644</v>
      </c>
      <c r="L25" s="17">
        <f t="shared" si="1"/>
        <v>230794807.7368421</v>
      </c>
      <c r="M25" s="18">
        <f t="shared" si="1"/>
        <v>451.84479584210527</v>
      </c>
      <c r="N25" s="19">
        <f t="shared" si="1"/>
        <v>511124.95962400408</v>
      </c>
    </row>
    <row r="26" spans="2:14" ht="15.05" thickBot="1" x14ac:dyDescent="0.3">
      <c r="B26" s="28" t="s">
        <v>256</v>
      </c>
      <c r="C26" s="29">
        <f>LARGE(C4:C23,1)</f>
        <v>208748</v>
      </c>
      <c r="D26" s="30">
        <f t="shared" ref="D26:M26" si="2">LARGE(D4:D23,1)</f>
        <v>0.41192600000000001</v>
      </c>
      <c r="E26" s="31"/>
      <c r="F26" s="29">
        <f t="shared" si="2"/>
        <v>5175237</v>
      </c>
      <c r="G26" s="30">
        <f t="shared" si="2"/>
        <v>10.035133</v>
      </c>
      <c r="H26" s="31"/>
      <c r="I26" s="29">
        <f t="shared" si="2"/>
        <v>44336198</v>
      </c>
      <c r="J26" s="30">
        <f t="shared" si="2"/>
        <v>84.941051000000002</v>
      </c>
      <c r="K26" s="31"/>
      <c r="L26" s="29">
        <f t="shared" si="2"/>
        <v>823198913</v>
      </c>
      <c r="M26" s="30">
        <f t="shared" si="2"/>
        <v>1620.251943</v>
      </c>
      <c r="N26" s="31"/>
    </row>
    <row r="27" spans="2:14" ht="15.05" thickTop="1" x14ac:dyDescent="0.25"/>
  </sheetData>
  <mergeCells count="4">
    <mergeCell ref="B2:E2"/>
    <mergeCell ref="F2:H2"/>
    <mergeCell ref="I2:K2"/>
    <mergeCell ref="L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8 c e b 8 6 - b e f 2 - 4 6 a 4 - 8 2 a a - 1 d d d 7 0 f 5 2 a 5 9 "   x m l n s = " h t t p : / / s c h e m a s . m i c r o s o f t . c o m / D a t a M a s h u p " > A A A A A B I F A A B Q S w M E F A A C A A g A U K p U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U K p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q V F H C P F 8 m D A I A A G U N A A A T A B w A R m 9 y b X V s Y X M v U 2 V j d G l v b j E u b S C i G A A o o B Q A A A A A A A A A A A A A A A A A A A A A A A A A A A D t U 0 2 P 0 z A Q v V f q f x h l L 6 m U j Z o e Q R x 2 s y 0 S W i 1 S G 7 g Q V J l k o E a O H d m T p a u q / x 0 7 I f 2 g m 6 V c U F X q g + N M x v N e 5 r 0 x m B F X E m b N M 3 r d 7 / V 7 Z s E 0 5 n D l D e 2 C a 5 g i K S 0 V 5 A x i l i N n H r w B g d T v g V 0 T J Q l t 4 J 1 R M r x T W V W g J H / C B Y a x + y T J + F 7 8 K v 1 g U J t 6 T 9 9 L v N P 8 E d P J T T K O 0 9 F w N J y P 5 g Y L N K Q x T d 6 m J d O E 8 1 I z 4 h l L u 3 i E 3 y 2 m N x g E D Z M r z w I + o i a e K 7 A V G C T s C 4 q a 7 h Q z p f M w U T Y k 0 K 9 J b + 8 l v F R w I w g 1 y 5 V L r 7 P C R D N p v i p d x E p U h U y e S j R + J 0 q w W n k P r E A v A L K Z Q L i k 9 X r Q 7 3 H 5 P M 5 x z Q Z / N D i z h n 9 k o n J / 0 H l / F a 0 / 1 U m f d 2 9 E 9 k p 9 W A 3 X f 2 A Q P U O h q b H l f s / l g h m w j S M r B z N b 3 W c o 7 D x M 1 Y 9 u t S O r M r J s A a Q r 3 N P 4 o O y R M l 9 D r M r T m a 2 W z 1 9 I 3 j R v o l V x z w 0 1 k g c w K w U n 6 / i w P t w + P S h a c P n N H w Q g K y H a f b y 0 7 a o l M u F Y a 6 V 3 E d 3 0 R T a l Z D L n u x P a h B q h m 7 Q X 5 h P a S v a 4 8 n I 7 g s Y F r V q L O b N c N V d 6 G 6 C K C f f G Z Y 5 L d 5 B K Z m 6 4 P e K u m a w o v b U r 9 K t o u C n Y B g 4 K 7 3 9 o A d r o B q g N b A D b w A 7 w n u U O G 3 T o u S 6 R f 9 P w X 1 v v C F o X B 5 6 J A 0 / V g h c P / k c e P F k T X l x 4 r i 7 8 C V B L A Q I t A B Q A A g A I A F C q V F E y k X Z p p A A A A P U A A A A S A A A A A A A A A A A A A A A A A A A A A A B D b 2 5 m a W c v U G F j a 2 F n Z S 5 4 b W x Q S w E C L Q A U A A I A C A B Q q l R R D 8 r p q 6 Q A A A D p A A A A E w A A A A A A A A A A A A A A A A D w A A A A W 0 N v b n R l b n R f V H l w Z X N d L n h t b F B L A Q I t A B Q A A g A I A F C q V F H C P F 8 m D A I A A G U N A A A T A A A A A A A A A A A A A A A A A O E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H A A A A A A A A Y k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w M D A l M j A t J T I w U m V 0 b 3 J u b y U y M G R h J T I w Q 2 F k Z W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w V D A x O j I 1 O j A y L j E 3 M T U 1 N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M C A t I F J l d G 9 y b m 8 g Z G E g Q 2 F k Z W l h L 1 R p c G 8 g Q W x 0 Z X J h Z G 8 u e 0 5 h b W U s M H 0 m c X V v d D s s J n F 1 b 3 Q 7 U 2 V j d G l v b j E v M D A w M C A t I F J l d G 9 y b m 8 g Z G E g Q 2 F k Z W l h L 0 N v b n Z l c n R p Z G 8 g c G F y Y S B U Y W J l b G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w M D A g L S B S Z X R v c m 5 v I G R h I E N h Z G V p Y S 9 U a X B v I E F s d G V y Y W R v L n t O Y W 1 l L D B 9 J n F 1 b 3 Q 7 L C Z x d W 9 0 O 1 N l Y 3 R p b 2 4 x L z A w M D A g L S B S Z X R v c m 5 v I G R h I E N h Z G V p Y S 9 D b 2 5 2 Z X J 0 a W R v I H B h c m E g V G F i Z W x h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M C U y M C 0 l M j B S Z X R v c m 5 v J T I w Z G E l M j B D Y W R l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l M j A t J T I w U m V 0 b 3 J u b y U y M G R h J T I w Q 2 F k Z W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l M j A t J T I w U m V 0 b 3 J u b y U y M G R h J T I w Q 2 F k Z W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w V D A x O j I 2 O j M 4 L j c 2 M D E 4 M j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M C A t I F J l d G 9 y b m 8 g Z G E g Q 2 F k Z W l h I C g y K S 9 D b 2 5 2 Z X J 0 a W R v I H B h c m E g V G F i Z W x h M S 5 7 T m F t Z S w w f S Z x d W 9 0 O y w m c X V v d D t T Z W N 0 a W 9 u M S 8 w M D A w I C 0 g U m V 0 b 3 J u b y B k Y S B D Y W R l a W E g K D I p L 0 N v b n Z l c n R p Z G 8 g c G F y Y S B U Y W J l b G E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D A w I C 0 g U m V 0 b 3 J u b y B k Y S B D Y W R l a W E g K D I p L 0 N v b n Z l c n R p Z G 8 g c G F y Y S B U Y W J l b G E x L n t O Y W 1 l L D B 9 J n F 1 b 3 Q 7 L C Z x d W 9 0 O 1 N l Y 3 R p b 2 4 x L z A w M D A g L S B S Z X R v c m 5 v I G R h I E N h Z G V p Y S A o M i k v Q 2 9 u d m V y d G l k b y B w Y X J h I F R h Y m V s Y T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l M j A t J T I w U m V 0 b 3 J u b y U y M G R h J T I w Q 2 F k Z W l h J T I w K D I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C U y M C 0 l M j B S Z X R v c m 5 v J T I w Z G E l M j B D Y W R l a W E l M j A o M i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U y M C g y K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U y M C g y K S 9 D b 2 5 2 Z X J 0 a W R v J T I w c G F y Y S U y M F R h Y m V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U y M C g y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U y M C 0 l M j B D b 3 B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w M D A w X 1 9 f U m V 0 b 3 J u b 1 9 k Y V 9 D Y W R l a W F f X 1 9 D b 3 B p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w I C 0 g U m V 0 b 3 J u b y B k Y S B D Y W R l a W E g L S B D b 3 B p Y S 9 D b 2 x 1 b W 4 x I E V 4 c G F u Z G l k b y 5 7 Q 2 9 s d W 1 u M S 5 k Y W R v c y w w f S Z x d W 9 0 O y w m c X V v d D t T Z W N 0 a W 9 u M S 8 w M D A w I C 0 g U m V 0 b 3 J u b y B k Y S B D Y W R l a W E g L S B D b 3 B p Y S 9 D b 2 x 1 b W 4 x I E V 4 c G F u Z G l k b y 5 7 Q 2 9 s d W 1 u M S 5 o Y X N o X 2 F u d G V y a W 9 y L D F 9 J n F 1 b 3 Q 7 L C Z x d W 9 0 O 1 N l Y 3 R p b 2 4 x L z A w M D A g L S B S Z X R v c m 5 v I G R h I E N h Z G V p Y S A t I E N v c G l h L 0 N v b H V t b j E g R X h w Y W 5 k a W R v L n t D b 2 x 1 b W 4 x L m h h c 2 h f Y X R 1 Y W w s M n 0 m c X V v d D s s J n F 1 b 3 Q 7 U 2 V j d G l v b j E v M D A w M C A t I F J l d G 9 y b m 8 g Z G E g Q 2 F k Z W l h I C 0 g Q 2 9 w a W E v Q 2 9 s d W 1 u M S B F e H B h b m R p Z G 8 u e 0 N v b H V t b j E u a W 5 k Z X g s M 3 0 m c X V v d D s s J n F 1 b 3 Q 7 U 2 V j d G l v b j E v M D A w M C A t I F J l d G 9 y b m 8 g Z G E g Q 2 F k Z W l h I C 0 g Q 2 9 w a W E v Q 2 9 s d W 1 u M S B F e H B h b m R p Z G 8 u e 0 N v b H V t b j E u b m 9 u Y 2 U s N H 0 m c X V v d D s s J n F 1 b 3 Q 7 U 2 V j d G l v b j E v M D A w M C A t I F J l d G 9 y b m 8 g Z G E g Q 2 F k Z W l h I C 0 g Q 2 9 w a W E v Q 2 9 s d W 1 u M S B F e H B h b m R p Z G 8 u e 0 N v b H V t b j E u d G l t Z X N 0 Y W 1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w M D A g L S B S Z X R v c m 5 v I G R h I E N h Z G V p Y S A t I E N v c G l h L 0 N v b H V t b j E g R X h w Y W 5 k a W R v L n t D b 2 x 1 b W 4 x L m R h Z G 9 z L D B 9 J n F 1 b 3 Q 7 L C Z x d W 9 0 O 1 N l Y 3 R p b 2 4 x L z A w M D A g L S B S Z X R v c m 5 v I G R h I E N h Z G V p Y S A t I E N v c G l h L 0 N v b H V t b j E g R X h w Y W 5 k a W R v L n t D b 2 x 1 b W 4 x L m h h c 2 h f Y W 5 0 Z X J p b 3 I s M X 0 m c X V v d D s s J n F 1 b 3 Q 7 U 2 V j d G l v b j E v M D A w M C A t I F J l d G 9 y b m 8 g Z G E g Q 2 F k Z W l h I C 0 g Q 2 9 w a W E v Q 2 9 s d W 1 u M S B F e H B h b m R p Z G 8 u e 0 N v b H V t b j E u a G F z a F 9 h d H V h b C w y f S Z x d W 9 0 O y w m c X V v d D t T Z W N 0 a W 9 u M S 8 w M D A w I C 0 g U m V 0 b 3 J u b y B k Y S B D Y W R l a W E g L S B D b 3 B p Y S 9 D b 2 x 1 b W 4 x I E V 4 c G F u Z G l k b y 5 7 Q 2 9 s d W 1 u M S 5 p b m R l e C w z f S Z x d W 9 0 O y w m c X V v d D t T Z W N 0 a W 9 u M S 8 w M D A w I C 0 g U m V 0 b 3 J u b y B k Y S B D Y W R l a W E g L S B D b 3 B p Y S 9 D b 2 x 1 b W 4 x I E V 4 c G F u Z G l k b y 5 7 Q 2 9 s d W 1 u M S 5 u b 2 5 j Z S w 0 f S Z x d W 9 0 O y w m c X V v d D t T Z W N 0 a W 9 u M S 8 w M D A w I C 0 g U m V 0 b 3 J u b y B k Y S B D Y W R l a W E g L S B D b 3 B p Y S 9 D b 2 x 1 b W 4 x I E V 4 c G F u Z G l k b y 5 7 Q 2 9 s d W 1 u M S 5 0 a W 1 l c 3 R h b X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Z G F k b 3 M m c X V v d D s s J n F 1 b 3 Q 7 Q 2 9 s d W 1 u M S 5 o Y X N o X 2 F u d G V y a W 9 y J n F 1 b 3 Q 7 L C Z x d W 9 0 O 0 N v b H V t b j E u a G F z a F 9 h d H V h b C Z x d W 9 0 O y w m c X V v d D t D b 2 x 1 b W 4 x L m l u Z G V 4 J n F 1 b 3 Q 7 L C Z x d W 9 0 O 0 N v b H V t b j E u b m 9 u Y 2 U m c X V v d D s s J n F 1 b 3 Q 7 Q 2 9 s d W 1 u M S 5 0 a W 1 l c 3 R h b X A m c X V v d D t d I i A v P j x F b n R y e S B U e X B l P S J G a W x s Q 2 9 s d W 1 u V H l w Z X M i I F Z h b H V l P S J z Q U F B Q U F B Q U E i I C 8 + P E V u d H J 5 I F R 5 c G U 9 I k Z p b G x M Y X N 0 V X B k Y X R l Z C I g V m F s d W U 9 I m Q y M D I w L T E w L T I w V D E 0 O j E y O j U 5 L j A x M D k w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N l M m V m Z G J j L W M x O T Q t N G R l M S 0 4 N G U 4 L T M z Z T c x N z c 3 N G Y 0 N S I g L z 4 8 L 1 N 0 Y W J s Z U V u d H J p Z X M + P C 9 J d G V t P j x J d G V t P j x J d G V t T G 9 j Y X R p b 2 4 + P E l 0 Z W 1 U e X B l P k Z v c m 1 1 b G E 8 L 0 l 0 Z W 1 U e X B l P j x J d G V t U G F 0 a D 5 T Z W N 0 a W 9 u M S 8 w M D A w J T I w L S U y M F J l d G 9 y b m 8 l M j B k Y S U y M E N h Z G V p Y S U y M C 0 l M j B D b 3 B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l M j A t J T I w U m V 0 b 3 J u b y U y M G R h J T I w Q 2 F k Z W l h J T I w L S U y M E N v c G l h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C U y M C 0 l M j B S Z X R v c m 5 v J T I w Z G E l M j B D Y W R l a W E l M j A t J T I w Q 2 9 w a W E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w J T I w L S U y M F J l d G 9 y b m 8 l M j B k Y S U y M E N h Z G V p Y S U y M C 0 l M j B w Y X J h J T I w V G F i Z W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D A w M D B f X 1 9 S Z X R v c m 5 v X 2 R h X 0 N h Z G V p Y V 9 f X 3 B h c m F f V G F i Z W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w V D E 0 O j E 4 O j Q w L j E 5 N z Q z O T d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k Y W R v c y Z x d W 9 0 O y w m c X V v d D t D b 2 x 1 b W 4 x L m h h c 2 h f Y W 5 0 Z X J p b 3 I m c X V v d D s s J n F 1 b 3 Q 7 Q 2 9 s d W 1 u M S 5 o Y X N o X 2 F 0 d W F s J n F 1 b 3 Q 7 L C Z x d W 9 0 O 0 N v b H V t b j E u a W 5 k Z X g m c X V v d D s s J n F 1 b 3 Q 7 Q 2 9 s d W 1 u M S 5 u b 2 5 j Z S Z x d W 9 0 O y w m c X V v d D t D b 2 x 1 b W 4 x L n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w I C 0 g U m V 0 b 3 J u b y B k Y S B D Y W R l a W E g L S B w Y X J h I F R h Y m V s Y S 9 D b 2 x 1 b W 4 x I E V 4 c G F u Z G l k b y 5 7 Q 2 9 s d W 1 u M S 5 k Y W R v c y w w f S Z x d W 9 0 O y w m c X V v d D t T Z W N 0 a W 9 u M S 8 w M D A w M C A t I F J l d G 9 y b m 8 g Z G E g Q 2 F k Z W l h I C 0 g c G F y Y S B U Y W J l b G E v Q 2 9 s d W 1 u M S B F e H B h b m R p Z G 8 u e 0 N v b H V t b j E u a G F z a F 9 h b n R l c m l v c i w x f S Z x d W 9 0 O y w m c X V v d D t T Z W N 0 a W 9 u M S 8 w M D A w M C A t I F J l d G 9 y b m 8 g Z G E g Q 2 F k Z W l h I C 0 g c G F y Y S B U Y W J l b G E v Q 2 9 s d W 1 u M S B F e H B h b m R p Z G 8 u e 0 N v b H V t b j E u a G F z a F 9 h d H V h b C w y f S Z x d W 9 0 O y w m c X V v d D t T Z W N 0 a W 9 u M S 8 w M D A w M C A t I F J l d G 9 y b m 8 g Z G E g Q 2 F k Z W l h I C 0 g c G F y Y S B U Y W J l b G E v Q 2 9 s d W 1 u M S B F e H B h b m R p Z G 8 u e 0 N v b H V t b j E u a W 5 k Z X g s M 3 0 m c X V v d D s s J n F 1 b 3 Q 7 U 2 V j d G l v b j E v M D A w M D A g L S B S Z X R v c m 5 v I G R h I E N h Z G V p Y S A t I H B h c m E g V G F i Z W x h L 0 N v b H V t b j E g R X h w Y W 5 k a W R v L n t D b 2 x 1 b W 4 x L m 5 v b m N l L D R 9 J n F 1 b 3 Q 7 L C Z x d W 9 0 O 1 N l Y 3 R p b 2 4 x L z A w M D A w I C 0 g U m V 0 b 3 J u b y B k Y S B D Y W R l a W E g L S B w Y X J h I F R h Y m V s Y S 9 D b 2 x 1 b W 4 x I E V 4 c G F u Z G l k b y 5 7 Q 2 9 s d W 1 u M S 5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A w M D A g L S B S Z X R v c m 5 v I G R h I E N h Z G V p Y S A t I H B h c m E g V G F i Z W x h L 0 N v b H V t b j E g R X h w Y W 5 k a W R v L n t D b 2 x 1 b W 4 x L m R h Z G 9 z L D B 9 J n F 1 b 3 Q 7 L C Z x d W 9 0 O 1 N l Y 3 R p b 2 4 x L z A w M D A w I C 0 g U m V 0 b 3 J u b y B k Y S B D Y W R l a W E g L S B w Y X J h I F R h Y m V s Y S 9 D b 2 x 1 b W 4 x I E V 4 c G F u Z G l k b y 5 7 Q 2 9 s d W 1 u M S 5 o Y X N o X 2 F u d G V y a W 9 y L D F 9 J n F 1 b 3 Q 7 L C Z x d W 9 0 O 1 N l Y 3 R p b 2 4 x L z A w M D A w I C 0 g U m V 0 b 3 J u b y B k Y S B D Y W R l a W E g L S B w Y X J h I F R h Y m V s Y S 9 D b 2 x 1 b W 4 x I E V 4 c G F u Z G l k b y 5 7 Q 2 9 s d W 1 u M S 5 o Y X N o X 2 F 0 d W F s L D J 9 J n F 1 b 3 Q 7 L C Z x d W 9 0 O 1 N l Y 3 R p b 2 4 x L z A w M D A w I C 0 g U m V 0 b 3 J u b y B k Y S B D Y W R l a W E g L S B w Y X J h I F R h Y m V s Y S 9 D b 2 x 1 b W 4 x I E V 4 c G F u Z G l k b y 5 7 Q 2 9 s d W 1 u M S 5 p b m R l e C w z f S Z x d W 9 0 O y w m c X V v d D t T Z W N 0 a W 9 u M S 8 w M D A w M C A t I F J l d G 9 y b m 8 g Z G E g Q 2 F k Z W l h I C 0 g c G F y Y S B U Y W J l b G E v Q 2 9 s d W 1 u M S B F e H B h b m R p Z G 8 u e 0 N v b H V t b j E u b m 9 u Y 2 U s N H 0 m c X V v d D s s J n F 1 b 3 Q 7 U 2 V j d G l v b j E v M D A w M D A g L S B S Z X R v c m 5 v I G R h I E N h Z G V p Y S A t I H B h c m E g V G F i Z W x h L 0 N v b H V t b j E g R X h w Y W 5 k a W R v L n t D b 2 x 1 b W 4 x L n R p b W V z d G F t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M D A l M j A t J T I w U m V 0 b 3 J u b y U y M G R h J T I w Q 2 F k Z W l h J T I w L S U y M H B h c m E l M j B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C U y M C 0 l M j B S Z X R v c m 5 v J T I w Z G E l M j B D Y W R l a W E l M j A t J T I w c G F y Y S U y M F R h Y m V s Y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w J T I w L S U y M F J l d G 9 y b m 8 l M j B k Y S U y M E N h Z G V p Y S U y M C 0 l M j B w Y X J h J T I w V G F i Z W x h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D A l M j A t J T I w U m V 0 b 3 J u b y U y M G R h J T I w Q 2 F k Z W l h J T I w L S U y M H B h c m E l M j B U Y W J l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8 w M D A w M D B f X 1 9 S Z X R v c m 5 v X 2 R h X 0 N h Z G V p Y V 9 f X 3 B h c m F f V G F i Z W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w V D E 0 O j M w O j U 4 L j Q 2 M z k x N z R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k Y W R v c y Z x d W 9 0 O y w m c X V v d D t D b 2 x 1 b W 4 x L m h h c 2 h f Y W 5 0 Z X J p b 3 I m c X V v d D s s J n F 1 b 3 Q 7 Q 2 9 s d W 1 u M S 5 o Y X N o X 2 F 0 d W F s J n F 1 b 3 Q 7 L C Z x d W 9 0 O 0 N v b H V t b j E u a W 5 k Z X g m c X V v d D s s J n F 1 b 3 Q 7 Q 2 9 s d W 1 u M S 5 u b 2 5 j Z S Z x d W 9 0 O y w m c X V v d D t D b 2 x 1 b W 4 x L n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w M C A t I F J l d G 9 y b m 8 g Z G E g Q 2 F k Z W l h I C 0 g c G F y Y S B U Y W J l b G E v Q 2 9 s d W 1 u M S B F e H B h b m R p Z G 8 u e 0 N v b H V t b j E u Z G F k b 3 M s M H 0 m c X V v d D s s J n F 1 b 3 Q 7 U 2 V j d G l v b j E v M D A w M D A w I C 0 g U m V 0 b 3 J u b y B k Y S B D Y W R l a W E g L S B w Y X J h I F R h Y m V s Y S 9 D b 2 x 1 b W 4 x I E V 4 c G F u Z G l k b y 5 7 Q 2 9 s d W 1 u M S 5 o Y X N o X 2 F u d G V y a W 9 y L D F 9 J n F 1 b 3 Q 7 L C Z x d W 9 0 O 1 N l Y 3 R p b 2 4 x L z A w M D A w M C A t I F J l d G 9 y b m 8 g Z G E g Q 2 F k Z W l h I C 0 g c G F y Y S B U Y W J l b G E v Q 2 9 s d W 1 u M S B F e H B h b m R p Z G 8 u e 0 N v b H V t b j E u a G F z a F 9 h d H V h b C w y f S Z x d W 9 0 O y w m c X V v d D t T Z W N 0 a W 9 u M S 8 w M D A w M D A g L S B S Z X R v c m 5 v I G R h I E N h Z G V p Y S A t I H B h c m E g V G F i Z W x h L 0 N v b H V t b j E g R X h w Y W 5 k a W R v L n t D b 2 x 1 b W 4 x L m l u Z G V 4 L D N 9 J n F 1 b 3 Q 7 L C Z x d W 9 0 O 1 N l Y 3 R p b 2 4 x L z A w M D A w M C A t I F J l d G 9 y b m 8 g Z G E g Q 2 F k Z W l h I C 0 g c G F y Y S B U Y W J l b G E v Q 2 9 s d W 1 u M S B F e H B h b m R p Z G 8 u e 0 N v b H V t b j E u b m 9 u Y 2 U s N H 0 m c X V v d D s s J n F 1 b 3 Q 7 U 2 V j d G l v b j E v M D A w M D A w I C 0 g U m V 0 b 3 J u b y B k Y S B D Y W R l a W E g L S B w Y X J h I F R h Y m V s Y S 9 D b 2 x 1 b W 4 x I E V 4 c G F u Z G l k b y 5 7 Q 2 9 s d W 1 u M S 5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A w M D A w I C 0 g U m V 0 b 3 J u b y B k Y S B D Y W R l a W E g L S B w Y X J h I F R h Y m V s Y S 9 D b 2 x 1 b W 4 x I E V 4 c G F u Z G l k b y 5 7 Q 2 9 s d W 1 u M S 5 k Y W R v c y w w f S Z x d W 9 0 O y w m c X V v d D t T Z W N 0 a W 9 u M S 8 w M D A w M D A g L S B S Z X R v c m 5 v I G R h I E N h Z G V p Y S A t I H B h c m E g V G F i Z W x h L 0 N v b H V t b j E g R X h w Y W 5 k a W R v L n t D b 2 x 1 b W 4 x L m h h c 2 h f Y W 5 0 Z X J p b 3 I s M X 0 m c X V v d D s s J n F 1 b 3 Q 7 U 2 V j d G l v b j E v M D A w M D A w I C 0 g U m V 0 b 3 J u b y B k Y S B D Y W R l a W E g L S B w Y X J h I F R h Y m V s Y S 9 D b 2 x 1 b W 4 x I E V 4 c G F u Z G l k b y 5 7 Q 2 9 s d W 1 u M S 5 o Y X N o X 2 F 0 d W F s L D J 9 J n F 1 b 3 Q 7 L C Z x d W 9 0 O 1 N l Y 3 R p b 2 4 x L z A w M D A w M C A t I F J l d G 9 y b m 8 g Z G E g Q 2 F k Z W l h I C 0 g c G F y Y S B U Y W J l b G E v Q 2 9 s d W 1 u M S B F e H B h b m R p Z G 8 u e 0 N v b H V t b j E u a W 5 k Z X g s M 3 0 m c X V v d D s s J n F 1 b 3 Q 7 U 2 V j d G l v b j E v M D A w M D A w I C 0 g U m V 0 b 3 J u b y B k Y S B D Y W R l a W E g L S B w Y X J h I F R h Y m V s Y S 9 D b 2 x 1 b W 4 x I E V 4 c G F u Z G l k b y 5 7 Q 2 9 s d W 1 u M S 5 u b 2 5 j Z S w 0 f S Z x d W 9 0 O y w m c X V v d D t T Z W N 0 a W 9 u M S 8 w M D A w M D A g L S B S Z X R v c m 5 v I G R h I E N h Z G V p Y S A t I H B h c m E g V G F i Z W x h L 0 N v b H V t b j E g R X h w Y W 5 k a W R v L n t D b 2 x 1 b W 4 x L n R p b W V z d G F t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M D A w J T I w L S U y M F J l d G 9 y b m 8 l M j B k Y S U y M E N h Z G V p Y S U y M C 0 l M j B w Y X J h J T I w V G F i Z W x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w J T I w L S U y M F J l d G 9 y b m 8 l M j B k Y S U y M E N h Z G V p Y S U y M C 0 l M j B w Y X J h J T I w V G F i Z W x h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w J T I w L S U y M F J l d G 9 y b m 8 l M j B k Y S U y M E N h Z G V p Y S U y M C 0 l M j B w Y X J h J T I w V G F i Z W x h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D A w J T I w L S U y M F J l d G 9 y b m 8 l M j B k Y S U y M E N h Z G V p Y S U y M C 0 l M j B w Y X J h J T I w V G F i Z W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D A w M D A w M F 9 f X 1 J l d G 9 y b m 9 f Z G F f Q 2 F k Z W l h X 1 9 f c G F y Y V 9 U Y W J l b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D A 6 M T g 6 M z I u M T g 2 M j k x N l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L m R h Z G 9 z J n F 1 b 3 Q 7 L C Z x d W 9 0 O 0 N v b H V t b j E u a G F z a F 9 h b n R l c m l v c i Z x d W 9 0 O y w m c X V v d D t D b 2 x 1 b W 4 x L m h h c 2 h f Y X R 1 Y W w m c X V v d D s s J n F 1 b 3 Q 7 Q 2 9 s d W 1 u M S 5 p b m R l e C Z x d W 9 0 O y w m c X V v d D t D b 2 x 1 b W 4 x L m 5 v b m N l J n F 1 b 3 Q 7 L C Z x d W 9 0 O 0 N v b H V t b j E u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M D A w M C A t I F J l d G 9 y b m 8 g Z G E g Q 2 F k Z W l h I C 0 g c G F y Y S B U Y W J l b G E v Q 2 9 s d W 1 u M S B F e H B h b m R p Z G 8 u e 0 N v b H V t b j E u Z G F k b 3 M s M H 0 m c X V v d D s s J n F 1 b 3 Q 7 U 2 V j d G l v b j E v M D A w M D A w M C A t I F J l d G 9 y b m 8 g Z G E g Q 2 F k Z W l h I C 0 g c G F y Y S B U Y W J l b G E v Q 2 9 s d W 1 u M S B F e H B h b m R p Z G 8 u e 0 N v b H V t b j E u a G F z a F 9 h b n R l c m l v c i w x f S Z x d W 9 0 O y w m c X V v d D t T Z W N 0 a W 9 u M S 8 w M D A w M D A w I C 0 g U m V 0 b 3 J u b y B k Y S B D Y W R l a W E g L S B w Y X J h I F R h Y m V s Y S 9 D b 2 x 1 b W 4 x I E V 4 c G F u Z G l k b y 5 7 Q 2 9 s d W 1 u M S 5 o Y X N o X 2 F 0 d W F s L D J 9 J n F 1 b 3 Q 7 L C Z x d W 9 0 O 1 N l Y 3 R p b 2 4 x L z A w M D A w M D A g L S B S Z X R v c m 5 v I G R h I E N h Z G V p Y S A t I H B h c m E g V G F i Z W x h L 0 N v b H V t b j E g R X h w Y W 5 k a W R v L n t D b 2 x 1 b W 4 x L m l u Z G V 4 L D N 9 J n F 1 b 3 Q 7 L C Z x d W 9 0 O 1 N l Y 3 R p b 2 4 x L z A w M D A w M D A g L S B S Z X R v c m 5 v I G R h I E N h Z G V p Y S A t I H B h c m E g V G F i Z W x h L 0 N v b H V t b j E g R X h w Y W 5 k a W R v L n t D b 2 x 1 b W 4 x L m 5 v b m N l L D R 9 J n F 1 b 3 Q 7 L C Z x d W 9 0 O 1 N l Y 3 R p b 2 4 x L z A w M D A w M D A g L S B S Z X R v c m 5 v I G R h I E N h Z G V p Y S A t I H B h c m E g V G F i Z W x h L 0 N v b H V t b j E g R X h w Y W 5 k a W R v L n t D b 2 x 1 b W 4 x L n R p b W V z d G F t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w M D A w M D A w I C 0 g U m V 0 b 3 J u b y B k Y S B D Y W R l a W E g L S B w Y X J h I F R h Y m V s Y S 9 D b 2 x 1 b W 4 x I E V 4 c G F u Z G l k b y 5 7 Q 2 9 s d W 1 u M S 5 k Y W R v c y w w f S Z x d W 9 0 O y w m c X V v d D t T Z W N 0 a W 9 u M S 8 w M D A w M D A w I C 0 g U m V 0 b 3 J u b y B k Y S B D Y W R l a W E g L S B w Y X J h I F R h Y m V s Y S 9 D b 2 x 1 b W 4 x I E V 4 c G F u Z G l k b y 5 7 Q 2 9 s d W 1 u M S 5 o Y X N o X 2 F u d G V y a W 9 y L D F 9 J n F 1 b 3 Q 7 L C Z x d W 9 0 O 1 N l Y 3 R p b 2 4 x L z A w M D A w M D A g L S B S Z X R v c m 5 v I G R h I E N h Z G V p Y S A t I H B h c m E g V G F i Z W x h L 0 N v b H V t b j E g R X h w Y W 5 k a W R v L n t D b 2 x 1 b W 4 x L m h h c 2 h f Y X R 1 Y W w s M n 0 m c X V v d D s s J n F 1 b 3 Q 7 U 2 V j d G l v b j E v M D A w M D A w M C A t I F J l d G 9 y b m 8 g Z G E g Q 2 F k Z W l h I C 0 g c G F y Y S B U Y W J l b G E v Q 2 9 s d W 1 u M S B F e H B h b m R p Z G 8 u e 0 N v b H V t b j E u a W 5 k Z X g s M 3 0 m c X V v d D s s J n F 1 b 3 Q 7 U 2 V j d G l v b j E v M D A w M D A w M C A t I F J l d G 9 y b m 8 g Z G E g Q 2 F k Z W l h I C 0 g c G F y Y S B U Y W J l b G E v Q 2 9 s d W 1 u M S B F e H B h b m R p Z G 8 u e 0 N v b H V t b j E u b m 9 u Y 2 U s N H 0 m c X V v d D s s J n F 1 b 3 Q 7 U 2 V j d G l v b j E v M D A w M D A w M C A t I F J l d G 9 y b m 8 g Z G E g Q 2 F k Z W l h I C 0 g c G F y Y S B U Y W J l b G E v Q 2 9 s d W 1 u M S B F e H B h b m R p Z G 8 u e 0 N v b H V t b j E u d G l t Z X N 0 Y W 1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w M D A w J T I w L S U y M F J l d G 9 y b m 8 l M j B k Y S U y M E N h Z G V p Y S U y M C 0 l M j B w Y X J h J T I w V G F i Z W x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w M C U y M C 0 l M j B S Z X R v c m 5 v J T I w Z G E l M j B D Y W R l a W E l M j A t J T I w c G F y Y S U y M F R h Y m V s Y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w M D A l M j A t J T I w U m V 0 b 3 J u b y U y M G R h J T I w Q 2 F k Z W l h J T I w L S U y M H B h c m E l M j B U Y W J l b G E v Q 2 9 s d W 1 u M S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e Y B R 1 g q i R o V j Y n J g x 3 c W A A A A A A I A A A A A A B B m A A A A A Q A A I A A A A E X + 4 e C x T G f p N t X i L W s w 6 / + I Q C e l C 0 o G L t 4 F 0 5 B N H 9 t 4 A A A A A A 6 A A A A A A g A A I A A A A N j l r e I t q H 4 / V F O e n u W H y h 4 r 1 g b N N d o 3 g 0 v V D o n O y I m 4 U A A A A D t H H 7 I q T V T w s R g P q i C Z Y m s f 8 R W U 4 5 u + v O l l q z J F 3 3 d B J j / 7 o R F z X G / w k t + q Q k J z K T t W x e y e o 4 X c p z U I / j S D 4 T L 5 H b W 6 1 D x 9 N o 1 M W 4 q B j L 3 a Q A A A A K 5 K t a u 7 t v 8 Q u V Z I u l / x R y B 9 A I h r X Y m q P M k E 3 Y V f m d m O 1 / 4 e B H o M q l e E p x C F f y G h L A k o z E R 0 J f 0 E g a 0 m E I r f P 4 Q = < / D a t a M a s h u p > 
</file>

<file path=customXml/itemProps1.xml><?xml version="1.0" encoding="utf-8"?>
<ds:datastoreItem xmlns:ds="http://schemas.openxmlformats.org/officeDocument/2006/customXml" ds:itemID="{3E31079C-5EFC-4D68-B40E-B5CB101EB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4 zeros</vt:lpstr>
      <vt:lpstr>5 zeros</vt:lpstr>
      <vt:lpstr>6 zeros</vt:lpstr>
      <vt:lpstr>7 zeros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Cimino</dc:creator>
  <cp:lastModifiedBy>Diogo Cimino</cp:lastModifiedBy>
  <dcterms:created xsi:type="dcterms:W3CDTF">2015-06-05T18:19:34Z</dcterms:created>
  <dcterms:modified xsi:type="dcterms:W3CDTF">2020-11-03T23:55:09Z</dcterms:modified>
</cp:coreProperties>
</file>