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3"/>
  </bookViews>
  <sheets>
    <sheet name="RMSE" sheetId="1" r:id="rId1"/>
    <sheet name="Choosing features" sheetId="3" r:id="rId2"/>
    <sheet name="Feature selection" sheetId="4" r:id="rId3"/>
    <sheet name="Feature selection 2" sheetId="6" r:id="rId4"/>
    <sheet name="pick outliers!!" sheetId="5" r:id="rId5"/>
    <sheet name="AUC" sheetId="2" r:id="rId6"/>
  </sheets>
  <definedNames>
    <definedName name="_xlnm._FilterDatabase" localSheetId="2" hidden="1">'Feature selection'!$A$1:$J$329</definedName>
    <definedName name="_xlnm._FilterDatabase" localSheetId="3" hidden="1">'Feature selection 2'!$A$1:$C$203</definedName>
  </definedNames>
  <calcPr calcId="152511"/>
</workbook>
</file>

<file path=xl/calcChain.xml><?xml version="1.0" encoding="utf-8"?>
<calcChain xmlns="http://schemas.openxmlformats.org/spreadsheetml/2006/main">
  <c r="B203" i="6" l="1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F332" i="4" l="1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B332" i="4"/>
  <c r="D325" i="4" l="1"/>
  <c r="D320" i="4"/>
  <c r="D298" i="4"/>
  <c r="D297" i="4"/>
  <c r="D294" i="4"/>
  <c r="D289" i="4"/>
  <c r="D287" i="4"/>
  <c r="D286" i="4"/>
  <c r="D283" i="4"/>
  <c r="D281" i="4"/>
  <c r="D278" i="4"/>
  <c r="D269" i="4"/>
  <c r="D264" i="4"/>
  <c r="D249" i="4"/>
  <c r="D247" i="4"/>
  <c r="D236" i="4"/>
  <c r="D235" i="4"/>
  <c r="D233" i="4"/>
  <c r="D187" i="4"/>
  <c r="D319" i="4"/>
  <c r="D314" i="4"/>
  <c r="D311" i="4"/>
  <c r="D310" i="4"/>
  <c r="D308" i="4"/>
  <c r="D305" i="4"/>
  <c r="D301" i="4"/>
  <c r="D299" i="4"/>
  <c r="D296" i="4"/>
  <c r="D211" i="4"/>
  <c r="D195" i="4"/>
  <c r="D292" i="4"/>
  <c r="D291" i="4"/>
  <c r="D280" i="4"/>
  <c r="D234" i="4"/>
  <c r="D279" i="4"/>
  <c r="D277" i="4"/>
  <c r="D276" i="4"/>
  <c r="D240" i="4"/>
  <c r="D274" i="4"/>
  <c r="D248" i="4"/>
  <c r="D243" i="4"/>
  <c r="D241" i="4"/>
  <c r="D225" i="4"/>
  <c r="D148" i="4"/>
  <c r="D145" i="4"/>
  <c r="D266" i="4"/>
  <c r="D329" i="4"/>
  <c r="D328" i="4"/>
  <c r="D327" i="4"/>
  <c r="D326" i="4"/>
  <c r="D219" i="4"/>
  <c r="D210" i="4"/>
  <c r="D324" i="4"/>
  <c r="D207" i="4"/>
  <c r="D323" i="4"/>
  <c r="D322" i="4"/>
  <c r="D321" i="4"/>
  <c r="D268" i="4"/>
  <c r="D254" i="4"/>
  <c r="D318" i="4"/>
  <c r="D317" i="4"/>
  <c r="D316" i="4"/>
  <c r="D258" i="4"/>
  <c r="D315" i="4"/>
  <c r="D313" i="4"/>
  <c r="D169" i="4"/>
  <c r="D259" i="4"/>
  <c r="D242" i="4"/>
  <c r="D273" i="4"/>
  <c r="D312" i="4"/>
  <c r="D267" i="4"/>
  <c r="D216" i="4"/>
  <c r="D251" i="4"/>
  <c r="D309" i="4"/>
  <c r="D165" i="4"/>
  <c r="D257" i="4"/>
  <c r="D307" i="4"/>
  <c r="D176" i="4"/>
  <c r="D306" i="4"/>
  <c r="D304" i="4"/>
  <c r="D303" i="4"/>
  <c r="D224" i="4"/>
  <c r="D262" i="4"/>
  <c r="D302" i="4"/>
  <c r="D300" i="4"/>
  <c r="D270" i="4"/>
  <c r="D295" i="4"/>
  <c r="D260" i="4"/>
  <c r="D293" i="4"/>
  <c r="D261" i="4"/>
  <c r="D290" i="4"/>
  <c r="D265" i="4"/>
  <c r="D288" i="4"/>
  <c r="D209" i="4"/>
  <c r="D238" i="4"/>
  <c r="D208" i="4"/>
  <c r="D239" i="4"/>
  <c r="D285" i="4"/>
  <c r="D284" i="4"/>
  <c r="D282" i="4"/>
  <c r="D244" i="4"/>
  <c r="D275" i="4"/>
  <c r="D197" i="4"/>
  <c r="D206" i="4"/>
  <c r="D194" i="4"/>
  <c r="D203" i="4"/>
  <c r="D272" i="4"/>
  <c r="D271" i="4"/>
  <c r="D179" i="4"/>
  <c r="D196" i="4"/>
  <c r="D237" i="4"/>
  <c r="D182" i="4"/>
  <c r="D263" i="4"/>
  <c r="D190" i="4"/>
  <c r="D204" i="4"/>
  <c r="D174" i="4"/>
  <c r="D256" i="4"/>
  <c r="D255" i="4"/>
  <c r="D253" i="4"/>
  <c r="D201" i="4"/>
  <c r="D128" i="4"/>
  <c r="D252" i="4"/>
  <c r="D214" i="4"/>
  <c r="D226" i="4"/>
  <c r="D250" i="4"/>
  <c r="D192" i="4"/>
  <c r="D217" i="4"/>
  <c r="D213" i="4"/>
  <c r="D246" i="4"/>
  <c r="D245" i="4"/>
  <c r="D231" i="4"/>
  <c r="D229" i="4"/>
  <c r="D157" i="4"/>
  <c r="D180" i="4"/>
  <c r="D202" i="4"/>
  <c r="D173" i="4"/>
  <c r="D228" i="4"/>
  <c r="D159" i="4"/>
  <c r="D205" i="4"/>
  <c r="D221" i="4"/>
  <c r="D191" i="4"/>
  <c r="D154" i="4"/>
  <c r="D200" i="4"/>
  <c r="D114" i="4"/>
  <c r="D198" i="4"/>
  <c r="D161" i="4"/>
  <c r="D218" i="4"/>
  <c r="D188" i="4"/>
  <c r="D232" i="4"/>
  <c r="D170" i="4"/>
  <c r="D220" i="4"/>
  <c r="D189" i="4"/>
  <c r="D149" i="4"/>
  <c r="D230" i="4"/>
  <c r="D150" i="4"/>
  <c r="D153" i="4"/>
  <c r="D183" i="4"/>
  <c r="D178" i="4"/>
  <c r="D140" i="4"/>
  <c r="D227" i="4"/>
  <c r="D186" i="4"/>
  <c r="D199" i="4"/>
  <c r="D155" i="4"/>
  <c r="D223" i="4"/>
  <c r="D222" i="4"/>
  <c r="D166" i="4"/>
  <c r="D172" i="4"/>
  <c r="D185" i="4"/>
  <c r="D193" i="4"/>
  <c r="D142" i="4"/>
  <c r="D215" i="4"/>
  <c r="D136" i="4"/>
  <c r="D138" i="4"/>
  <c r="D175" i="4"/>
  <c r="D119" i="4"/>
  <c r="D167" i="4"/>
  <c r="D168" i="4"/>
  <c r="D181" i="4"/>
  <c r="D177" i="4"/>
  <c r="D212" i="4"/>
  <c r="D124" i="4"/>
  <c r="D147" i="4"/>
  <c r="D171" i="4"/>
  <c r="D118" i="4"/>
  <c r="D146" i="4"/>
  <c r="D122" i="4"/>
  <c r="D139" i="4"/>
  <c r="D156" i="4"/>
  <c r="D134" i="4"/>
  <c r="D152" i="4"/>
  <c r="D83" i="4"/>
  <c r="D164" i="4"/>
  <c r="D121" i="4"/>
  <c r="D125" i="4"/>
  <c r="D143" i="4"/>
  <c r="D127" i="4"/>
  <c r="D137" i="4"/>
  <c r="D144" i="4"/>
  <c r="D158" i="4"/>
  <c r="D184" i="4"/>
  <c r="D107" i="4"/>
  <c r="D130" i="4"/>
  <c r="D99" i="4"/>
  <c r="D131" i="4"/>
  <c r="D162" i="4"/>
  <c r="D123" i="4"/>
  <c r="D163" i="4"/>
  <c r="D135" i="4"/>
  <c r="D132" i="4"/>
  <c r="D115" i="4"/>
  <c r="D71" i="4"/>
  <c r="D116" i="4"/>
  <c r="D101" i="4"/>
  <c r="D86" i="4"/>
  <c r="D111" i="4"/>
  <c r="D109" i="4"/>
  <c r="D91" i="4"/>
  <c r="D160" i="4"/>
  <c r="D129" i="4"/>
  <c r="D106" i="4"/>
  <c r="D112" i="4"/>
  <c r="D133" i="4"/>
  <c r="D103" i="4"/>
  <c r="D151" i="4"/>
  <c r="D93" i="4"/>
  <c r="D97" i="4"/>
  <c r="D98" i="4"/>
  <c r="D85" i="4"/>
  <c r="D104" i="4"/>
  <c r="D108" i="4"/>
  <c r="D126" i="4"/>
  <c r="D113" i="4"/>
  <c r="D100" i="4"/>
  <c r="D82" i="4"/>
  <c r="D141" i="4"/>
  <c r="D80" i="4"/>
  <c r="D110" i="4"/>
  <c r="D69" i="4"/>
  <c r="D67" i="4"/>
  <c r="D57" i="4"/>
  <c r="D105" i="4"/>
  <c r="D75" i="4"/>
  <c r="D90" i="4"/>
  <c r="D102" i="4"/>
  <c r="D77" i="4"/>
  <c r="D66" i="4"/>
  <c r="D95" i="4"/>
  <c r="D120" i="4"/>
  <c r="D89" i="4"/>
  <c r="D76" i="4"/>
  <c r="D96" i="4"/>
  <c r="D92" i="4"/>
  <c r="D117" i="4"/>
  <c r="D48" i="4"/>
  <c r="D58" i="4"/>
  <c r="D94" i="4"/>
  <c r="D65" i="4"/>
  <c r="D78" i="4"/>
  <c r="D81" i="4"/>
  <c r="D70" i="4"/>
  <c r="D88" i="4"/>
  <c r="D87" i="4"/>
  <c r="D79" i="4"/>
  <c r="D63" i="4"/>
  <c r="D49" i="4"/>
  <c r="D61" i="4"/>
  <c r="D74" i="4"/>
  <c r="D73" i="4"/>
  <c r="D54" i="4"/>
  <c r="D62" i="4"/>
  <c r="D44" i="4"/>
  <c r="D72" i="4"/>
  <c r="D47" i="4"/>
  <c r="D55" i="4"/>
  <c r="D53" i="4"/>
  <c r="D64" i="4"/>
  <c r="D68" i="4"/>
  <c r="D60" i="4"/>
  <c r="D40" i="4"/>
  <c r="D84" i="4"/>
  <c r="D46" i="4"/>
  <c r="D50" i="4"/>
  <c r="D52" i="4"/>
  <c r="D56" i="4"/>
  <c r="D59" i="4"/>
  <c r="D39" i="4"/>
  <c r="D43" i="4"/>
  <c r="D27" i="4"/>
  <c r="D51" i="4"/>
  <c r="D36" i="4"/>
  <c r="D41" i="4"/>
  <c r="D33" i="4"/>
  <c r="D31" i="4"/>
  <c r="D35" i="4"/>
  <c r="D30" i="4"/>
  <c r="D37" i="4"/>
  <c r="D32" i="4"/>
  <c r="D28" i="4"/>
  <c r="D42" i="4"/>
  <c r="D38" i="4"/>
  <c r="D45" i="4"/>
  <c r="D19" i="4"/>
  <c r="D23" i="4"/>
  <c r="D26" i="4"/>
  <c r="D34" i="4"/>
  <c r="D29" i="4"/>
  <c r="D24" i="4"/>
  <c r="D25" i="4"/>
  <c r="D22" i="4"/>
  <c r="D18" i="4"/>
  <c r="D20" i="4"/>
  <c r="D17" i="4"/>
  <c r="D21" i="4"/>
  <c r="D15" i="4"/>
  <c r="D14" i="4"/>
  <c r="D13" i="4"/>
  <c r="D16" i="4"/>
  <c r="D10" i="4"/>
  <c r="D12" i="4"/>
  <c r="D11" i="4"/>
  <c r="D8" i="4"/>
  <c r="D9" i="4"/>
  <c r="D7" i="4"/>
  <c r="D6" i="4"/>
  <c r="D5" i="4"/>
  <c r="D4" i="4"/>
  <c r="D2" i="4"/>
  <c r="D3" i="4"/>
  <c r="C325" i="4"/>
  <c r="C320" i="4"/>
  <c r="C298" i="4"/>
  <c r="C297" i="4"/>
  <c r="C294" i="4"/>
  <c r="C289" i="4"/>
  <c r="C287" i="4"/>
  <c r="C286" i="4"/>
  <c r="C283" i="4"/>
  <c r="C281" i="4"/>
  <c r="C278" i="4"/>
  <c r="C269" i="4"/>
  <c r="C264" i="4"/>
  <c r="C249" i="4"/>
  <c r="C247" i="4"/>
  <c r="C236" i="4"/>
  <c r="C235" i="4"/>
  <c r="C233" i="4"/>
  <c r="C187" i="4"/>
  <c r="C319" i="4"/>
  <c r="C314" i="4"/>
  <c r="C311" i="4"/>
  <c r="C310" i="4"/>
  <c r="C308" i="4"/>
  <c r="C305" i="4"/>
  <c r="C301" i="4"/>
  <c r="C299" i="4"/>
  <c r="C296" i="4"/>
  <c r="C211" i="4"/>
  <c r="C195" i="4"/>
  <c r="C292" i="4"/>
  <c r="C291" i="4"/>
  <c r="C280" i="4"/>
  <c r="C234" i="4"/>
  <c r="C279" i="4"/>
  <c r="C277" i="4"/>
  <c r="C276" i="4"/>
  <c r="C240" i="4"/>
  <c r="C274" i="4"/>
  <c r="C248" i="4"/>
  <c r="C243" i="4"/>
  <c r="C241" i="4"/>
  <c r="C225" i="4"/>
  <c r="C148" i="4"/>
  <c r="C145" i="4"/>
  <c r="C266" i="4"/>
  <c r="C329" i="4"/>
  <c r="C328" i="4"/>
  <c r="C327" i="4"/>
  <c r="C326" i="4"/>
  <c r="C219" i="4"/>
  <c r="C210" i="4"/>
  <c r="C324" i="4"/>
  <c r="C207" i="4"/>
  <c r="C323" i="4"/>
  <c r="C322" i="4"/>
  <c r="C321" i="4"/>
  <c r="C268" i="4"/>
  <c r="C254" i="4"/>
  <c r="C318" i="4"/>
  <c r="C317" i="4"/>
  <c r="C316" i="4"/>
  <c r="C258" i="4"/>
  <c r="C315" i="4"/>
  <c r="C313" i="4"/>
  <c r="C169" i="4"/>
  <c r="C259" i="4"/>
  <c r="C242" i="4"/>
  <c r="C273" i="4"/>
  <c r="C312" i="4"/>
  <c r="C267" i="4"/>
  <c r="C216" i="4"/>
  <c r="C251" i="4"/>
  <c r="C309" i="4"/>
  <c r="C165" i="4"/>
  <c r="C257" i="4"/>
  <c r="C307" i="4"/>
  <c r="C176" i="4"/>
  <c r="C306" i="4"/>
  <c r="C304" i="4"/>
  <c r="C303" i="4"/>
  <c r="C224" i="4"/>
  <c r="C262" i="4"/>
  <c r="C302" i="4"/>
  <c r="C300" i="4"/>
  <c r="C270" i="4"/>
  <c r="C295" i="4"/>
  <c r="C260" i="4"/>
  <c r="C293" i="4"/>
  <c r="C261" i="4"/>
  <c r="C290" i="4"/>
  <c r="C265" i="4"/>
  <c r="C288" i="4"/>
  <c r="C209" i="4"/>
  <c r="C238" i="4"/>
  <c r="C208" i="4"/>
  <c r="C239" i="4"/>
  <c r="C285" i="4"/>
  <c r="C284" i="4"/>
  <c r="C282" i="4"/>
  <c r="C244" i="4"/>
  <c r="C275" i="4"/>
  <c r="C197" i="4"/>
  <c r="C206" i="4"/>
  <c r="C194" i="4"/>
  <c r="C203" i="4"/>
  <c r="C272" i="4"/>
  <c r="C271" i="4"/>
  <c r="C179" i="4"/>
  <c r="C196" i="4"/>
  <c r="C237" i="4"/>
  <c r="C182" i="4"/>
  <c r="C263" i="4"/>
  <c r="C190" i="4"/>
  <c r="C204" i="4"/>
  <c r="C174" i="4"/>
  <c r="C256" i="4"/>
  <c r="C255" i="4"/>
  <c r="C253" i="4"/>
  <c r="C201" i="4"/>
  <c r="C128" i="4"/>
  <c r="C252" i="4"/>
  <c r="C214" i="4"/>
  <c r="C226" i="4"/>
  <c r="C250" i="4"/>
  <c r="C192" i="4"/>
  <c r="C217" i="4"/>
  <c r="C213" i="4"/>
  <c r="C246" i="4"/>
  <c r="C245" i="4"/>
  <c r="C231" i="4"/>
  <c r="C229" i="4"/>
  <c r="C157" i="4"/>
  <c r="C180" i="4"/>
  <c r="C202" i="4"/>
  <c r="C173" i="4"/>
  <c r="C228" i="4"/>
  <c r="C159" i="4"/>
  <c r="C205" i="4"/>
  <c r="C221" i="4"/>
  <c r="C191" i="4"/>
  <c r="C154" i="4"/>
  <c r="C200" i="4"/>
  <c r="C114" i="4"/>
  <c r="C198" i="4"/>
  <c r="C161" i="4"/>
  <c r="C218" i="4"/>
  <c r="C188" i="4"/>
  <c r="C232" i="4"/>
  <c r="C170" i="4"/>
  <c r="C220" i="4"/>
  <c r="C189" i="4"/>
  <c r="C149" i="4"/>
  <c r="C230" i="4"/>
  <c r="C150" i="4"/>
  <c r="C153" i="4"/>
  <c r="C183" i="4"/>
  <c r="C178" i="4"/>
  <c r="C140" i="4"/>
  <c r="C227" i="4"/>
  <c r="C186" i="4"/>
  <c r="C199" i="4"/>
  <c r="C155" i="4"/>
  <c r="C223" i="4"/>
  <c r="C222" i="4"/>
  <c r="C166" i="4"/>
  <c r="C172" i="4"/>
  <c r="C185" i="4"/>
  <c r="C193" i="4"/>
  <c r="C142" i="4"/>
  <c r="C215" i="4"/>
  <c r="C136" i="4"/>
  <c r="C138" i="4"/>
  <c r="C175" i="4"/>
  <c r="C119" i="4"/>
  <c r="C167" i="4"/>
  <c r="C168" i="4"/>
  <c r="C181" i="4"/>
  <c r="C177" i="4"/>
  <c r="C212" i="4"/>
  <c r="C124" i="4"/>
  <c r="C147" i="4"/>
  <c r="C171" i="4"/>
  <c r="C118" i="4"/>
  <c r="C146" i="4"/>
  <c r="C122" i="4"/>
  <c r="C139" i="4"/>
  <c r="C156" i="4"/>
  <c r="C134" i="4"/>
  <c r="C152" i="4"/>
  <c r="C83" i="4"/>
  <c r="C164" i="4"/>
  <c r="C121" i="4"/>
  <c r="C125" i="4"/>
  <c r="C143" i="4"/>
  <c r="C127" i="4"/>
  <c r="C137" i="4"/>
  <c r="C144" i="4"/>
  <c r="C158" i="4"/>
  <c r="C184" i="4"/>
  <c r="C107" i="4"/>
  <c r="C130" i="4"/>
  <c r="C99" i="4"/>
  <c r="C131" i="4"/>
  <c r="C162" i="4"/>
  <c r="C123" i="4"/>
  <c r="C163" i="4"/>
  <c r="C135" i="4"/>
  <c r="C132" i="4"/>
  <c r="C115" i="4"/>
  <c r="C71" i="4"/>
  <c r="C116" i="4"/>
  <c r="C101" i="4"/>
  <c r="C86" i="4"/>
  <c r="C111" i="4"/>
  <c r="C109" i="4"/>
  <c r="C91" i="4"/>
  <c r="C160" i="4"/>
  <c r="C129" i="4"/>
  <c r="C106" i="4"/>
  <c r="C112" i="4"/>
  <c r="C133" i="4"/>
  <c r="C103" i="4"/>
  <c r="C151" i="4"/>
  <c r="C93" i="4"/>
  <c r="C97" i="4"/>
  <c r="C98" i="4"/>
  <c r="C85" i="4"/>
  <c r="C104" i="4"/>
  <c r="C108" i="4"/>
  <c r="C126" i="4"/>
  <c r="C113" i="4"/>
  <c r="C100" i="4"/>
  <c r="C82" i="4"/>
  <c r="C141" i="4"/>
  <c r="C80" i="4"/>
  <c r="C110" i="4"/>
  <c r="C69" i="4"/>
  <c r="C67" i="4"/>
  <c r="C57" i="4"/>
  <c r="C105" i="4"/>
  <c r="C75" i="4"/>
  <c r="C90" i="4"/>
  <c r="C102" i="4"/>
  <c r="C77" i="4"/>
  <c r="C66" i="4"/>
  <c r="C95" i="4"/>
  <c r="C120" i="4"/>
  <c r="C89" i="4"/>
  <c r="C76" i="4"/>
  <c r="C96" i="4"/>
  <c r="C92" i="4"/>
  <c r="C117" i="4"/>
  <c r="C48" i="4"/>
  <c r="C58" i="4"/>
  <c r="C94" i="4"/>
  <c r="C65" i="4"/>
  <c r="C78" i="4"/>
  <c r="C81" i="4"/>
  <c r="C70" i="4"/>
  <c r="C88" i="4"/>
  <c r="C87" i="4"/>
  <c r="C79" i="4"/>
  <c r="C63" i="4"/>
  <c r="C49" i="4"/>
  <c r="C61" i="4"/>
  <c r="C74" i="4"/>
  <c r="C73" i="4"/>
  <c r="C54" i="4"/>
  <c r="C62" i="4"/>
  <c r="C44" i="4"/>
  <c r="C72" i="4"/>
  <c r="C47" i="4"/>
  <c r="C55" i="4"/>
  <c r="C53" i="4"/>
  <c r="C64" i="4"/>
  <c r="C68" i="4"/>
  <c r="C60" i="4"/>
  <c r="C40" i="4"/>
  <c r="C84" i="4"/>
  <c r="C46" i="4"/>
  <c r="C50" i="4"/>
  <c r="C52" i="4"/>
  <c r="C56" i="4"/>
  <c r="C59" i="4"/>
  <c r="C39" i="4"/>
  <c r="C43" i="4"/>
  <c r="C27" i="4"/>
  <c r="C51" i="4"/>
  <c r="C36" i="4"/>
  <c r="C41" i="4"/>
  <c r="C33" i="4"/>
  <c r="C31" i="4"/>
  <c r="C35" i="4"/>
  <c r="C30" i="4"/>
  <c r="C37" i="4"/>
  <c r="C32" i="4"/>
  <c r="C28" i="4"/>
  <c r="C42" i="4"/>
  <c r="C38" i="4"/>
  <c r="C45" i="4"/>
  <c r="C19" i="4"/>
  <c r="C23" i="4"/>
  <c r="C26" i="4"/>
  <c r="C34" i="4"/>
  <c r="C29" i="4"/>
  <c r="C24" i="4"/>
  <c r="C25" i="4"/>
  <c r="C22" i="4"/>
  <c r="C18" i="4"/>
  <c r="C20" i="4"/>
  <c r="C17" i="4"/>
  <c r="C21" i="4"/>
  <c r="C15" i="4"/>
  <c r="C14" i="4"/>
  <c r="C13" i="4"/>
  <c r="C16" i="4"/>
  <c r="C10" i="4"/>
  <c r="C12" i="4"/>
  <c r="C11" i="4"/>
  <c r="C8" i="4"/>
  <c r="C9" i="4"/>
  <c r="C7" i="4"/>
  <c r="C6" i="4"/>
  <c r="C5" i="4"/>
  <c r="C4" i="4"/>
  <c r="C2" i="4"/>
  <c r="C3" i="4"/>
  <c r="B325" i="4"/>
  <c r="E325" i="4" s="1"/>
  <c r="B320" i="4"/>
  <c r="B298" i="4"/>
  <c r="E298" i="4" s="1"/>
  <c r="B297" i="4"/>
  <c r="E297" i="4" s="1"/>
  <c r="B294" i="4"/>
  <c r="E294" i="4" s="1"/>
  <c r="B289" i="4"/>
  <c r="E289" i="4" s="1"/>
  <c r="B287" i="4"/>
  <c r="E287" i="4" s="1"/>
  <c r="B286" i="4"/>
  <c r="E286" i="4" s="1"/>
  <c r="B283" i="4"/>
  <c r="E283" i="4" s="1"/>
  <c r="B281" i="4"/>
  <c r="E281" i="4" s="1"/>
  <c r="B278" i="4"/>
  <c r="E278" i="4" s="1"/>
  <c r="B269" i="4"/>
  <c r="E269" i="4" s="1"/>
  <c r="B264" i="4"/>
  <c r="E264" i="4" s="1"/>
  <c r="B249" i="4"/>
  <c r="E249" i="4" s="1"/>
  <c r="B247" i="4"/>
  <c r="E247" i="4" s="1"/>
  <c r="B236" i="4"/>
  <c r="E236" i="4" s="1"/>
  <c r="B235" i="4"/>
  <c r="E235" i="4" s="1"/>
  <c r="B233" i="4"/>
  <c r="E233" i="4" s="1"/>
  <c r="B187" i="4"/>
  <c r="E187" i="4" s="1"/>
  <c r="B319" i="4"/>
  <c r="E319" i="4" s="1"/>
  <c r="B314" i="4"/>
  <c r="E314" i="4" s="1"/>
  <c r="B311" i="4"/>
  <c r="E311" i="4" s="1"/>
  <c r="B310" i="4"/>
  <c r="E310" i="4" s="1"/>
  <c r="B308" i="4"/>
  <c r="E308" i="4" s="1"/>
  <c r="B305" i="4"/>
  <c r="E305" i="4" s="1"/>
  <c r="B301" i="4"/>
  <c r="E301" i="4" s="1"/>
  <c r="B299" i="4"/>
  <c r="E299" i="4" s="1"/>
  <c r="B296" i="4"/>
  <c r="E296" i="4" s="1"/>
  <c r="B211" i="4"/>
  <c r="E211" i="4" s="1"/>
  <c r="B195" i="4"/>
  <c r="E195" i="4" s="1"/>
  <c r="B292" i="4"/>
  <c r="E292" i="4" s="1"/>
  <c r="B291" i="4"/>
  <c r="E291" i="4" s="1"/>
  <c r="B280" i="4"/>
  <c r="E280" i="4" s="1"/>
  <c r="B234" i="4"/>
  <c r="E234" i="4" s="1"/>
  <c r="B279" i="4"/>
  <c r="E279" i="4" s="1"/>
  <c r="B277" i="4"/>
  <c r="E277" i="4" s="1"/>
  <c r="B276" i="4"/>
  <c r="E276" i="4" s="1"/>
  <c r="B240" i="4"/>
  <c r="E240" i="4" s="1"/>
  <c r="B274" i="4"/>
  <c r="E274" i="4" s="1"/>
  <c r="B248" i="4"/>
  <c r="E248" i="4" s="1"/>
  <c r="B243" i="4"/>
  <c r="E243" i="4" s="1"/>
  <c r="B241" i="4"/>
  <c r="E241" i="4" s="1"/>
  <c r="B225" i="4"/>
  <c r="E225" i="4" s="1"/>
  <c r="B148" i="4"/>
  <c r="E148" i="4" s="1"/>
  <c r="B145" i="4"/>
  <c r="E145" i="4" s="1"/>
  <c r="B266" i="4"/>
  <c r="E266" i="4" s="1"/>
  <c r="B329" i="4"/>
  <c r="E329" i="4" s="1"/>
  <c r="B328" i="4"/>
  <c r="E328" i="4" s="1"/>
  <c r="B327" i="4"/>
  <c r="E327" i="4" s="1"/>
  <c r="B326" i="4"/>
  <c r="E326" i="4" s="1"/>
  <c r="B219" i="4"/>
  <c r="E219" i="4" s="1"/>
  <c r="B210" i="4"/>
  <c r="E210" i="4" s="1"/>
  <c r="B324" i="4"/>
  <c r="E324" i="4" s="1"/>
  <c r="B207" i="4"/>
  <c r="E207" i="4" s="1"/>
  <c r="B323" i="4"/>
  <c r="E323" i="4" s="1"/>
  <c r="B322" i="4"/>
  <c r="E322" i="4" s="1"/>
  <c r="B321" i="4"/>
  <c r="E321" i="4" s="1"/>
  <c r="B268" i="4"/>
  <c r="E268" i="4" s="1"/>
  <c r="B254" i="4"/>
  <c r="E254" i="4" s="1"/>
  <c r="B318" i="4"/>
  <c r="E318" i="4" s="1"/>
  <c r="B317" i="4"/>
  <c r="E317" i="4" s="1"/>
  <c r="B316" i="4"/>
  <c r="E316" i="4" s="1"/>
  <c r="B258" i="4"/>
  <c r="E258" i="4" s="1"/>
  <c r="B315" i="4"/>
  <c r="E315" i="4" s="1"/>
  <c r="B313" i="4"/>
  <c r="E313" i="4" s="1"/>
  <c r="B169" i="4"/>
  <c r="E169" i="4" s="1"/>
  <c r="B259" i="4"/>
  <c r="E259" i="4" s="1"/>
  <c r="B242" i="4"/>
  <c r="E242" i="4" s="1"/>
  <c r="B273" i="4"/>
  <c r="E273" i="4" s="1"/>
  <c r="B312" i="4"/>
  <c r="B267" i="4"/>
  <c r="E267" i="4" s="1"/>
  <c r="B216" i="4"/>
  <c r="E216" i="4" s="1"/>
  <c r="B251" i="4"/>
  <c r="E251" i="4" s="1"/>
  <c r="B309" i="4"/>
  <c r="E309" i="4" s="1"/>
  <c r="B165" i="4"/>
  <c r="E165" i="4" s="1"/>
  <c r="B257" i="4"/>
  <c r="E257" i="4" s="1"/>
  <c r="B307" i="4"/>
  <c r="E307" i="4" s="1"/>
  <c r="B176" i="4"/>
  <c r="E176" i="4" s="1"/>
  <c r="B306" i="4"/>
  <c r="E306" i="4" s="1"/>
  <c r="B304" i="4"/>
  <c r="E304" i="4" s="1"/>
  <c r="B303" i="4"/>
  <c r="E303" i="4" s="1"/>
  <c r="B224" i="4"/>
  <c r="E224" i="4" s="1"/>
  <c r="B262" i="4"/>
  <c r="E262" i="4" s="1"/>
  <c r="B302" i="4"/>
  <c r="E302" i="4" s="1"/>
  <c r="B300" i="4"/>
  <c r="E300" i="4" s="1"/>
  <c r="B270" i="4"/>
  <c r="E270" i="4" s="1"/>
  <c r="B295" i="4"/>
  <c r="E295" i="4" s="1"/>
  <c r="B260" i="4"/>
  <c r="E260" i="4" s="1"/>
  <c r="B293" i="4"/>
  <c r="E293" i="4" s="1"/>
  <c r="B261" i="4"/>
  <c r="E261" i="4" s="1"/>
  <c r="B290" i="4"/>
  <c r="E290" i="4" s="1"/>
  <c r="B265" i="4"/>
  <c r="E265" i="4" s="1"/>
  <c r="B288" i="4"/>
  <c r="E288" i="4" s="1"/>
  <c r="B209" i="4"/>
  <c r="E209" i="4" s="1"/>
  <c r="B238" i="4"/>
  <c r="E238" i="4" s="1"/>
  <c r="B208" i="4"/>
  <c r="E208" i="4" s="1"/>
  <c r="B239" i="4"/>
  <c r="E239" i="4" s="1"/>
  <c r="B285" i="4"/>
  <c r="E285" i="4" s="1"/>
  <c r="B284" i="4"/>
  <c r="E284" i="4" s="1"/>
  <c r="B282" i="4"/>
  <c r="E282" i="4" s="1"/>
  <c r="B244" i="4"/>
  <c r="E244" i="4" s="1"/>
  <c r="B275" i="4"/>
  <c r="E275" i="4" s="1"/>
  <c r="B197" i="4"/>
  <c r="E197" i="4" s="1"/>
  <c r="B206" i="4"/>
  <c r="E206" i="4" s="1"/>
  <c r="B194" i="4"/>
  <c r="E194" i="4" s="1"/>
  <c r="B203" i="4"/>
  <c r="E203" i="4" s="1"/>
  <c r="B272" i="4"/>
  <c r="E272" i="4" s="1"/>
  <c r="B271" i="4"/>
  <c r="E271" i="4" s="1"/>
  <c r="B179" i="4"/>
  <c r="E179" i="4" s="1"/>
  <c r="B196" i="4"/>
  <c r="E196" i="4" s="1"/>
  <c r="B237" i="4"/>
  <c r="E237" i="4" s="1"/>
  <c r="B182" i="4"/>
  <c r="E182" i="4" s="1"/>
  <c r="B263" i="4"/>
  <c r="E263" i="4" s="1"/>
  <c r="B190" i="4"/>
  <c r="E190" i="4" s="1"/>
  <c r="B204" i="4"/>
  <c r="E204" i="4" s="1"/>
  <c r="B174" i="4"/>
  <c r="E174" i="4" s="1"/>
  <c r="B256" i="4"/>
  <c r="E256" i="4" s="1"/>
  <c r="B255" i="4"/>
  <c r="E255" i="4" s="1"/>
  <c r="B253" i="4"/>
  <c r="E253" i="4" s="1"/>
  <c r="B201" i="4"/>
  <c r="E201" i="4" s="1"/>
  <c r="B128" i="4"/>
  <c r="E128" i="4" s="1"/>
  <c r="B252" i="4"/>
  <c r="E252" i="4" s="1"/>
  <c r="B214" i="4"/>
  <c r="E214" i="4" s="1"/>
  <c r="B226" i="4"/>
  <c r="E226" i="4" s="1"/>
  <c r="B250" i="4"/>
  <c r="E250" i="4" s="1"/>
  <c r="B192" i="4"/>
  <c r="E192" i="4" s="1"/>
  <c r="B217" i="4"/>
  <c r="E217" i="4" s="1"/>
  <c r="B213" i="4"/>
  <c r="E213" i="4" s="1"/>
  <c r="B246" i="4"/>
  <c r="E246" i="4" s="1"/>
  <c r="B245" i="4"/>
  <c r="E245" i="4" s="1"/>
  <c r="B231" i="4"/>
  <c r="E231" i="4" s="1"/>
  <c r="B229" i="4"/>
  <c r="E229" i="4" s="1"/>
  <c r="B157" i="4"/>
  <c r="E157" i="4" s="1"/>
  <c r="B180" i="4"/>
  <c r="E180" i="4" s="1"/>
  <c r="B202" i="4"/>
  <c r="E202" i="4" s="1"/>
  <c r="B173" i="4"/>
  <c r="E173" i="4" s="1"/>
  <c r="B228" i="4"/>
  <c r="E228" i="4" s="1"/>
  <c r="B159" i="4"/>
  <c r="E159" i="4" s="1"/>
  <c r="B205" i="4"/>
  <c r="E205" i="4" s="1"/>
  <c r="B221" i="4"/>
  <c r="E221" i="4" s="1"/>
  <c r="B191" i="4"/>
  <c r="E191" i="4" s="1"/>
  <c r="B154" i="4"/>
  <c r="E154" i="4" s="1"/>
  <c r="B200" i="4"/>
  <c r="E200" i="4" s="1"/>
  <c r="B114" i="4"/>
  <c r="E114" i="4" s="1"/>
  <c r="B198" i="4"/>
  <c r="E198" i="4" s="1"/>
  <c r="B161" i="4"/>
  <c r="E161" i="4" s="1"/>
  <c r="B218" i="4"/>
  <c r="E218" i="4" s="1"/>
  <c r="B188" i="4"/>
  <c r="E188" i="4" s="1"/>
  <c r="B232" i="4"/>
  <c r="E232" i="4" s="1"/>
  <c r="B170" i="4"/>
  <c r="E170" i="4" s="1"/>
  <c r="B220" i="4"/>
  <c r="E220" i="4" s="1"/>
  <c r="B189" i="4"/>
  <c r="E189" i="4" s="1"/>
  <c r="B149" i="4"/>
  <c r="E149" i="4" s="1"/>
  <c r="B230" i="4"/>
  <c r="E230" i="4" s="1"/>
  <c r="B150" i="4"/>
  <c r="E150" i="4" s="1"/>
  <c r="B153" i="4"/>
  <c r="E153" i="4" s="1"/>
  <c r="B183" i="4"/>
  <c r="E183" i="4" s="1"/>
  <c r="B178" i="4"/>
  <c r="E178" i="4" s="1"/>
  <c r="B140" i="4"/>
  <c r="E140" i="4" s="1"/>
  <c r="B227" i="4"/>
  <c r="E227" i="4" s="1"/>
  <c r="B186" i="4"/>
  <c r="E186" i="4" s="1"/>
  <c r="B199" i="4"/>
  <c r="E199" i="4" s="1"/>
  <c r="B155" i="4"/>
  <c r="E155" i="4" s="1"/>
  <c r="B223" i="4"/>
  <c r="E223" i="4" s="1"/>
  <c r="B222" i="4"/>
  <c r="E222" i="4" s="1"/>
  <c r="B166" i="4"/>
  <c r="E166" i="4" s="1"/>
  <c r="B172" i="4"/>
  <c r="E172" i="4" s="1"/>
  <c r="B185" i="4"/>
  <c r="E185" i="4" s="1"/>
  <c r="B193" i="4"/>
  <c r="E193" i="4" s="1"/>
  <c r="B142" i="4"/>
  <c r="E142" i="4" s="1"/>
  <c r="B215" i="4"/>
  <c r="E215" i="4" s="1"/>
  <c r="B136" i="4"/>
  <c r="E136" i="4" s="1"/>
  <c r="B138" i="4"/>
  <c r="E138" i="4" s="1"/>
  <c r="B175" i="4"/>
  <c r="E175" i="4" s="1"/>
  <c r="B119" i="4"/>
  <c r="E119" i="4" s="1"/>
  <c r="B167" i="4"/>
  <c r="E167" i="4" s="1"/>
  <c r="B168" i="4"/>
  <c r="E168" i="4" s="1"/>
  <c r="B181" i="4"/>
  <c r="E181" i="4" s="1"/>
  <c r="B177" i="4"/>
  <c r="E177" i="4" s="1"/>
  <c r="B212" i="4"/>
  <c r="E212" i="4" s="1"/>
  <c r="B124" i="4"/>
  <c r="E124" i="4" s="1"/>
  <c r="B147" i="4"/>
  <c r="E147" i="4" s="1"/>
  <c r="B171" i="4"/>
  <c r="E171" i="4" s="1"/>
  <c r="B118" i="4"/>
  <c r="E118" i="4" s="1"/>
  <c r="B146" i="4"/>
  <c r="E146" i="4" s="1"/>
  <c r="B122" i="4"/>
  <c r="E122" i="4" s="1"/>
  <c r="B139" i="4"/>
  <c r="E139" i="4" s="1"/>
  <c r="B156" i="4"/>
  <c r="E156" i="4" s="1"/>
  <c r="B134" i="4"/>
  <c r="E134" i="4" s="1"/>
  <c r="B152" i="4"/>
  <c r="E152" i="4" s="1"/>
  <c r="B83" i="4"/>
  <c r="E83" i="4" s="1"/>
  <c r="B164" i="4"/>
  <c r="E164" i="4" s="1"/>
  <c r="B121" i="4"/>
  <c r="E121" i="4" s="1"/>
  <c r="B125" i="4"/>
  <c r="E125" i="4" s="1"/>
  <c r="B143" i="4"/>
  <c r="E143" i="4" s="1"/>
  <c r="B127" i="4"/>
  <c r="E127" i="4" s="1"/>
  <c r="B137" i="4"/>
  <c r="E137" i="4" s="1"/>
  <c r="B144" i="4"/>
  <c r="E144" i="4" s="1"/>
  <c r="B158" i="4"/>
  <c r="E158" i="4" s="1"/>
  <c r="B184" i="4"/>
  <c r="E184" i="4" s="1"/>
  <c r="B107" i="4"/>
  <c r="E107" i="4" s="1"/>
  <c r="B130" i="4"/>
  <c r="E130" i="4" s="1"/>
  <c r="B99" i="4"/>
  <c r="E99" i="4" s="1"/>
  <c r="B131" i="4"/>
  <c r="E131" i="4" s="1"/>
  <c r="B162" i="4"/>
  <c r="E162" i="4" s="1"/>
  <c r="B123" i="4"/>
  <c r="E123" i="4" s="1"/>
  <c r="B163" i="4"/>
  <c r="E163" i="4" s="1"/>
  <c r="B135" i="4"/>
  <c r="E135" i="4" s="1"/>
  <c r="B132" i="4"/>
  <c r="E132" i="4" s="1"/>
  <c r="B115" i="4"/>
  <c r="E115" i="4" s="1"/>
  <c r="B71" i="4"/>
  <c r="E71" i="4" s="1"/>
  <c r="B116" i="4"/>
  <c r="E116" i="4" s="1"/>
  <c r="B101" i="4"/>
  <c r="E101" i="4" s="1"/>
  <c r="B86" i="4"/>
  <c r="E86" i="4" s="1"/>
  <c r="B111" i="4"/>
  <c r="E111" i="4" s="1"/>
  <c r="B109" i="4"/>
  <c r="E109" i="4" s="1"/>
  <c r="B91" i="4"/>
  <c r="E91" i="4" s="1"/>
  <c r="B160" i="4"/>
  <c r="E160" i="4" s="1"/>
  <c r="B129" i="4"/>
  <c r="E129" i="4" s="1"/>
  <c r="B106" i="4"/>
  <c r="E106" i="4" s="1"/>
  <c r="B112" i="4"/>
  <c r="E112" i="4" s="1"/>
  <c r="B133" i="4"/>
  <c r="E133" i="4" s="1"/>
  <c r="B103" i="4"/>
  <c r="E103" i="4" s="1"/>
  <c r="B151" i="4"/>
  <c r="E151" i="4" s="1"/>
  <c r="B93" i="4"/>
  <c r="E93" i="4" s="1"/>
  <c r="B97" i="4"/>
  <c r="E97" i="4" s="1"/>
  <c r="B98" i="4"/>
  <c r="E98" i="4" s="1"/>
  <c r="B85" i="4"/>
  <c r="E85" i="4" s="1"/>
  <c r="B104" i="4"/>
  <c r="E104" i="4" s="1"/>
  <c r="B108" i="4"/>
  <c r="E108" i="4" s="1"/>
  <c r="B126" i="4"/>
  <c r="E126" i="4" s="1"/>
  <c r="B113" i="4"/>
  <c r="E113" i="4" s="1"/>
  <c r="B100" i="4"/>
  <c r="E100" i="4" s="1"/>
  <c r="B82" i="4"/>
  <c r="E82" i="4" s="1"/>
  <c r="B141" i="4"/>
  <c r="E141" i="4" s="1"/>
  <c r="B80" i="4"/>
  <c r="E80" i="4" s="1"/>
  <c r="B110" i="4"/>
  <c r="E110" i="4" s="1"/>
  <c r="B69" i="4"/>
  <c r="E69" i="4" s="1"/>
  <c r="B67" i="4"/>
  <c r="E67" i="4" s="1"/>
  <c r="B57" i="4"/>
  <c r="E57" i="4" s="1"/>
  <c r="B105" i="4"/>
  <c r="E105" i="4" s="1"/>
  <c r="B75" i="4"/>
  <c r="E75" i="4" s="1"/>
  <c r="B90" i="4"/>
  <c r="E90" i="4" s="1"/>
  <c r="B102" i="4"/>
  <c r="E102" i="4" s="1"/>
  <c r="B77" i="4"/>
  <c r="E77" i="4" s="1"/>
  <c r="B66" i="4"/>
  <c r="E66" i="4" s="1"/>
  <c r="B95" i="4"/>
  <c r="E95" i="4" s="1"/>
  <c r="B120" i="4"/>
  <c r="E120" i="4" s="1"/>
  <c r="B89" i="4"/>
  <c r="E89" i="4" s="1"/>
  <c r="B76" i="4"/>
  <c r="E76" i="4" s="1"/>
  <c r="B96" i="4"/>
  <c r="E96" i="4" s="1"/>
  <c r="B92" i="4"/>
  <c r="E92" i="4" s="1"/>
  <c r="B117" i="4"/>
  <c r="E117" i="4" s="1"/>
  <c r="B48" i="4"/>
  <c r="E48" i="4" s="1"/>
  <c r="B58" i="4"/>
  <c r="E58" i="4" s="1"/>
  <c r="B94" i="4"/>
  <c r="E94" i="4" s="1"/>
  <c r="B65" i="4"/>
  <c r="E65" i="4" s="1"/>
  <c r="B78" i="4"/>
  <c r="E78" i="4" s="1"/>
  <c r="B81" i="4"/>
  <c r="E81" i="4" s="1"/>
  <c r="B70" i="4"/>
  <c r="E70" i="4" s="1"/>
  <c r="B88" i="4"/>
  <c r="E88" i="4" s="1"/>
  <c r="B87" i="4"/>
  <c r="E87" i="4" s="1"/>
  <c r="B79" i="4"/>
  <c r="E79" i="4" s="1"/>
  <c r="B63" i="4"/>
  <c r="B49" i="4"/>
  <c r="E49" i="4" s="1"/>
  <c r="B61" i="4"/>
  <c r="E61" i="4" s="1"/>
  <c r="B74" i="4"/>
  <c r="E74" i="4" s="1"/>
  <c r="B73" i="4"/>
  <c r="E73" i="4" s="1"/>
  <c r="B54" i="4"/>
  <c r="E54" i="4" s="1"/>
  <c r="B62" i="4"/>
  <c r="E62" i="4" s="1"/>
  <c r="B44" i="4"/>
  <c r="B72" i="4"/>
  <c r="E72" i="4" s="1"/>
  <c r="B47" i="4"/>
  <c r="E47" i="4" s="1"/>
  <c r="B55" i="4"/>
  <c r="E55" i="4" s="1"/>
  <c r="B53" i="4"/>
  <c r="E53" i="4" s="1"/>
  <c r="B64" i="4"/>
  <c r="E64" i="4" s="1"/>
  <c r="B68" i="4"/>
  <c r="E68" i="4" s="1"/>
  <c r="B60" i="4"/>
  <c r="E60" i="4" s="1"/>
  <c r="B40" i="4"/>
  <c r="E40" i="4" s="1"/>
  <c r="B84" i="4"/>
  <c r="E84" i="4" s="1"/>
  <c r="B46" i="4"/>
  <c r="E46" i="4" s="1"/>
  <c r="B50" i="4"/>
  <c r="E50" i="4" s="1"/>
  <c r="B52" i="4"/>
  <c r="E52" i="4" s="1"/>
  <c r="B56" i="4"/>
  <c r="E56" i="4" s="1"/>
  <c r="B59" i="4"/>
  <c r="E59" i="4" s="1"/>
  <c r="B39" i="4"/>
  <c r="E39" i="4" s="1"/>
  <c r="B43" i="4"/>
  <c r="E43" i="4" s="1"/>
  <c r="B27" i="4"/>
  <c r="E27" i="4" s="1"/>
  <c r="B51" i="4"/>
  <c r="E51" i="4" s="1"/>
  <c r="B36" i="4"/>
  <c r="E36" i="4" s="1"/>
  <c r="B41" i="4"/>
  <c r="E41" i="4" s="1"/>
  <c r="B33" i="4"/>
  <c r="E33" i="4" s="1"/>
  <c r="B31" i="4"/>
  <c r="E31" i="4" s="1"/>
  <c r="B35" i="4"/>
  <c r="E35" i="4" s="1"/>
  <c r="B30" i="4"/>
  <c r="E30" i="4" s="1"/>
  <c r="B37" i="4"/>
  <c r="E37" i="4" s="1"/>
  <c r="B32" i="4"/>
  <c r="E32" i="4" s="1"/>
  <c r="B28" i="4"/>
  <c r="E28" i="4" s="1"/>
  <c r="B42" i="4"/>
  <c r="E42" i="4" s="1"/>
  <c r="B38" i="4"/>
  <c r="E38" i="4" s="1"/>
  <c r="B45" i="4"/>
  <c r="E45" i="4" s="1"/>
  <c r="B19" i="4"/>
  <c r="E19" i="4" s="1"/>
  <c r="B23" i="4"/>
  <c r="E23" i="4" s="1"/>
  <c r="B26" i="4"/>
  <c r="E26" i="4" s="1"/>
  <c r="B34" i="4"/>
  <c r="E34" i="4" s="1"/>
  <c r="B29" i="4"/>
  <c r="E29" i="4" s="1"/>
  <c r="B24" i="4"/>
  <c r="E24" i="4" s="1"/>
  <c r="B25" i="4"/>
  <c r="E25" i="4" s="1"/>
  <c r="B22" i="4"/>
  <c r="E22" i="4" s="1"/>
  <c r="B18" i="4"/>
  <c r="E18" i="4" s="1"/>
  <c r="B20" i="4"/>
  <c r="E20" i="4" s="1"/>
  <c r="B17" i="4"/>
  <c r="E17" i="4" s="1"/>
  <c r="B21" i="4"/>
  <c r="E21" i="4" s="1"/>
  <c r="B15" i="4"/>
  <c r="E15" i="4" s="1"/>
  <c r="B14" i="4"/>
  <c r="E14" i="4" s="1"/>
  <c r="B13" i="4"/>
  <c r="E13" i="4" s="1"/>
  <c r="B16" i="4"/>
  <c r="E16" i="4" s="1"/>
  <c r="B10" i="4"/>
  <c r="E10" i="4" s="1"/>
  <c r="B12" i="4"/>
  <c r="E12" i="4" s="1"/>
  <c r="B11" i="4"/>
  <c r="E11" i="4" s="1"/>
  <c r="B8" i="4"/>
  <c r="E8" i="4" s="1"/>
  <c r="B9" i="4"/>
  <c r="E9" i="4" s="1"/>
  <c r="B7" i="4"/>
  <c r="E7" i="4" s="1"/>
  <c r="B6" i="4"/>
  <c r="E6" i="4" s="1"/>
  <c r="B5" i="4"/>
  <c r="E5" i="4" s="1"/>
  <c r="B4" i="4"/>
  <c r="E4" i="4" s="1"/>
  <c r="B2" i="4"/>
  <c r="E2" i="4" s="1"/>
  <c r="B3" i="4"/>
  <c r="E3" i="4" s="1"/>
  <c r="E320" i="4" l="1"/>
  <c r="E44" i="4"/>
  <c r="E63" i="4"/>
  <c r="E312" i="4"/>
  <c r="F2" i="4"/>
  <c r="F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142" i="4"/>
  <c r="F146" i="4"/>
  <c r="F150" i="4"/>
  <c r="F154" i="4"/>
  <c r="F158" i="4"/>
  <c r="F162" i="4"/>
  <c r="F166" i="4"/>
  <c r="F170" i="4"/>
  <c r="F174" i="4"/>
  <c r="F178" i="4"/>
  <c r="F182" i="4"/>
  <c r="F186" i="4"/>
  <c r="F190" i="4"/>
  <c r="F194" i="4"/>
  <c r="F198" i="4"/>
  <c r="F212" i="4"/>
  <c r="F214" i="4"/>
  <c r="F204" i="4"/>
  <c r="F220" i="4"/>
  <c r="F223" i="4"/>
  <c r="F208" i="4"/>
  <c r="F229" i="4"/>
  <c r="F232" i="4"/>
  <c r="F210" i="4"/>
  <c r="F239" i="4"/>
  <c r="F243" i="4"/>
  <c r="F247" i="4"/>
  <c r="F251" i="4"/>
  <c r="F254" i="4"/>
  <c r="F258" i="4"/>
  <c r="F262" i="4"/>
  <c r="F266" i="4"/>
  <c r="F270" i="4"/>
  <c r="F274" i="4"/>
  <c r="F278" i="4"/>
  <c r="F282" i="4"/>
  <c r="F286" i="4"/>
  <c r="F290" i="4"/>
  <c r="F294" i="4"/>
  <c r="F298" i="4"/>
  <c r="F302" i="4"/>
  <c r="F306" i="4"/>
  <c r="F310" i="4"/>
  <c r="F314" i="4"/>
  <c r="F318" i="4"/>
  <c r="F322" i="4"/>
  <c r="F326" i="4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35" i="4"/>
  <c r="F139" i="4"/>
  <c r="F143" i="4"/>
  <c r="F147" i="4"/>
  <c r="F151" i="4"/>
  <c r="F155" i="4"/>
  <c r="F159" i="4"/>
  <c r="F163" i="4"/>
  <c r="F167" i="4"/>
  <c r="F171" i="4"/>
  <c r="F175" i="4"/>
  <c r="F179" i="4"/>
  <c r="F183" i="4"/>
  <c r="F187" i="4"/>
  <c r="F191" i="4"/>
  <c r="F195" i="4"/>
  <c r="F199" i="4"/>
  <c r="F213" i="4"/>
  <c r="F215" i="4"/>
  <c r="F205" i="4"/>
  <c r="F206" i="4"/>
  <c r="F224" i="4"/>
  <c r="F226" i="4"/>
  <c r="F230" i="4"/>
  <c r="F233" i="4"/>
  <c r="F236" i="4"/>
  <c r="F240" i="4"/>
  <c r="F244" i="4"/>
  <c r="F248" i="4"/>
  <c r="F252" i="4"/>
  <c r="F255" i="4"/>
  <c r="F259" i="4"/>
  <c r="F263" i="4"/>
  <c r="F267" i="4"/>
  <c r="F271" i="4"/>
  <c r="F275" i="4"/>
  <c r="F279" i="4"/>
  <c r="F283" i="4"/>
  <c r="F287" i="4"/>
  <c r="F291" i="4"/>
  <c r="F295" i="4"/>
  <c r="F299" i="4"/>
  <c r="F303" i="4"/>
  <c r="F307" i="4"/>
  <c r="F311" i="4"/>
  <c r="F315" i="4"/>
  <c r="F319" i="4"/>
  <c r="F323" i="4"/>
  <c r="F327" i="4"/>
  <c r="F4" i="4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2" i="4"/>
  <c r="F136" i="4"/>
  <c r="F140" i="4"/>
  <c r="F144" i="4"/>
  <c r="F148" i="4"/>
  <c r="F152" i="4"/>
  <c r="F156" i="4"/>
  <c r="F160" i="4"/>
  <c r="F164" i="4"/>
  <c r="F168" i="4"/>
  <c r="F172" i="4"/>
  <c r="F176" i="4"/>
  <c r="F180" i="4"/>
  <c r="F184" i="4"/>
  <c r="F188" i="4"/>
  <c r="F192" i="4"/>
  <c r="F196" i="4"/>
  <c r="F200" i="4"/>
  <c r="F202" i="4"/>
  <c r="F216" i="4"/>
  <c r="F218" i="4"/>
  <c r="F221" i="4"/>
  <c r="F225" i="4"/>
  <c r="F227" i="4"/>
  <c r="F231" i="4"/>
  <c r="F234" i="4"/>
  <c r="F237" i="4"/>
  <c r="F241" i="4"/>
  <c r="F245" i="4"/>
  <c r="F249" i="4"/>
  <c r="F211" i="4"/>
  <c r="F256" i="4"/>
  <c r="F260" i="4"/>
  <c r="F264" i="4"/>
  <c r="F268" i="4"/>
  <c r="F272" i="4"/>
  <c r="F276" i="4"/>
  <c r="F280" i="4"/>
  <c r="F284" i="4"/>
  <c r="F288" i="4"/>
  <c r="F292" i="4"/>
  <c r="F296" i="4"/>
  <c r="F300" i="4"/>
  <c r="F304" i="4"/>
  <c r="F308" i="4"/>
  <c r="F312" i="4"/>
  <c r="F316" i="4"/>
  <c r="F320" i="4"/>
  <c r="F324" i="4"/>
  <c r="F328" i="4"/>
  <c r="F5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7" i="4"/>
  <c r="F101" i="4"/>
  <c r="F105" i="4"/>
  <c r="F109" i="4"/>
  <c r="F113" i="4"/>
  <c r="F117" i="4"/>
  <c r="F121" i="4"/>
  <c r="F125" i="4"/>
  <c r="F129" i="4"/>
  <c r="F133" i="4"/>
  <c r="F137" i="4"/>
  <c r="F141" i="4"/>
  <c r="F145" i="4"/>
  <c r="F149" i="4"/>
  <c r="F153" i="4"/>
  <c r="F157" i="4"/>
  <c r="F161" i="4"/>
  <c r="F165" i="4"/>
  <c r="F169" i="4"/>
  <c r="F173" i="4"/>
  <c r="F177" i="4"/>
  <c r="F181" i="4"/>
  <c r="F185" i="4"/>
  <c r="F189" i="4"/>
  <c r="F193" i="4"/>
  <c r="F197" i="4"/>
  <c r="F201" i="4"/>
  <c r="F203" i="4"/>
  <c r="F217" i="4"/>
  <c r="F219" i="4"/>
  <c r="F222" i="4"/>
  <c r="F207" i="4"/>
  <c r="F228" i="4"/>
  <c r="F209" i="4"/>
  <c r="F235" i="4"/>
  <c r="F238" i="4"/>
  <c r="F242" i="4"/>
  <c r="F246" i="4"/>
  <c r="F250" i="4"/>
  <c r="F253" i="4"/>
  <c r="F257" i="4"/>
  <c r="F261" i="4"/>
  <c r="F265" i="4"/>
  <c r="F269" i="4"/>
  <c r="F273" i="4"/>
  <c r="F277" i="4"/>
  <c r="F281" i="4"/>
  <c r="F285" i="4"/>
  <c r="F289" i="4"/>
  <c r="F293" i="4"/>
  <c r="F297" i="4"/>
  <c r="F301" i="4"/>
  <c r="F305" i="4"/>
  <c r="F309" i="4"/>
  <c r="F313" i="4"/>
  <c r="F317" i="4"/>
  <c r="F321" i="4"/>
  <c r="F325" i="4"/>
  <c r="F329" i="4"/>
  <c r="I26" i="1"/>
  <c r="I25" i="1"/>
  <c r="I24" i="1"/>
  <c r="I23" i="1"/>
  <c r="I10" i="1" l="1"/>
  <c r="I22" i="1"/>
  <c r="I31" i="1"/>
  <c r="I29" i="1" l="1"/>
  <c r="I21" i="1"/>
  <c r="I20" i="1"/>
  <c r="I9" i="1" l="1"/>
  <c r="I8" i="1" l="1"/>
  <c r="I19" i="1" l="1"/>
  <c r="I7" i="1"/>
  <c r="I28" i="1"/>
  <c r="I6" i="1"/>
  <c r="I27" i="1"/>
  <c r="I5" i="1" l="1"/>
  <c r="I18" i="1" l="1"/>
  <c r="I4" i="1"/>
  <c r="I16" i="1" l="1"/>
  <c r="H3" i="1" l="1"/>
  <c r="I3" i="1"/>
  <c r="I15" i="1" l="1"/>
  <c r="I13" i="1"/>
  <c r="I12" i="1"/>
  <c r="I11" i="1"/>
  <c r="I2" i="1"/>
  <c r="I14" i="1"/>
</calcChain>
</file>

<file path=xl/sharedStrings.xml><?xml version="1.0" encoding="utf-8"?>
<sst xmlns="http://schemas.openxmlformats.org/spreadsheetml/2006/main" count="2640" uniqueCount="605">
  <si>
    <t>Tree</t>
    <phoneticPr fontId="1" type="noConversion"/>
  </si>
  <si>
    <t>eta</t>
    <phoneticPr fontId="1" type="noConversion"/>
  </si>
  <si>
    <t>max depth</t>
    <phoneticPr fontId="1" type="noConversion"/>
  </si>
  <si>
    <t>subsample</t>
    <phoneticPr fontId="1" type="noConversion"/>
  </si>
  <si>
    <t>testing error</t>
    <phoneticPr fontId="1" type="noConversion"/>
  </si>
  <si>
    <t>e(train) - e(test)</t>
    <phoneticPr fontId="1" type="noConversion"/>
  </si>
  <si>
    <t>Optimal N</t>
    <phoneticPr fontId="1" type="noConversion"/>
  </si>
  <si>
    <t>Gamma (regularization) - for high depth trees</t>
    <phoneticPr fontId="1" type="noConversion"/>
  </si>
  <si>
    <t>Y</t>
    <phoneticPr fontId="1" type="noConversion"/>
  </si>
  <si>
    <t>Comments</t>
    <phoneticPr fontId="1" type="noConversion"/>
  </si>
  <si>
    <t>Y</t>
    <phoneticPr fontId="1" type="noConversion"/>
  </si>
  <si>
    <t>N</t>
    <phoneticPr fontId="1" type="noConversion"/>
  </si>
  <si>
    <t>AUC</t>
    <phoneticPr fontId="1" type="noConversion"/>
  </si>
  <si>
    <t>serious overfitting, performance is not bad. Tune Gamma first</t>
    <phoneticPr fontId="1" type="noConversion"/>
  </si>
  <si>
    <t>Overfit, try N = 159</t>
    <phoneticPr fontId="1" type="noConversion"/>
  </si>
  <si>
    <t>Overfitting still serious, try Gamma and add eta to increase the learning rate</t>
    <phoneticPr fontId="1" type="noConversion"/>
  </si>
  <si>
    <t>should run for more steps after the above parameter tuning</t>
    <phoneticPr fontId="1" type="noConversion"/>
  </si>
  <si>
    <t>Poor performance and runs for long time (can fit with larger trees)</t>
    <phoneticPr fontId="1" type="noConversion"/>
  </si>
  <si>
    <t>Try a larger tree, to be upper bound of the tree depth</t>
    <phoneticPr fontId="1" type="noConversion"/>
  </si>
  <si>
    <t>org N</t>
    <phoneticPr fontId="1" type="noConversion"/>
  </si>
  <si>
    <t>steps final</t>
    <phoneticPr fontId="1" type="noConversion"/>
  </si>
  <si>
    <t>seems too much overfitting, increase Gamma</t>
    <phoneticPr fontId="1" type="noConversion"/>
  </si>
  <si>
    <t>Y</t>
    <phoneticPr fontId="1" type="noConversion"/>
  </si>
  <si>
    <t>1. tried eta = 0.2 and step 290 in model 4.4, but the result was not too good
2. Looking at error rate not better than 4.3</t>
    <phoneticPr fontId="1" type="noConversion"/>
  </si>
  <si>
    <t>N</t>
    <phoneticPr fontId="1" type="noConversion"/>
  </si>
  <si>
    <t>underfit..</t>
    <phoneticPr fontId="1" type="noConversion"/>
  </si>
  <si>
    <t>Still underfit..</t>
    <phoneticPr fontId="1" type="noConversion"/>
  </si>
  <si>
    <t>N</t>
    <phoneticPr fontId="1" type="noConversion"/>
  </si>
  <si>
    <t>overfit threshold passed? (Y/N)</t>
    <phoneticPr fontId="1" type="noConversion"/>
  </si>
  <si>
    <t>N</t>
    <phoneticPr fontId="1" type="noConversion"/>
  </si>
  <si>
    <t>Seemed underfit in 2.3. And still underfit in 2.4.</t>
    <phoneticPr fontId="1" type="noConversion"/>
  </si>
  <si>
    <t>underfit, should run longer</t>
    <phoneticPr fontId="1" type="noConversion"/>
  </si>
  <si>
    <t>retry in 2.6. The performance will affect whether optimized tuning will be done deeper than tree 2.6.</t>
    <phoneticPr fontId="1" type="noConversion"/>
  </si>
  <si>
    <t>overfit with 20 levels, should run longer</t>
    <phoneticPr fontId="1" type="noConversion"/>
  </si>
  <si>
    <t>Choose smaller step</t>
    <phoneticPr fontId="1" type="noConversion"/>
  </si>
  <si>
    <t>Seemed overfitting. Give up eta in this value. Go for 2.7 (from 2.4)</t>
    <phoneticPr fontId="1" type="noConversion"/>
  </si>
  <si>
    <t>First trial</t>
    <phoneticPr fontId="1" type="noConversion"/>
  </si>
  <si>
    <t>Add 100 steps from 2.4. Can try to see if overfit really happened..</t>
    <phoneticPr fontId="1" type="noConversion"/>
  </si>
  <si>
    <t>N</t>
    <phoneticPr fontId="1" type="noConversion"/>
  </si>
  <si>
    <t>Still underfit.. Can try train further</t>
    <phoneticPr fontId="1" type="noConversion"/>
  </si>
  <si>
    <t>Add 150 steps from 5.3</t>
    <phoneticPr fontId="1" type="noConversion"/>
  </si>
  <si>
    <t>Add 100 steps from 5.3</t>
    <phoneticPr fontId="1" type="noConversion"/>
  </si>
  <si>
    <t>N</t>
    <phoneticPr fontId="1" type="noConversion"/>
  </si>
  <si>
    <t>7.1 seems not too satisfactory, try on model 7.2 with 200 steps</t>
    <phoneticPr fontId="1" type="noConversion"/>
  </si>
  <si>
    <t>NA</t>
    <phoneticPr fontId="1" type="noConversion"/>
  </si>
  <si>
    <t>NA</t>
    <phoneticPr fontId="1" type="noConversion"/>
  </si>
  <si>
    <t>Y</t>
    <phoneticPr fontId="1" type="noConversion"/>
  </si>
  <si>
    <t>Add 200 steps from 5.3. Can still try fitting</t>
    <phoneticPr fontId="1" type="noConversion"/>
  </si>
  <si>
    <t>N</t>
    <phoneticPr fontId="1" type="noConversion"/>
  </si>
  <si>
    <t>already overfit on 7.1. Cannot perform better</t>
    <phoneticPr fontId="1" type="noConversion"/>
  </si>
  <si>
    <t>2.8 + 50 steps. Already overfit and cannot perform better</t>
    <phoneticPr fontId="1" type="noConversion"/>
  </si>
  <si>
    <t>Add 200 steps from 5.6. Can still try fitting</t>
    <phoneticPr fontId="1" type="noConversion"/>
  </si>
  <si>
    <t>N</t>
    <phoneticPr fontId="1" type="noConversion"/>
  </si>
  <si>
    <t>Add 100 steps from 5.7. Can still try fitting</t>
    <phoneticPr fontId="1" type="noConversion"/>
  </si>
  <si>
    <t>Add 200 steps from 5.8. Trying to overfit</t>
    <phoneticPr fontId="1" type="noConversion"/>
  </si>
  <si>
    <t>5.10</t>
    <phoneticPr fontId="1" type="noConversion"/>
  </si>
  <si>
    <t>5.a.1</t>
    <phoneticPr fontId="1" type="noConversion"/>
  </si>
  <si>
    <t>No use..</t>
    <phoneticPr fontId="1" type="noConversion"/>
  </si>
  <si>
    <t>testing AUC</t>
    <phoneticPr fontId="1" type="noConversion"/>
  </si>
  <si>
    <t>Feature</t>
  </si>
  <si>
    <t>Gain</t>
  </si>
  <si>
    <t>EXT_SOURCE_3</t>
  </si>
  <si>
    <t>EXT_SOURCE_2</t>
  </si>
  <si>
    <t>EXT_SOURCE_1</t>
  </si>
  <si>
    <t>LTV</t>
  </si>
  <si>
    <t>DAYS_BIRTH</t>
  </si>
  <si>
    <t>AVG_INSTALMENT_AMT_DIFF</t>
  </si>
  <si>
    <t>AMT_ANNUITY</t>
  </si>
  <si>
    <t>CODE_GENDERM</t>
  </si>
  <si>
    <t>Cash_MAX_DAYS_LD_1ST_VER</t>
  </si>
  <si>
    <t>DAYS_EMPLOYED</t>
  </si>
  <si>
    <t>AMT_GOODS_PRICE</t>
  </si>
  <si>
    <t>Active_MIN_DAYS_CREDIT</t>
  </si>
  <si>
    <t>avg_DPD_tolerance</t>
  </si>
  <si>
    <t>NAME_EDUCATION_TYPEHigher education</t>
  </si>
  <si>
    <t>Cash_AVG_CNT_PAYMENT</t>
  </si>
  <si>
    <t>max_home_cred_month</t>
  </si>
  <si>
    <t>Consum_SUM_AMT_ANNUITY</t>
  </si>
  <si>
    <t>DAYS_ID_PUBLISH</t>
  </si>
  <si>
    <t>Cash_Refused_credit</t>
  </si>
  <si>
    <t>Consum_SUM_AMT_DOWN_PAYMENT</t>
  </si>
  <si>
    <t>Consum_MAX_DAYS_LD_1ST_VER</t>
  </si>
  <si>
    <t>AMT_CREDIT</t>
  </si>
  <si>
    <t>Closed_SUM_AMT_CREDIT_SUM</t>
  </si>
  <si>
    <t>Active_MIN_DAYS_CREDIT_ENDDATE</t>
  </si>
  <si>
    <t>NAME_INCOME_TYPEWorking</t>
  </si>
  <si>
    <t>FLAG_OWN_CARY</t>
  </si>
  <si>
    <t>Closed_MAX_AMT_CREDIT_SUM</t>
  </si>
  <si>
    <t>Active_MIN_AMT_CREDIT_SUM</t>
  </si>
  <si>
    <t>INCOME_TO_LOAN</t>
  </si>
  <si>
    <t>Closed_AVG_AMT_CREDIT_SUM</t>
  </si>
  <si>
    <t>Active_bureau_count</t>
  </si>
  <si>
    <t>Rev_MAX_DAYS_FIRST_DRAWING</t>
  </si>
  <si>
    <t>Active_MAX_AMT_CREDIT_MAX_OVERDU</t>
  </si>
  <si>
    <t>Cash_high_int_group</t>
  </si>
  <si>
    <t>NAME_FAMILY_STATUSMarried</t>
  </si>
  <si>
    <t>Consum_MAX_AMT_ANNUITY</t>
  </si>
  <si>
    <t>REGION_RATING_CLIENT_W_CITY</t>
  </si>
  <si>
    <t>Cash_REPEATER_APPROVAL_PCT</t>
  </si>
  <si>
    <t>FLAG_DOCUMENT_3</t>
  </si>
  <si>
    <t>Active_SUM_AMT_CREDIT_SUM_DEBT</t>
  </si>
  <si>
    <t>Rev_MIN_DAYS_FIRST_DRAWING</t>
  </si>
  <si>
    <t>DAYS_LAST_PHONE_CHANGE</t>
  </si>
  <si>
    <t>Cash_low_int_group</t>
  </si>
  <si>
    <t>DAYS_REGISTRATION</t>
  </si>
  <si>
    <t>AVG_INSTALMENT_DELAY</t>
  </si>
  <si>
    <t>Active_AVG_DAYS_CREDIT_ENDDATT</t>
  </si>
  <si>
    <t>Consum_Refused_credit</t>
  </si>
  <si>
    <t>DEF_30_CNT_SOCIAL_CIRCLE</t>
  </si>
  <si>
    <t>Closed_MIN_DAYS_CREDIT</t>
  </si>
  <si>
    <t>Active_MAX_AMT_CREDIT_SUM_OVERDU</t>
  </si>
  <si>
    <t>Rev_MIN_DAYS_LAST_DUE</t>
  </si>
  <si>
    <t>Active_SUM_AMT_CREDIT_SUM</t>
  </si>
  <si>
    <t>Cash_MIN_DAYS_FIRST_DUE</t>
  </si>
  <si>
    <t>Consum_MAX_RATE_DOWN_PAYMENT</t>
  </si>
  <si>
    <t>Active_MIN_AMT_CREDIT_SUM_DEBT</t>
  </si>
  <si>
    <t>Active_AVG_AMT_CREDIT_SUM_DEBT</t>
  </si>
  <si>
    <t>avg_home_cred_insta</t>
  </si>
  <si>
    <t>NAME_EDUCATION_TYPESecondary / secondary special</t>
  </si>
  <si>
    <t>Closed_MIN_DAYS_CREDIT_ENDDATE</t>
  </si>
  <si>
    <t>Active_MAX_AMT_CREDIT_SUM</t>
  </si>
  <si>
    <t>OWN_CAR_AGE</t>
  </si>
  <si>
    <t>Consum_AVG_AMT_ANNUITY</t>
  </si>
  <si>
    <t>FLAG_WORK_PHONE</t>
  </si>
  <si>
    <t>Consum_REPEATER_APPROVAL_PCT</t>
  </si>
  <si>
    <t>Consum_MAX_AMT_APPL</t>
  </si>
  <si>
    <t>Consum_SUM_AMT_APPL</t>
  </si>
  <si>
    <t>REGION_POPULATION_RELATIVE</t>
  </si>
  <si>
    <t>Closed_MAX_DAYS_CREDIT_ENDDATT</t>
  </si>
  <si>
    <t>Consum_MIN_DAYS_TERMINATION</t>
  </si>
  <si>
    <t>Active_AVG_AMT_CREDIT_MAX_OVERDU</t>
  </si>
  <si>
    <t>Consum_MAX_DAYS_DECISION</t>
  </si>
  <si>
    <t>Active_AVG_AMT_CREDIT_SUM</t>
  </si>
  <si>
    <t>Consum_MAX_DAYS_FIRST_DUE</t>
  </si>
  <si>
    <t>Active_AVG_DAYS_CREDIT</t>
  </si>
  <si>
    <t>home_cred_comp</t>
  </si>
  <si>
    <t>Active_MAX_AMT_CREDIT_SUM_DEBT</t>
  </si>
  <si>
    <t>Cash_AVG_AMT_ANNUITY</t>
  </si>
  <si>
    <t>case_0_pct</t>
  </si>
  <si>
    <t>Consum_NEW_LOAN_APPROVAL_Y</t>
  </si>
  <si>
    <t>Consum_AVG_DAYS_DECISION</t>
  </si>
  <si>
    <t>Consum_AVG_SELLERPLACE_AREA</t>
  </si>
  <si>
    <t>Cash_AVG_DAYS_DECISION</t>
  </si>
  <si>
    <t>NUM_INSTALMENT_VERSION_CNT</t>
  </si>
  <si>
    <t>MAX_INSTALMENT_DELAY</t>
  </si>
  <si>
    <t>TOTALAREA_MODE</t>
  </si>
  <si>
    <t>Closed_MAX_DAYS_CREDIT</t>
  </si>
  <si>
    <t>Rev_Refused_credit</t>
  </si>
  <si>
    <t>Active_AVG_AMT_CREDIT_SUM_OVERDU</t>
  </si>
  <si>
    <t>Consum_MAX_AMT_DOWN_PAYMENT</t>
  </si>
  <si>
    <t>DEF_60_CNT_SOCIAL_CIRCLE</t>
  </si>
  <si>
    <t>Consum_SUM_DAYS_DECISION</t>
  </si>
  <si>
    <t>Cash_sum_CNT_PAYMENT</t>
  </si>
  <si>
    <t>Active_AVG_AMT_CREDIT_SUM_LIMIT</t>
  </si>
  <si>
    <t>Rev_SUM_AMT_APPL</t>
  </si>
  <si>
    <t>Consum_MIN_DAYS_FIRST_DUE</t>
  </si>
  <si>
    <t>Consum_AVG_CNT_PAYMENT</t>
  </si>
  <si>
    <t>Active_MAX_DAYS_CREDIT_ENDDATT</t>
  </si>
  <si>
    <t>SK_ID_CURR</t>
  </si>
  <si>
    <t>Consum_AVG_RATE_DOWN_PAYMENT</t>
  </si>
  <si>
    <t>Closed_AVG_DAYS_CREDIT_ENDDATT</t>
  </si>
  <si>
    <t>Cash_AVG_SELLERPLACE_AREA</t>
  </si>
  <si>
    <t>Consum_AVG_AMT_APPL</t>
  </si>
  <si>
    <t>Active_MAX_AMT_CREDIT_SUM_LIMIT</t>
  </si>
  <si>
    <t>max_DPD_tolerance</t>
  </si>
  <si>
    <t>Rev_SUM_DAYS_DECISION</t>
  </si>
  <si>
    <t>ORGANIZATION_TYPESelf-employed</t>
  </si>
  <si>
    <t>Rev_MIN_DAYS_FIRST_DUE</t>
  </si>
  <si>
    <t>Active_MAX_DAYS_CREDIT</t>
  </si>
  <si>
    <t>REG_CITY_NOT_LIVE_CITY</t>
  </si>
  <si>
    <t>Cash_MAX_DAYS_DECISION</t>
  </si>
  <si>
    <t>Consum_AVG_AMT_CREDIT</t>
  </si>
  <si>
    <t>FLOORSMAX_MEDI</t>
  </si>
  <si>
    <t>AMT_REQ_CREDIT_BUREAU_QRT</t>
  </si>
  <si>
    <t>Consum_AVG_AMT_GOODS_PRICE</t>
  </si>
  <si>
    <t>Cash_MAX_DAYS_TERMINATION</t>
  </si>
  <si>
    <t>OCCUPATION_TYPECore staff</t>
  </si>
  <si>
    <t>Cash_WALK_IN_Y</t>
  </si>
  <si>
    <t>Rev_MAX_DAYS_LAST_DUE</t>
  </si>
  <si>
    <t>Consum_MIN_DAYS_LAST_DUE</t>
  </si>
  <si>
    <t>Cash_MAX_DAYS_FIRST_DUE</t>
  </si>
  <si>
    <t>Active_MIN_AMT_CREDIT_SUM_LIMIT</t>
  </si>
  <si>
    <t>Cash_AVG_AMT_APPL</t>
  </si>
  <si>
    <t>Closed_AVG_AMT_CREDIT_MAX_OVERDU</t>
  </si>
  <si>
    <t>Consum_MAX_DAYS_TERMINATION</t>
  </si>
  <si>
    <t>YEARS_BEGINEXPLUATATION_MODE</t>
  </si>
  <si>
    <t>WALLSMATERIAL_MODEPanel</t>
  </si>
  <si>
    <t>Consum_sum_CNT_PAYMENT</t>
  </si>
  <si>
    <t>Closed_AVG_DAYS_CREDIT</t>
  </si>
  <si>
    <t>Cash_SUM_AMT_CREDIT</t>
  </si>
  <si>
    <t>Cash_Accomp_Flag_N_pct</t>
  </si>
  <si>
    <t>OCCUPATION_TYPELaborers</t>
  </si>
  <si>
    <t>Consum_Approved_credit</t>
  </si>
  <si>
    <t>Rev_MAX_DAYS_FIRST_DUE</t>
  </si>
  <si>
    <t>ORGANIZATION_TYPEBusiness Entity Type 3</t>
  </si>
  <si>
    <t>NAME_CONTRACT_TYPECash loans</t>
  </si>
  <si>
    <t>Cash_MAX_DAYS_LAST_DUE</t>
  </si>
  <si>
    <t>Cash_MIN_DAYS_LAST_DUE</t>
  </si>
  <si>
    <t>Rev_AVG_AMT_APPL</t>
  </si>
  <si>
    <t>Consum_MAX_DAYS_LAST_DUE</t>
  </si>
  <si>
    <t>Cash_SUM_DAYS_DECISION</t>
  </si>
  <si>
    <t>Cash_AVG_HOUR_APPR_PROCESS_START</t>
  </si>
  <si>
    <t>Consum_high_int_group</t>
  </si>
  <si>
    <t>APARTMENTS_AVG</t>
  </si>
  <si>
    <t>OCCUPATION_TYPEDrivers</t>
  </si>
  <si>
    <t>Rev_AVG_AMT_GOODS_PRICE</t>
  </si>
  <si>
    <t>Rev_SUM_AMT_ANNUITY</t>
  </si>
  <si>
    <t>case_1_2_pct</t>
  </si>
  <si>
    <t>ORGANIZATION_TYPEConstruction</t>
  </si>
  <si>
    <t>Consum_Accomp_Flag_Y_pct</t>
  </si>
  <si>
    <t>Cash_CROSS_SELL_Y</t>
  </si>
  <si>
    <t>Cash_Accomp_Flag_Y_pct</t>
  </si>
  <si>
    <t>LIVINGAREA_MEDI</t>
  </si>
  <si>
    <t>Rev_MAX_DAYS_DECISION</t>
  </si>
  <si>
    <t>YEARS_BEGINEXPLUATATION_AVG</t>
  </si>
  <si>
    <t>Rev_AVG_DAYS_DECISION</t>
  </si>
  <si>
    <t>FLAG_DOCUMENT_18</t>
  </si>
  <si>
    <t>Consum_MAX_AMT_CREDIT</t>
  </si>
  <si>
    <t>EMERGENCYSTATE_MODEUN</t>
  </si>
  <si>
    <t>NAME_INCOME_TYPEState servant</t>
  </si>
  <si>
    <t>LANDAREA_MEDI</t>
  </si>
  <si>
    <t>Consum_product_household</t>
  </si>
  <si>
    <t>Closed_MIN_AMT_CREDIT_SUM</t>
  </si>
  <si>
    <t>ORGANIZATION_TYPETransport: type 3</t>
  </si>
  <si>
    <t>Closed_SUM_AMT_CREDIT_SUM_DEBT</t>
  </si>
  <si>
    <t>Rev_previous_application_number</t>
  </si>
  <si>
    <t>Cash_SUM_AMT_ANNUITY</t>
  </si>
  <si>
    <t>OCCUPATION_TYPELow-skill La</t>
  </si>
  <si>
    <t>LIVINGAPARTMENTS_MODE</t>
  </si>
  <si>
    <t>Consum_APP_ON_MONDAY</t>
  </si>
  <si>
    <t>LANDAREA_AVG</t>
  </si>
  <si>
    <t>ENTRANCES_AVG</t>
  </si>
  <si>
    <t>Cash_insured_pct</t>
  </si>
  <si>
    <t>LIVINGAREA_MODE</t>
  </si>
  <si>
    <t>home_cred_DPD_cnt</t>
  </si>
  <si>
    <t>NONLIVINGAREA_MEDI</t>
  </si>
  <si>
    <t>home_cred_act_pct</t>
  </si>
  <si>
    <t>Consum_MAX_CNT_PAYMENT</t>
  </si>
  <si>
    <t>LIVINGAPARTMENTS_AVG</t>
  </si>
  <si>
    <t>COMMONAREA_MODE</t>
  </si>
  <si>
    <t>MAX_INSTALMENT_AMT_DIFF</t>
  </si>
  <si>
    <t>ORGANIZATION_TYPESchool</t>
  </si>
  <si>
    <t>Cash_AVG_AMT_GOODS_PRICE</t>
  </si>
  <si>
    <t>Cash_CODE_REJECT_REASON_cnt</t>
  </si>
  <si>
    <t>APARTMENTS_MODE</t>
  </si>
  <si>
    <t>Consum_AVG_HOUR_APPR_PROCESS_STA</t>
  </si>
  <si>
    <t>NONLIVINGAPARTMENTS_AVG</t>
  </si>
  <si>
    <t>max_home_cred_insta</t>
  </si>
  <si>
    <t>HOUR_APPR_PROCESS_START</t>
  </si>
  <si>
    <t>ORGANIZATION_TYPERealtor</t>
  </si>
  <si>
    <t>FLAG_DOCUMENT_16</t>
  </si>
  <si>
    <t>Cash_SUM_AMT_APPL</t>
  </si>
  <si>
    <t>Consum_Cancelled_credit</t>
  </si>
  <si>
    <t>Closed_AVG_AMT_CREDIT_SUM_DEBT</t>
  </si>
  <si>
    <t>Consum_low_int_group</t>
  </si>
  <si>
    <t>Rev_Accomp_Flag_N_pct</t>
  </si>
  <si>
    <t>LIVINGAREA_AVG</t>
  </si>
  <si>
    <t>Cash_APP_ON_MONDAY</t>
  </si>
  <si>
    <t>YEARS_BUILD_MODE</t>
  </si>
  <si>
    <t>Consum_insured_pct</t>
  </si>
  <si>
    <t>NONLIVINGAPARTMENTS_MEDI</t>
  </si>
  <si>
    <t>NONLIVINGAREA_AVG</t>
  </si>
  <si>
    <t>YEARS_BEGINEXPLUATATION_MEDI</t>
  </si>
  <si>
    <t>max_DPD_net</t>
  </si>
  <si>
    <t>YEARS_BUILD_AVG</t>
  </si>
  <si>
    <t>OCCUPATION_TYPEHigh skill t</t>
  </si>
  <si>
    <t>ORGANIZATION_TYPEMilitary</t>
  </si>
  <si>
    <t>OCCUPATION_TYPEManagers</t>
  </si>
  <si>
    <t>Consum_AVG_AMT_DOWN_PAYMENT</t>
  </si>
  <si>
    <t>Consum_Accompanied_Flag_Other_pc</t>
  </si>
  <si>
    <t>OBS_60_CNT_SOCIAL_CIRCLE</t>
  </si>
  <si>
    <t>Cash_APP_ON_FRIDAY</t>
  </si>
  <si>
    <t>NAME_INCOME_TYPEPensioner</t>
  </si>
  <si>
    <t>AMT_INCOME_TOTAL</t>
  </si>
  <si>
    <t>Rev_AVG_SELLERPLACE_AREA</t>
  </si>
  <si>
    <t>Cash_APP_ON_TUESDAY</t>
  </si>
  <si>
    <t>OBS_30_CNT_SOCIAL_CIRCLE</t>
  </si>
  <si>
    <t>avg_DPD_net</t>
  </si>
  <si>
    <t>FLOORSMIN_MEDI</t>
  </si>
  <si>
    <t>Cash_MAX_AMT_CREDIT</t>
  </si>
  <si>
    <t>Consum_REFRESHER_APPROVAL_PCT</t>
  </si>
  <si>
    <t>YEARS_BUILD_MEDI</t>
  </si>
  <si>
    <t>Consum_Accomp_Y</t>
  </si>
  <si>
    <t>LIVINGAPARTMENTS_MEDI</t>
  </si>
  <si>
    <t>Cash_MAX_AMT_ANNUITY</t>
  </si>
  <si>
    <t>Closed_MAX_AMT_CREDIT_MAX_OVERDU</t>
  </si>
  <si>
    <t>Consum_SUM_AMT_CREDIT</t>
  </si>
  <si>
    <t>Consum_CODE_REJECT_REASON_cnt</t>
  </si>
  <si>
    <t>Consum_Accomp_Flag_N_pct</t>
  </si>
  <si>
    <t>OCCUPATION_TYPESecretaries</t>
  </si>
  <si>
    <t>WEEKDAY_APPR_PROCESS_STARTWEDNESDAY</t>
  </si>
  <si>
    <t>Rev_Accompanied_Flag_Other_pct</t>
  </si>
  <si>
    <t>ENTRANCES_MODE</t>
  </si>
  <si>
    <t>Closed_MAX_AMT_CREDIT_SUM_DEBT</t>
  </si>
  <si>
    <t>Cash_previous_application_number</t>
  </si>
  <si>
    <t>Rev_AVG_AMT_CREDIT</t>
  </si>
  <si>
    <t>FLAG_OWN_REALTYY</t>
  </si>
  <si>
    <t>Closed_AVG_AMT_CREDIT_SUM_LIMIT</t>
  </si>
  <si>
    <t>ORGANIZATION_TYPEOther</t>
  </si>
  <si>
    <t>home_cred_comp_pct</t>
  </si>
  <si>
    <t>ORGANIZATION_TYPEHousing</t>
  </si>
  <si>
    <t>NAME_HOUSING_TYPEOffice apartment</t>
  </si>
  <si>
    <t>Closed_bureau_count</t>
  </si>
  <si>
    <t>Consum_middle_int_group</t>
  </si>
  <si>
    <t>Rev_Cancelled_credit</t>
  </si>
  <si>
    <t>Cash_REFRESHER_APPROVAL_PCT</t>
  </si>
  <si>
    <t>CNT_FAM_MEMBERS</t>
  </si>
  <si>
    <t>NONLIVINGAPARTMENTS_MODE</t>
  </si>
  <si>
    <t>Rev_MAX_DAYS_TERMINATION</t>
  </si>
  <si>
    <t>ENTRANCES_MEDI</t>
  </si>
  <si>
    <t>APARTMENTS_MEDI</t>
  </si>
  <si>
    <t>Cash_MAX_AMT_APPL</t>
  </si>
  <si>
    <t>Active_AVG_CNT_CREDIT_PROLONG</t>
  </si>
  <si>
    <t>Closed_AVG_AMT_CREDIT_SUM_OVERDU</t>
  </si>
  <si>
    <t>Consum_product_mobile</t>
  </si>
  <si>
    <t>NAME_HOUSING_TYPEWith parents</t>
  </si>
  <si>
    <t>Cash_loan_purposes</t>
  </si>
  <si>
    <t>Rev_WALK_IN_Y</t>
  </si>
  <si>
    <t>Rev_MAX_AMT_ANNUITY</t>
  </si>
  <si>
    <t>Rev_MIN_DAYS_TERMINATION</t>
  </si>
  <si>
    <t>Cash_Accomp_Y</t>
  </si>
  <si>
    <t>Rev_AVG_AMT_ANNUITY</t>
  </si>
  <si>
    <t>BASEMENTAREA_MODE</t>
  </si>
  <si>
    <t>LANDAREA_MODE</t>
  </si>
  <si>
    <t>FLAG_DOCUMENT_13</t>
  </si>
  <si>
    <t>LIVE_CITY_NOT_WORK_CITY</t>
  </si>
  <si>
    <t>BASEMENTAREA_MEDI</t>
  </si>
  <si>
    <t>FLAG_DOCUMENT_21</t>
  </si>
  <si>
    <t>WEEKDAY_APPR_PROCESS_STARTTHURSDAY</t>
  </si>
  <si>
    <t>FLAG_PHONE</t>
  </si>
  <si>
    <t>Consum_Accomp_N</t>
  </si>
  <si>
    <t>Consum_APP_ON_THURSDAY</t>
  </si>
  <si>
    <t>Active_MAX_CNT_CREDIT_PROLONG</t>
  </si>
  <si>
    <t>FLOORSMIN_MODE</t>
  </si>
  <si>
    <t>Closed_MIN_AMT_CREDIT_SUM_LIMIT</t>
  </si>
  <si>
    <t>NONLIVINGAREA_MODE</t>
  </si>
  <si>
    <t>NAME_HOUSING_TYPEHouse / apartment</t>
  </si>
  <si>
    <t>Closed_MIN_AMT_CREDIT_MAX_OVERDU</t>
  </si>
  <si>
    <t>AMT_REQ_CREDIT_BUREAU_YEAR</t>
  </si>
  <si>
    <t>FLAG_DOCUMENT_14</t>
  </si>
  <si>
    <t>ORGANIZATION_TYPEIndustry: type 12</t>
  </si>
  <si>
    <t>Rev_APP_ON_TUESDAY</t>
  </si>
  <si>
    <t>NAME_FAMILY_STATUSWidow</t>
  </si>
  <si>
    <t>ORGANIZATION_TYPERestaurant</t>
  </si>
  <si>
    <t>BASEMENTAREA_AVG</t>
  </si>
  <si>
    <t>Cash_MAX_CNT_PAYMENT</t>
  </si>
  <si>
    <t>Consum_CHANNEL_CREDIT_OFFICE</t>
  </si>
  <si>
    <t>HOUSETYPE_MODEspecific housi</t>
  </si>
  <si>
    <t>OCCUPATION_TYPEUNKNOWN</t>
  </si>
  <si>
    <t>Rev_SUM_AMT_CREDIT</t>
  </si>
  <si>
    <t>Cash_middle_int_group</t>
  </si>
  <si>
    <t>NAME_HOUSING_TYPERented apartment</t>
  </si>
  <si>
    <t>Rev_REPEATER_APPROVAL_PCT</t>
  </si>
  <si>
    <t>Rev_APP_ON_FRIDAY</t>
  </si>
  <si>
    <t>WALLSMATERIAL_MODEStone, brick</t>
  </si>
  <si>
    <t>FLOORSMAX_MODE</t>
  </si>
  <si>
    <t>ELEVATORS_AVG</t>
  </si>
  <si>
    <t>Rev_REFRESHER_APPROVAL_PCT</t>
  </si>
  <si>
    <t>Consum_AVG_RATE_INT_PRI</t>
  </si>
  <si>
    <t>Rev_MAX_AMT_APPL</t>
  </si>
  <si>
    <t>case_3_4_5_pct</t>
  </si>
  <si>
    <t>Rev_APP_ON_WEDNESDAY</t>
  </si>
  <si>
    <t>Cash_Accompanied_Flag_Other_pct</t>
  </si>
  <si>
    <t>FLOORSMIN_AVG</t>
  </si>
  <si>
    <t>Rev_AVG_HOUR_APPR_PROCESS_START</t>
  </si>
  <si>
    <t>OCCUPATION_TYPEWaiters/barm</t>
  </si>
  <si>
    <t>AMT_REQ_CREDIT_BUREAU_HOUR</t>
  </si>
  <si>
    <t>Rev_APP_ON_MONDAY</t>
  </si>
  <si>
    <t>Consum_APP_ON_WEDNESDAY</t>
  </si>
  <si>
    <t>Cash_APP_ON_SUNDAY</t>
  </si>
  <si>
    <t>FONDKAPREMONT_MODEreg oper account</t>
  </si>
  <si>
    <t>Consum_CHANNEL_REGIONAL_LOCAL</t>
  </si>
  <si>
    <t>ELEVATORS_MEDI</t>
  </si>
  <si>
    <t>Cash_Cancelled_credit</t>
  </si>
  <si>
    <t>FLOORSMAX_AVG</t>
  </si>
  <si>
    <t>Consum_CHANNEL_COUNTRYWIDE</t>
  </si>
  <si>
    <t>AMT_REQ_CREDIT_BUREAU_MON</t>
  </si>
  <si>
    <t>Closed_MAX_AMT_CREDIT_SUM_LIMIT</t>
  </si>
  <si>
    <t>ORGANIZATION_TYPEMedicine</t>
  </si>
  <si>
    <t>Cash_Accomp_Flag_Other</t>
  </si>
  <si>
    <t>NAME_FAMILY_STATUSSeparated</t>
  </si>
  <si>
    <t>Active_CREDIT_TYPES</t>
  </si>
  <si>
    <t>Active_MIN_AMT_CREDIT_MAX_OVERDU</t>
  </si>
  <si>
    <t>Rev_product_street</t>
  </si>
  <si>
    <t>CNT_CHILDREN</t>
  </si>
  <si>
    <t>Rev_Accomp_Flag_Other</t>
  </si>
  <si>
    <t>AMT_REQ_CREDIT_BUREAU_DAY</t>
  </si>
  <si>
    <t>Cash_MIN_DAYS_TERMINATION</t>
  </si>
  <si>
    <t>Rev_Approved_credit</t>
  </si>
  <si>
    <t>2.8 (0.76)</t>
    <phoneticPr fontId="1" type="noConversion"/>
  </si>
  <si>
    <t>5.6 (0.762)</t>
    <phoneticPr fontId="1" type="noConversion"/>
  </si>
  <si>
    <t>6.1 (0.759)</t>
    <phoneticPr fontId="1" type="noConversion"/>
  </si>
  <si>
    <t>Feature</t>
    <phoneticPr fontId="1" type="noConversion"/>
  </si>
  <si>
    <t>Model_2_8</t>
    <phoneticPr fontId="1" type="noConversion"/>
  </si>
  <si>
    <t>Model_5_6</t>
    <phoneticPr fontId="1" type="noConversion"/>
  </si>
  <si>
    <t>Model_6_1</t>
    <phoneticPr fontId="1" type="noConversion"/>
  </si>
  <si>
    <t>Overall (average)</t>
    <phoneticPr fontId="1" type="noConversion"/>
  </si>
  <si>
    <t>Chosen?</t>
    <phoneticPr fontId="1" type="noConversion"/>
  </si>
  <si>
    <t>count</t>
    <phoneticPr fontId="1" type="noConversion"/>
  </si>
  <si>
    <t>TARGET</t>
  </si>
  <si>
    <t>NAME_CONTRACT_TYPE</t>
  </si>
  <si>
    <t>CODE_GENDER</t>
  </si>
  <si>
    <t>FLAG_OWN_CAR</t>
  </si>
  <si>
    <t>FLAG_OWN_REALTY</t>
  </si>
  <si>
    <t>NAME_TYPE_SUITE</t>
  </si>
  <si>
    <t>NAME_INCOME_TYPE</t>
  </si>
  <si>
    <t>NAME_EDUCATION_TYPE</t>
  </si>
  <si>
    <t>NAME_FAMILY_STATUS</t>
  </si>
  <si>
    <t>NAME_HOUSING_TYPE</t>
  </si>
  <si>
    <t>FLAG_MOBIL</t>
  </si>
  <si>
    <t>FLAG_EMP_PHONE</t>
  </si>
  <si>
    <t>FLAG_CONT_MOBILE</t>
  </si>
  <si>
    <t>FLAG_EMAIL</t>
  </si>
  <si>
    <t>OCCUPATION_TYPE</t>
  </si>
  <si>
    <t>REGION_RATING_CLIENT</t>
  </si>
  <si>
    <t>WEEKDAY_APPR_PROCESS_START</t>
  </si>
  <si>
    <t>REG_REGION_NOT_LIVE_REGION</t>
  </si>
  <si>
    <t>REG_REGION_NOT_WORK_REGION</t>
  </si>
  <si>
    <t>LIVE_REGION_NOT_WORK_REGION</t>
  </si>
  <si>
    <t>REG_CITY_NOT_WORK_CITY</t>
  </si>
  <si>
    <t>ORGANIZATION_TYPE</t>
  </si>
  <si>
    <t>COMMONAREA_AVG</t>
  </si>
  <si>
    <t>ELEVATORS_MODE</t>
  </si>
  <si>
    <t>COMMONAREA_MEDI</t>
  </si>
  <si>
    <t>FONDKAPREMONT_MODE</t>
  </si>
  <si>
    <t>HOUSETYPE_MODE</t>
  </si>
  <si>
    <t>WALLSMATERIAL_MODE</t>
  </si>
  <si>
    <t>EMERGENCYSTATE_MODE</t>
  </si>
  <si>
    <t>FLAG_DOCUMENT_2</t>
  </si>
  <si>
    <t>FLAG_DOCUMENT_4</t>
  </si>
  <si>
    <t>FLAG_DOCUMENT_5</t>
  </si>
  <si>
    <t>FLAG_DOCUMENT_6</t>
  </si>
  <si>
    <t>FLAG_DOCUMENT_7</t>
  </si>
  <si>
    <t>FLAG_DOCUMENT_8</t>
  </si>
  <si>
    <t>FLAG_DOCUMENT_9</t>
  </si>
  <si>
    <t>FLAG_DOCUMENT_10</t>
  </si>
  <si>
    <t>FLAG_DOCUMENT_11</t>
  </si>
  <si>
    <t>FLAG_DOCUMENT_12</t>
  </si>
  <si>
    <t>FLAG_DOCUMENT_15</t>
  </si>
  <si>
    <t>FLAG_DOCUMENT_17</t>
  </si>
  <si>
    <t>FLAG_DOCUMENT_19</t>
  </si>
  <si>
    <t>FLAG_DOCUMENT_20</t>
  </si>
  <si>
    <t>AMT_REQ_CREDIT_BUREAU_WEEK</t>
  </si>
  <si>
    <t>source</t>
  </si>
  <si>
    <t>Active_CREDIT_DAY_OVERDUE_COUNTE</t>
  </si>
  <si>
    <t>Active_MIN_CNT_CREDIT_PROLONG</t>
  </si>
  <si>
    <t>Active_MIN_AMT_CREDIT_SUM_OVERDU</t>
  </si>
  <si>
    <t>Closed_CREDIT_DAY_OVERDUE_COUNTE</t>
  </si>
  <si>
    <t>Closed_MIN_CNT_CREDIT_PROLONG</t>
  </si>
  <si>
    <t>Closed_MAX_CNT_CREDIT_PROLONG</t>
  </si>
  <si>
    <t>Closed_AVG_CNT_CREDIT_PROLONG</t>
  </si>
  <si>
    <t>Closed_MIN_AMT_CREDIT_SUM_DEBT</t>
  </si>
  <si>
    <t>Closed_MIN_AMT_CREDIT_SUM_OVERDU</t>
  </si>
  <si>
    <t>Closed_MAX_AMT_CREDIT_SUM_OVERDU</t>
  </si>
  <si>
    <t>Closed_CREDIT_TYPES</t>
  </si>
  <si>
    <t>Sold</t>
  </si>
  <si>
    <t>Bad_debt</t>
  </si>
  <si>
    <t>Consum_previous_application_numb</t>
  </si>
  <si>
    <t>Consum_SUM_AMT_GOODS_PRICE</t>
  </si>
  <si>
    <t>Consum_MAX_AMT_GOODS_PRICE</t>
  </si>
  <si>
    <t>Consum_APP_ON_TUESDAY</t>
  </si>
  <si>
    <t>Consum_APP_ON_FRIDAY</t>
  </si>
  <si>
    <t>Consum_APP_ON_SATURDAY</t>
  </si>
  <si>
    <t>Consum_APP_ON_SUNDAY</t>
  </si>
  <si>
    <t>Consum_MAX_RATE_INT_PRI</t>
  </si>
  <si>
    <t>Consum_MAX_RATE_INT_PRIVIL</t>
  </si>
  <si>
    <t>Consum_AVG_RATE_INT_PRIVIL</t>
  </si>
  <si>
    <t>Consum_loan_purposes</t>
  </si>
  <si>
    <t>Consum_Unused_credit</t>
  </si>
  <si>
    <t>Consum_NAME_PAYMENT_TYPE_cnt</t>
  </si>
  <si>
    <t>Consum_Accomp_Flag_Other</t>
  </si>
  <si>
    <t>Consum_GOODS_CATEGORY_CNT</t>
  </si>
  <si>
    <t>Consum_prev_card_cnt</t>
  </si>
  <si>
    <t>Consum_prev_cars_cnt</t>
  </si>
  <si>
    <t>Consum_prev_cash_cnt</t>
  </si>
  <si>
    <t>Consum_prev_pos_cnt</t>
  </si>
  <si>
    <t>Consum_WALK_IN_Y</t>
  </si>
  <si>
    <t>Consum_CROSS_SELL_Y</t>
  </si>
  <si>
    <t>Consum_CHANNEL_STONE</t>
  </si>
  <si>
    <t>Consum_CHANNEL_OTHERS</t>
  </si>
  <si>
    <t>Consum_product_cash</t>
  </si>
  <si>
    <t>Consum_product_POS</t>
  </si>
  <si>
    <t>Consum_product_card</t>
  </si>
  <si>
    <t>Consum_product_X_Sell</t>
  </si>
  <si>
    <t>Consum_product_street</t>
  </si>
  <si>
    <t>Consum_MAX_DAYS_FIRST_DRAWING</t>
  </si>
  <si>
    <t>Consum_MIN_DAYS_FIRST_DRAWING</t>
  </si>
  <si>
    <t>Consum_MIN_DAYS_LD_1ST_VER</t>
  </si>
  <si>
    <t>Cash_AVG_AMT_CREDIT</t>
  </si>
  <si>
    <t>Cash_SUM_AMT_DOWN_PAYMENT</t>
  </si>
  <si>
    <t>Cash_MAX_AMT_DOWN_PAYMENT</t>
  </si>
  <si>
    <t>Cash_AVG_AMT_DOWN_PAYMENT</t>
  </si>
  <si>
    <t>Cash_SUM_AMT_GOODS_PRICE</t>
  </si>
  <si>
    <t>Cash_MAX_AMT_GOODS_PRICE</t>
  </si>
  <si>
    <t>Cash_APP_ON_WEDNESDAY</t>
  </si>
  <si>
    <t>Cash_APP_ON_THURSDAY</t>
  </si>
  <si>
    <t>Cash_APP_ON_SATURDAY</t>
  </si>
  <si>
    <t>Cash_MAX_RATE_DOWN_PAYMENT</t>
  </si>
  <si>
    <t>Cash_AVG_RATE_DOWN_PAYMENT</t>
  </si>
  <si>
    <t>Cash_MAX_RATE_INT_PRI</t>
  </si>
  <si>
    <t>Cash_AVG_RATE_INT_PRI</t>
  </si>
  <si>
    <t>Cash_MAX_RATE_INT_PRIVIL</t>
  </si>
  <si>
    <t>Cash_AVG_RATE_INT_PRIVIL</t>
  </si>
  <si>
    <t>Cash_Approved_credit</t>
  </si>
  <si>
    <t>Cash_Unused_credit</t>
  </si>
  <si>
    <t>Cash_NAME_PAYMENT_TYPE_cnt</t>
  </si>
  <si>
    <t>Cash_Accomp_N</t>
  </si>
  <si>
    <t>Cash_NEW_LOAN_APPROVAL_Y</t>
  </si>
  <si>
    <t>Cash_GOODS_CATEGORY_CNT</t>
  </si>
  <si>
    <t>Cash_prev_card_cnt</t>
  </si>
  <si>
    <t>Cash_prev_cars_cnt</t>
  </si>
  <si>
    <t>Cash_prev_cash_cnt</t>
  </si>
  <si>
    <t>Cash_prev_pos_cnt</t>
  </si>
  <si>
    <t>Cash_CHANNEL_CREDIT_OFFICE</t>
  </si>
  <si>
    <t>Cash_CHANNEL_COUNTRYWIDE</t>
  </si>
  <si>
    <t>Cash_CHANNEL_STONE</t>
  </si>
  <si>
    <t>Cash_CHANNEL_REGIONAL_LOCAL</t>
  </si>
  <si>
    <t>Cash_CHANNEL_OTHERS</t>
  </si>
  <si>
    <t>Cash_product_cash</t>
  </si>
  <si>
    <t>Cash_product_POS</t>
  </si>
  <si>
    <t>Cash_product_card</t>
  </si>
  <si>
    <t>Cash_product_household</t>
  </si>
  <si>
    <t>Cash_product_mobile</t>
  </si>
  <si>
    <t>Cash_product_X_Sell</t>
  </si>
  <si>
    <t>Cash_product_street</t>
  </si>
  <si>
    <t>Cash_MAX_DAYS_FIRST_DRAWING</t>
  </si>
  <si>
    <t>Cash_MIN_DAYS_FIRST_DRAWING</t>
  </si>
  <si>
    <t>Cash_MIN_DAYS_LD_1ST_VER</t>
  </si>
  <si>
    <t>Rev_MAX_AMT_CREDIT</t>
  </si>
  <si>
    <t>Rev_SUM_AMT_DOWN_PAYMENT</t>
  </si>
  <si>
    <t>Rev_MAX_AMT_DOWN_PAYMENT</t>
  </si>
  <si>
    <t>Rev_AVG_AMT_DOWN_PAYMENT</t>
  </si>
  <si>
    <t>Rev_SUM_AMT_GOODS_PRICE</t>
  </si>
  <si>
    <t>Rev_MAX_AMT_GOODS_PRICE</t>
  </si>
  <si>
    <t>Rev_APP_ON_THURSDAY</t>
  </si>
  <si>
    <t>Rev_APP_ON_SATURDAY</t>
  </si>
  <si>
    <t>Rev_APP_ON_SUNDAY</t>
  </si>
  <si>
    <t>Rev_MAX_RATE_DOWN_PAYMENT</t>
  </si>
  <si>
    <t>Rev_AVG_RATE_DOWN_PAYMENT</t>
  </si>
  <si>
    <t>Rev_MAX_RATE_INT_PRI</t>
  </si>
  <si>
    <t>Rev_AVG_RATE_INT_PRI</t>
  </si>
  <si>
    <t>Rev_MAX_RATE_INT_PRIVIL</t>
  </si>
  <si>
    <t>Rev_AVG_RATE_INT_PRIVIL</t>
  </si>
  <si>
    <t>Rev_loan_purposes</t>
  </si>
  <si>
    <t>Rev_Unused_credit</t>
  </si>
  <si>
    <t>Rev_NAME_PAYMENT_TYPE_cnt</t>
  </si>
  <si>
    <t>Rev_CODE_REJECT_REASON_cnt</t>
  </si>
  <si>
    <t>Rev_Accomp_Y</t>
  </si>
  <si>
    <t>Rev_Accomp_N</t>
  </si>
  <si>
    <t>Rev_Accomp_Flag_Y_pct</t>
  </si>
  <si>
    <t>Rev_NEW_LOAN_APPROVAL_Y</t>
  </si>
  <si>
    <t>Rev_GOODS_CATEGORY_CNT</t>
  </si>
  <si>
    <t>Rev_prev_card_cnt</t>
  </si>
  <si>
    <t>Rev_prev_cars_cnt</t>
  </si>
  <si>
    <t>Rev_prev_cash_cnt</t>
  </si>
  <si>
    <t>Rev_prev_pos_cnt</t>
  </si>
  <si>
    <t>Rev_CROSS_SELL_Y</t>
  </si>
  <si>
    <t>Rev_CHANNEL_CREDIT_OFFICE</t>
  </si>
  <si>
    <t>Rev_CHANNEL_COUNTRYWIDE</t>
  </si>
  <si>
    <t>Rev_CHANNEL_STONE</t>
  </si>
  <si>
    <t>Rev_CHANNEL_REGIONAL_LOCAL</t>
  </si>
  <si>
    <t>Rev_CHANNEL_OTHERS</t>
  </si>
  <si>
    <t>Rev_sum_CNT_PAYMENT</t>
  </si>
  <si>
    <t>Rev_MAX_CNT_PAYMENT</t>
  </si>
  <si>
    <t>Rev_AVG_CNT_PAYMENT</t>
  </si>
  <si>
    <t>Rev_middle_int_group</t>
  </si>
  <si>
    <t>Rev_high_int_group</t>
  </si>
  <si>
    <t>Rev_low_int_group</t>
  </si>
  <si>
    <t>Rev_product_cash</t>
  </si>
  <si>
    <t>Rev_product_POS</t>
  </si>
  <si>
    <t>Rev_product_card</t>
  </si>
  <si>
    <t>Rev_product_household</t>
  </si>
  <si>
    <t>Rev_product_mobile</t>
  </si>
  <si>
    <t>Rev_product_X_Sell</t>
  </si>
  <si>
    <t>Rev_MAX_DAYS_LD_1ST_VER</t>
  </si>
  <si>
    <t>Rev_MIN_DAYS_LD_1ST_VER</t>
  </si>
  <si>
    <t>Rev_insured_pct</t>
  </si>
  <si>
    <t>home_cred_act</t>
  </si>
  <si>
    <t>Available columns</t>
    <phoneticPr fontId="1" type="noConversion"/>
  </si>
  <si>
    <t>Column name (lookup Feature)</t>
    <phoneticPr fontId="1" type="noConversion"/>
  </si>
  <si>
    <t>valid name?</t>
    <phoneticPr fontId="1" type="noConversion"/>
  </si>
  <si>
    <t>CODE_GENDER</t>
    <phoneticPr fontId="1" type="noConversion"/>
  </si>
  <si>
    <t>NAME_EDUCATION_TYPE</t>
    <phoneticPr fontId="1" type="noConversion"/>
  </si>
  <si>
    <t>FLAG_OWN_CAR</t>
    <phoneticPr fontId="1" type="noConversion"/>
  </si>
  <si>
    <t>NAME_INCOME_TYPE</t>
    <phoneticPr fontId="1" type="noConversion"/>
  </si>
  <si>
    <t>NAME_FAMILY_STATUS</t>
    <phoneticPr fontId="1" type="noConversion"/>
  </si>
  <si>
    <t>WALLSMATERIAL_MODE</t>
    <phoneticPr fontId="1" type="noConversion"/>
  </si>
  <si>
    <t>OCCUPATION_TYPE</t>
    <phoneticPr fontId="1" type="noConversion"/>
  </si>
  <si>
    <t>ORGANIZATION_TYPE</t>
    <phoneticPr fontId="1" type="noConversion"/>
  </si>
  <si>
    <t>ORGANIZATION_TYPE</t>
    <phoneticPr fontId="1" type="noConversion"/>
  </si>
  <si>
    <t>NAME_CONTRACT_TYPE</t>
    <phoneticPr fontId="1" type="noConversion"/>
  </si>
  <si>
    <t>ORGANIZATION_TYPE</t>
    <phoneticPr fontId="1" type="noConversion"/>
  </si>
  <si>
    <t>FONDKAPREMONT_MODE</t>
    <phoneticPr fontId="1" type="noConversion"/>
  </si>
  <si>
    <t>Column name (updated - final)</t>
    <phoneticPr fontId="1" type="noConversion"/>
  </si>
  <si>
    <t>Chosen Column (distinct from above)</t>
    <phoneticPr fontId="1" type="noConversion"/>
  </si>
  <si>
    <t>We should take out outliers for any models!</t>
    <phoneticPr fontId="1" type="noConversion"/>
  </si>
  <si>
    <t>mean_CREDIT_CARD_UTIL</t>
  </si>
  <si>
    <t>std_CREDIT_CARD_UTIL</t>
  </si>
  <si>
    <t>mean_CREDIT_CARD_PAYMENT</t>
  </si>
  <si>
    <t>std_CREDIT_CARD_PAYMENT</t>
  </si>
  <si>
    <t>mean_CC_Paid_less_than_mp</t>
  </si>
  <si>
    <t>mean_CC_CNT_DRAWINGS_CURRENT</t>
  </si>
  <si>
    <t>mean_CC_DPD_MONTHS_SUM</t>
  </si>
  <si>
    <t>rank</t>
    <phoneticPr fontId="1" type="noConversion"/>
  </si>
  <si>
    <t>Final variables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</si>
</sst>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0.000000"/>
    <numFmt numFmtId="177" formatCode="_(* #,##0_);_(* \(#,##0\);_(* &quot;-&quot;??_);_(@_)"/>
    <numFmt numFmtId="178" formatCode="0.000%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b/>
      <u/>
      <sz val="11"/>
      <color theme="1"/>
      <name val="新細明體"/>
      <family val="1"/>
      <charset val="136"/>
      <scheme val="minor"/>
    </font>
    <font>
      <strike/>
      <sz val="11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2" fillId="0" borderId="1" xfId="0" applyFont="1" applyBorder="1" applyAlignment="1">
      <alignment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176" fontId="0" fillId="2" borderId="1" xfId="0" applyNumberFormat="1" applyFill="1" applyBorder="1"/>
    <xf numFmtId="0" fontId="0" fillId="0" borderId="1" xfId="0" quotePrefix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176" fontId="0" fillId="4" borderId="1" xfId="0" applyNumberFormat="1" applyFill="1" applyBorder="1"/>
    <xf numFmtId="0" fontId="0" fillId="4" borderId="2" xfId="0" applyFill="1" applyBorder="1" applyAlignment="1">
      <alignment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77" fontId="0" fillId="0" borderId="1" xfId="1" applyNumberFormat="1" applyFont="1" applyBorder="1" applyAlignment="1"/>
    <xf numFmtId="0" fontId="0" fillId="0" borderId="6" xfId="0" applyFill="1" applyBorder="1"/>
    <xf numFmtId="0" fontId="0" fillId="0" borderId="1" xfId="0" applyFill="1" applyBorder="1"/>
    <xf numFmtId="0" fontId="0" fillId="4" borderId="1" xfId="0" applyFill="1" applyBorder="1" applyAlignment="1">
      <alignment vertical="center"/>
    </xf>
    <xf numFmtId="178" fontId="0" fillId="4" borderId="1" xfId="0" applyNumberFormat="1" applyFill="1" applyBorder="1"/>
    <xf numFmtId="178" fontId="0" fillId="0" borderId="1" xfId="0" applyNumberFormat="1" applyBorder="1"/>
    <xf numFmtId="177" fontId="0" fillId="4" borderId="1" xfId="1" applyNumberFormat="1" applyFont="1" applyFill="1" applyBorder="1" applyAlignment="1"/>
    <xf numFmtId="10" fontId="0" fillId="4" borderId="1" xfId="2" applyNumberFormat="1" applyFont="1" applyFill="1" applyBorder="1" applyAlignment="1"/>
    <xf numFmtId="10" fontId="0" fillId="0" borderId="1" xfId="2" applyNumberFormat="1" applyFont="1" applyBorder="1" applyAlignment="1"/>
    <xf numFmtId="0" fontId="0" fillId="0" borderId="0" xfId="0" applyFill="1"/>
    <xf numFmtId="0" fontId="4" fillId="0" borderId="0" xfId="0" applyFont="1"/>
    <xf numFmtId="0" fontId="0" fillId="5" borderId="6" xfId="0" applyFill="1" applyBorder="1"/>
    <xf numFmtId="0" fontId="0" fillId="5" borderId="0" xfId="0" applyFill="1"/>
    <xf numFmtId="0" fontId="0" fillId="5" borderId="1" xfId="0" applyFill="1" applyBorder="1"/>
    <xf numFmtId="0" fontId="0" fillId="4" borderId="0" xfId="0" applyFill="1" applyBorder="1" applyAlignment="1">
      <alignment vertical="center"/>
    </xf>
    <xf numFmtId="0" fontId="5" fillId="0" borderId="0" xfId="0" applyFont="1"/>
    <xf numFmtId="0" fontId="5" fillId="0" borderId="0" xfId="0" applyFont="1" applyFill="1" applyBorder="1" applyAlignment="1">
      <alignment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6" style="2" bestFit="1" customWidth="1"/>
    <col min="2" max="2" width="6" style="2" customWidth="1"/>
    <col min="3" max="3" width="6.28515625" style="2" bestFit="1" customWidth="1"/>
    <col min="4" max="4" width="5.7109375" style="2" bestFit="1" customWidth="1"/>
    <col min="5" max="5" width="11.5703125" style="2" bestFit="1" customWidth="1"/>
    <col min="6" max="6" width="17.7109375" style="2" customWidth="1"/>
    <col min="7" max="7" width="11.42578125" style="2" bestFit="1" customWidth="1"/>
    <col min="8" max="8" width="13.85546875" style="2" bestFit="1" customWidth="1"/>
    <col min="9" max="12" width="17.7109375" style="2" customWidth="1"/>
    <col min="13" max="13" width="17.7109375" style="4" customWidth="1"/>
  </cols>
  <sheetData>
    <row r="1" spans="1:13" ht="63" x14ac:dyDescent="0.25">
      <c r="A1" s="1" t="s">
        <v>0</v>
      </c>
      <c r="B1" s="1" t="s">
        <v>19</v>
      </c>
      <c r="C1" s="7" t="s">
        <v>20</v>
      </c>
      <c r="D1" s="1" t="s">
        <v>1</v>
      </c>
      <c r="E1" s="1" t="s">
        <v>2</v>
      </c>
      <c r="F1" s="3" t="s">
        <v>7</v>
      </c>
      <c r="G1" s="1" t="s">
        <v>3</v>
      </c>
      <c r="H1" s="1" t="s">
        <v>4</v>
      </c>
      <c r="I1" s="3" t="s">
        <v>5</v>
      </c>
      <c r="J1" s="3" t="s">
        <v>28</v>
      </c>
      <c r="K1" s="3" t="s">
        <v>6</v>
      </c>
      <c r="L1" s="3" t="s">
        <v>12</v>
      </c>
      <c r="M1" s="3" t="s">
        <v>9</v>
      </c>
    </row>
    <row r="2" spans="1:13" s="6" customFormat="1" ht="63" x14ac:dyDescent="0.25">
      <c r="A2" s="5">
        <v>2.1</v>
      </c>
      <c r="B2" s="5">
        <v>200</v>
      </c>
      <c r="C2" s="5">
        <v>200</v>
      </c>
      <c r="D2" s="5">
        <v>0.2</v>
      </c>
      <c r="E2" s="5">
        <v>10</v>
      </c>
      <c r="F2" s="5">
        <v>0</v>
      </c>
      <c r="G2" s="5">
        <v>0.8</v>
      </c>
      <c r="H2" s="5">
        <v>0.26610400000000001</v>
      </c>
      <c r="I2" s="5">
        <f>0.266104-0.04995</f>
        <v>0.21615400000000001</v>
      </c>
      <c r="J2" s="5" t="s">
        <v>10</v>
      </c>
      <c r="K2" s="5">
        <v>37</v>
      </c>
      <c r="L2" s="5">
        <v>0.72099999999999997</v>
      </c>
      <c r="M2" s="9" t="s">
        <v>13</v>
      </c>
    </row>
    <row r="3" spans="1:13" s="6" customFormat="1" ht="47.25" x14ac:dyDescent="0.25">
      <c r="A3" s="5">
        <v>2.2000000000000002</v>
      </c>
      <c r="B3" s="5">
        <v>200</v>
      </c>
      <c r="C3" s="5">
        <v>42</v>
      </c>
      <c r="D3" s="5">
        <v>0.2</v>
      </c>
      <c r="E3" s="5">
        <v>10</v>
      </c>
      <c r="F3" s="5">
        <v>10</v>
      </c>
      <c r="G3" s="5">
        <v>0.8</v>
      </c>
      <c r="H3" s="5">
        <f>0.243983-0.221169</f>
        <v>2.2814000000000001E-2</v>
      </c>
      <c r="I3" s="5">
        <f>0.246184-0.14074</f>
        <v>0.10544399999999998</v>
      </c>
      <c r="J3" s="5" t="s">
        <v>10</v>
      </c>
      <c r="K3" s="5">
        <v>42</v>
      </c>
      <c r="L3" s="5">
        <v>0.752</v>
      </c>
      <c r="M3" s="9" t="s">
        <v>21</v>
      </c>
    </row>
    <row r="4" spans="1:13" s="6" customFormat="1" x14ac:dyDescent="0.25">
      <c r="A4" s="5">
        <v>2.2999999999999998</v>
      </c>
      <c r="B4" s="5">
        <v>90</v>
      </c>
      <c r="C4" s="5">
        <v>90</v>
      </c>
      <c r="D4" s="5">
        <v>0.25</v>
      </c>
      <c r="E4" s="5">
        <v>10</v>
      </c>
      <c r="F4" s="5">
        <v>15</v>
      </c>
      <c r="G4" s="5">
        <v>0.8</v>
      </c>
      <c r="H4" s="5">
        <v>0.24377399999999999</v>
      </c>
      <c r="I4" s="5">
        <f>0.243774-0.230603</f>
        <v>1.3170999999999988E-2</v>
      </c>
      <c r="J4" s="5" t="s">
        <v>11</v>
      </c>
      <c r="K4" s="5">
        <v>88</v>
      </c>
      <c r="L4" s="5">
        <v>0.76</v>
      </c>
      <c r="M4" s="10" t="s">
        <v>25</v>
      </c>
    </row>
    <row r="5" spans="1:13" s="6" customFormat="1" ht="47.25" x14ac:dyDescent="0.25">
      <c r="A5" s="5">
        <v>2.4</v>
      </c>
      <c r="B5" s="5">
        <v>200</v>
      </c>
      <c r="C5" s="5">
        <v>200</v>
      </c>
      <c r="D5" s="5">
        <v>0.25</v>
      </c>
      <c r="E5" s="5">
        <v>10</v>
      </c>
      <c r="F5" s="5">
        <v>15</v>
      </c>
      <c r="G5" s="5">
        <v>0.8</v>
      </c>
      <c r="H5" s="5">
        <v>0.24301300000000001</v>
      </c>
      <c r="I5" s="5">
        <f>0.243013-0.226864</f>
        <v>1.6148999999999997E-2</v>
      </c>
      <c r="J5" s="5" t="s">
        <v>29</v>
      </c>
      <c r="K5" s="5">
        <v>199</v>
      </c>
      <c r="L5" s="5">
        <v>0.76100000000000001</v>
      </c>
      <c r="M5" s="10" t="s">
        <v>30</v>
      </c>
    </row>
    <row r="6" spans="1:13" s="6" customFormat="1" ht="94.5" x14ac:dyDescent="0.25">
      <c r="A6" s="5">
        <v>2.5</v>
      </c>
      <c r="B6" s="5">
        <v>400</v>
      </c>
      <c r="C6" s="5">
        <v>400</v>
      </c>
      <c r="D6" s="5">
        <v>0.3</v>
      </c>
      <c r="E6" s="5">
        <v>10</v>
      </c>
      <c r="F6" s="5">
        <v>15</v>
      </c>
      <c r="G6" s="5">
        <v>0.8</v>
      </c>
      <c r="H6" s="11">
        <v>0.242787</v>
      </c>
      <c r="I6" s="5">
        <f>0.242787-0.223148</f>
        <v>1.963899999999999E-2</v>
      </c>
      <c r="J6" s="5" t="s">
        <v>8</v>
      </c>
      <c r="K6" s="5">
        <v>323</v>
      </c>
      <c r="L6" s="5">
        <v>0.75700000000000001</v>
      </c>
      <c r="M6" s="10" t="s">
        <v>32</v>
      </c>
    </row>
    <row r="7" spans="1:13" s="6" customFormat="1" ht="63" x14ac:dyDescent="0.25">
      <c r="A7" s="5">
        <v>2.6</v>
      </c>
      <c r="B7" s="5">
        <v>320</v>
      </c>
      <c r="C7" s="5">
        <v>320</v>
      </c>
      <c r="D7" s="5">
        <v>0.3</v>
      </c>
      <c r="E7" s="5">
        <v>10</v>
      </c>
      <c r="F7" s="5">
        <v>15</v>
      </c>
      <c r="G7" s="5">
        <v>0.8</v>
      </c>
      <c r="H7" s="11">
        <v>0.24340899999999999</v>
      </c>
      <c r="I7" s="5">
        <f>0.243409-0.223998</f>
        <v>1.9410999999999984E-2</v>
      </c>
      <c r="J7" s="5" t="s">
        <v>8</v>
      </c>
      <c r="K7" s="5">
        <v>320</v>
      </c>
      <c r="L7" s="5">
        <v>0.74399999999999999</v>
      </c>
      <c r="M7" s="10" t="s">
        <v>35</v>
      </c>
    </row>
    <row r="8" spans="1:13" s="6" customFormat="1" ht="63" x14ac:dyDescent="0.25">
      <c r="A8" s="5">
        <v>2.7</v>
      </c>
      <c r="B8" s="5">
        <v>300</v>
      </c>
      <c r="C8" s="5">
        <v>300</v>
      </c>
      <c r="D8" s="5">
        <v>0.25</v>
      </c>
      <c r="E8" s="5">
        <v>10</v>
      </c>
      <c r="F8" s="5">
        <v>15</v>
      </c>
      <c r="G8" s="5">
        <v>0.8</v>
      </c>
      <c r="H8" s="11">
        <v>0.24277399999999999</v>
      </c>
      <c r="I8" s="5">
        <f>0.242774-0.224893</f>
        <v>1.788099999999998E-2</v>
      </c>
      <c r="J8" s="5" t="s">
        <v>11</v>
      </c>
      <c r="K8" s="5">
        <v>300</v>
      </c>
      <c r="L8" s="5">
        <v>0.76</v>
      </c>
      <c r="M8" s="10" t="s">
        <v>37</v>
      </c>
    </row>
    <row r="9" spans="1:13" s="15" customFormat="1" ht="31.5" x14ac:dyDescent="0.25">
      <c r="A9" s="13">
        <v>2.8</v>
      </c>
      <c r="B9" s="13">
        <v>350</v>
      </c>
      <c r="C9" s="13">
        <v>350</v>
      </c>
      <c r="D9" s="13">
        <v>0.25</v>
      </c>
      <c r="E9" s="13">
        <v>10</v>
      </c>
      <c r="F9" s="13">
        <v>15</v>
      </c>
      <c r="G9" s="13">
        <v>0.8</v>
      </c>
      <c r="H9" s="16">
        <v>0.24262800000000001</v>
      </c>
      <c r="I9" s="13">
        <f>0.242628-0.22434</f>
        <v>1.8287999999999999E-2</v>
      </c>
      <c r="J9" s="13" t="s">
        <v>38</v>
      </c>
      <c r="K9" s="13">
        <v>347</v>
      </c>
      <c r="L9" s="13">
        <v>0.76</v>
      </c>
      <c r="M9" s="17" t="s">
        <v>39</v>
      </c>
    </row>
    <row r="10" spans="1:13" s="6" customFormat="1" ht="63" x14ac:dyDescent="0.25">
      <c r="A10" s="5">
        <v>2.9</v>
      </c>
      <c r="B10" s="5">
        <v>500</v>
      </c>
      <c r="C10" s="5">
        <v>500</v>
      </c>
      <c r="D10" s="5">
        <v>0.25</v>
      </c>
      <c r="E10" s="5">
        <v>10</v>
      </c>
      <c r="F10" s="5">
        <v>20</v>
      </c>
      <c r="G10" s="5">
        <v>0.8</v>
      </c>
      <c r="H10" s="11">
        <v>0.24263000000000001</v>
      </c>
      <c r="I10" s="5">
        <f>0.24263-0.224283</f>
        <v>1.8347000000000002E-2</v>
      </c>
      <c r="J10" s="5" t="s">
        <v>46</v>
      </c>
      <c r="K10" s="5">
        <v>376</v>
      </c>
      <c r="L10" s="5">
        <v>0.76</v>
      </c>
      <c r="M10" s="10" t="s">
        <v>50</v>
      </c>
    </row>
    <row r="11" spans="1:13" s="6" customFormat="1" ht="47.25" customHeight="1" x14ac:dyDescent="0.25">
      <c r="A11" s="5">
        <v>3.1</v>
      </c>
      <c r="B11" s="5">
        <v>1000</v>
      </c>
      <c r="C11" s="5">
        <v>1000</v>
      </c>
      <c r="D11" s="5">
        <v>0.05</v>
      </c>
      <c r="E11" s="5">
        <v>7</v>
      </c>
      <c r="F11" s="5">
        <v>0</v>
      </c>
      <c r="G11" s="5">
        <v>1</v>
      </c>
      <c r="H11" s="5">
        <v>0.24395800000000001</v>
      </c>
      <c r="I11" s="5">
        <f>0.243958-0.142115</f>
        <v>0.10184300000000002</v>
      </c>
      <c r="J11" s="5" t="s">
        <v>10</v>
      </c>
      <c r="K11" s="5">
        <v>331</v>
      </c>
      <c r="L11" s="5">
        <v>0.68899999999999995</v>
      </c>
      <c r="M11" s="38" t="s">
        <v>17</v>
      </c>
    </row>
    <row r="12" spans="1:13" s="6" customFormat="1" x14ac:dyDescent="0.25">
      <c r="A12" s="5">
        <v>3.2</v>
      </c>
      <c r="B12" s="5">
        <v>331</v>
      </c>
      <c r="C12" s="5">
        <v>331</v>
      </c>
      <c r="D12" s="5">
        <v>0.05</v>
      </c>
      <c r="E12" s="5">
        <v>7</v>
      </c>
      <c r="F12" s="5">
        <v>0</v>
      </c>
      <c r="G12" s="5">
        <v>1</v>
      </c>
      <c r="H12" s="5">
        <v>0.241928</v>
      </c>
      <c r="I12" s="5">
        <f>0.241928-0.186222</f>
        <v>5.5706000000000006E-2</v>
      </c>
      <c r="J12" s="5" t="s">
        <v>11</v>
      </c>
      <c r="K12" s="5">
        <v>331</v>
      </c>
      <c r="L12" s="5">
        <v>0.74299999999999999</v>
      </c>
      <c r="M12" s="39"/>
    </row>
    <row r="13" spans="1:13" s="6" customFormat="1" x14ac:dyDescent="0.25">
      <c r="A13" s="5">
        <v>4.0999999999999996</v>
      </c>
      <c r="B13" s="5">
        <v>250</v>
      </c>
      <c r="C13" s="5">
        <v>250</v>
      </c>
      <c r="D13" s="5">
        <v>0.1</v>
      </c>
      <c r="E13" s="5">
        <v>8</v>
      </c>
      <c r="F13" s="5">
        <v>0</v>
      </c>
      <c r="G13" s="5">
        <v>1</v>
      </c>
      <c r="H13" s="5">
        <v>0.24440100000000001</v>
      </c>
      <c r="I13" s="5">
        <f>0.244401-0.144923</f>
        <v>9.9478000000000011E-2</v>
      </c>
      <c r="J13" s="5" t="s">
        <v>8</v>
      </c>
      <c r="K13" s="5">
        <v>159</v>
      </c>
      <c r="L13" s="5">
        <v>0.71199999999999997</v>
      </c>
      <c r="M13" s="9" t="s">
        <v>14</v>
      </c>
    </row>
    <row r="14" spans="1:13" s="6" customFormat="1" ht="78.75" x14ac:dyDescent="0.25">
      <c r="A14" s="5">
        <v>4.2</v>
      </c>
      <c r="B14" s="5">
        <v>159</v>
      </c>
      <c r="C14" s="5">
        <v>159</v>
      </c>
      <c r="D14" s="5">
        <v>0.1</v>
      </c>
      <c r="E14" s="5">
        <v>8</v>
      </c>
      <c r="F14" s="5">
        <v>0</v>
      </c>
      <c r="G14" s="5">
        <v>1</v>
      </c>
      <c r="H14" s="5">
        <v>0.24358099999999999</v>
      </c>
      <c r="I14" s="5">
        <f>0.243581-0.163882</f>
        <v>7.9698999999999992E-2</v>
      </c>
      <c r="J14" s="5" t="s">
        <v>11</v>
      </c>
      <c r="K14" s="5">
        <v>159</v>
      </c>
      <c r="L14" s="5">
        <v>0.72599999999999998</v>
      </c>
      <c r="M14" s="9" t="s">
        <v>15</v>
      </c>
    </row>
    <row r="15" spans="1:13" s="6" customFormat="1" ht="47.25" x14ac:dyDescent="0.25">
      <c r="A15" s="5">
        <v>4.3</v>
      </c>
      <c r="B15" s="5">
        <v>200</v>
      </c>
      <c r="C15" s="5">
        <v>200</v>
      </c>
      <c r="D15" s="5">
        <v>0.2</v>
      </c>
      <c r="E15" s="5">
        <v>8</v>
      </c>
      <c r="F15" s="5">
        <v>10</v>
      </c>
      <c r="G15" s="5">
        <v>0.8</v>
      </c>
      <c r="H15" s="5">
        <v>0.241928</v>
      </c>
      <c r="I15" s="5">
        <f>0.241928-0.186222</f>
        <v>5.5706000000000006E-2</v>
      </c>
      <c r="J15" s="5" t="s">
        <v>11</v>
      </c>
      <c r="K15" s="5">
        <v>200</v>
      </c>
      <c r="L15" s="5">
        <v>0.74299999999999999</v>
      </c>
      <c r="M15" s="9" t="s">
        <v>16</v>
      </c>
    </row>
    <row r="16" spans="1:13" s="6" customFormat="1" ht="110.25" x14ac:dyDescent="0.25">
      <c r="A16" s="5">
        <v>4.4000000000000004</v>
      </c>
      <c r="B16" s="5">
        <v>250</v>
      </c>
      <c r="C16" s="5">
        <v>241</v>
      </c>
      <c r="D16" s="5">
        <v>0.25</v>
      </c>
      <c r="E16" s="5">
        <v>8</v>
      </c>
      <c r="F16" s="5">
        <v>10</v>
      </c>
      <c r="G16" s="5">
        <v>0.8</v>
      </c>
      <c r="H16" s="5">
        <v>0.24253</v>
      </c>
      <c r="I16" s="5">
        <f>0.24253-0.2095</f>
        <v>3.3030000000000004E-2</v>
      </c>
      <c r="J16" s="5" t="s">
        <v>22</v>
      </c>
      <c r="K16" s="5">
        <v>241</v>
      </c>
      <c r="L16" s="5">
        <v>0.74299999999999999</v>
      </c>
      <c r="M16" s="9" t="s">
        <v>23</v>
      </c>
    </row>
    <row r="17" spans="1:13" s="6" customFormat="1" ht="47.25" x14ac:dyDescent="0.25">
      <c r="A17" s="5">
        <v>5.0999999999999996</v>
      </c>
      <c r="B17" s="5">
        <v>350</v>
      </c>
      <c r="C17" s="5">
        <v>350</v>
      </c>
      <c r="D17" s="5">
        <v>0.2</v>
      </c>
      <c r="E17" s="5">
        <v>15</v>
      </c>
      <c r="F17" s="5">
        <v>20</v>
      </c>
      <c r="G17" s="5">
        <v>0.8</v>
      </c>
      <c r="H17" s="5">
        <v>0.24387800000000001</v>
      </c>
      <c r="I17" s="5">
        <v>1.1435000000000001E-2</v>
      </c>
      <c r="J17" s="5" t="s">
        <v>24</v>
      </c>
      <c r="K17" s="5">
        <v>350</v>
      </c>
      <c r="L17" s="5">
        <v>0.75700000000000001</v>
      </c>
      <c r="M17" s="9" t="s">
        <v>18</v>
      </c>
    </row>
    <row r="18" spans="1:13" x14ac:dyDescent="0.25">
      <c r="A18" s="2">
        <v>5.2</v>
      </c>
      <c r="B18" s="8">
        <v>450</v>
      </c>
      <c r="C18" s="2">
        <v>450</v>
      </c>
      <c r="D18" s="2">
        <v>0.2</v>
      </c>
      <c r="E18" s="2">
        <v>15</v>
      </c>
      <c r="F18" s="2">
        <v>20</v>
      </c>
      <c r="G18" s="2">
        <v>0.8</v>
      </c>
      <c r="H18" s="2">
        <v>0.24363599999999999</v>
      </c>
      <c r="I18" s="2">
        <f>0.243636-0.231165</f>
        <v>1.2470999999999982E-2</v>
      </c>
      <c r="J18" s="2" t="s">
        <v>27</v>
      </c>
      <c r="K18" s="2">
        <v>449</v>
      </c>
      <c r="L18" s="2">
        <v>0.76</v>
      </c>
      <c r="M18" s="4" t="s">
        <v>26</v>
      </c>
    </row>
    <row r="19" spans="1:13" x14ac:dyDescent="0.25">
      <c r="A19" s="2">
        <v>5.3</v>
      </c>
      <c r="B19" s="8">
        <v>450</v>
      </c>
      <c r="C19" s="2">
        <v>450</v>
      </c>
      <c r="D19" s="8">
        <v>0.25</v>
      </c>
      <c r="E19" s="2">
        <v>15</v>
      </c>
      <c r="F19" s="2">
        <v>20</v>
      </c>
      <c r="G19" s="2">
        <v>0.8</v>
      </c>
      <c r="H19" s="2">
        <v>0.24384900000000001</v>
      </c>
      <c r="I19" s="2">
        <f>0.243849-0.231894</f>
        <v>1.1955000000000021E-2</v>
      </c>
      <c r="J19" s="2" t="s">
        <v>11</v>
      </c>
      <c r="K19" s="2">
        <v>441</v>
      </c>
      <c r="L19" s="2">
        <v>0.76</v>
      </c>
      <c r="M19" s="4" t="s">
        <v>34</v>
      </c>
    </row>
    <row r="20" spans="1:13" ht="31.5" x14ac:dyDescent="0.25">
      <c r="A20" s="2">
        <v>5.4</v>
      </c>
      <c r="B20" s="8">
        <v>600</v>
      </c>
      <c r="C20" s="2">
        <v>600</v>
      </c>
      <c r="D20" s="2">
        <v>0.25</v>
      </c>
      <c r="E20" s="2">
        <v>15</v>
      </c>
      <c r="F20" s="2">
        <v>20</v>
      </c>
      <c r="G20" s="2">
        <v>0.8</v>
      </c>
      <c r="H20" s="2">
        <v>0.24361099999999999</v>
      </c>
      <c r="I20" s="2">
        <f>0.243611-0.230967</f>
        <v>1.2643999999999989E-2</v>
      </c>
      <c r="J20" s="2" t="s">
        <v>11</v>
      </c>
      <c r="K20" s="2">
        <v>577</v>
      </c>
      <c r="L20" s="2">
        <v>0.76200000000000001</v>
      </c>
      <c r="M20" s="4" t="s">
        <v>40</v>
      </c>
    </row>
    <row r="21" spans="1:13" ht="31.5" x14ac:dyDescent="0.25">
      <c r="A21" s="2">
        <v>5.5</v>
      </c>
      <c r="B21" s="8">
        <v>700</v>
      </c>
      <c r="C21" s="2">
        <v>700</v>
      </c>
      <c r="D21" s="2">
        <v>0.2</v>
      </c>
      <c r="E21" s="2">
        <v>15</v>
      </c>
      <c r="F21" s="2">
        <v>20</v>
      </c>
      <c r="G21" s="2">
        <v>0.8</v>
      </c>
      <c r="H21" s="2">
        <v>0.24349699999999999</v>
      </c>
      <c r="I21" s="2">
        <f>0.243497-0.230531</f>
        <v>1.2965999999999978E-2</v>
      </c>
      <c r="J21" s="2" t="s">
        <v>42</v>
      </c>
      <c r="K21" s="2">
        <v>700</v>
      </c>
      <c r="L21" s="2">
        <v>0.76200000000000001</v>
      </c>
      <c r="M21" s="4" t="s">
        <v>41</v>
      </c>
    </row>
    <row r="22" spans="1:13" s="15" customFormat="1" ht="47.25" x14ac:dyDescent="0.25">
      <c r="A22" s="13">
        <v>5.6</v>
      </c>
      <c r="B22" s="13">
        <v>800</v>
      </c>
      <c r="C22" s="13">
        <v>800</v>
      </c>
      <c r="D22" s="13">
        <v>0.2</v>
      </c>
      <c r="E22" s="13">
        <v>15</v>
      </c>
      <c r="F22" s="13">
        <v>20</v>
      </c>
      <c r="G22" s="13">
        <v>0.8</v>
      </c>
      <c r="H22" s="13">
        <v>0.24336199999999999</v>
      </c>
      <c r="I22" s="13">
        <f>0.243362-0.229799</f>
        <v>1.3562999999999992E-2</v>
      </c>
      <c r="J22" s="13" t="s">
        <v>48</v>
      </c>
      <c r="K22" s="13">
        <v>789</v>
      </c>
      <c r="L22" s="13">
        <v>0.76200000000000001</v>
      </c>
      <c r="M22" s="14" t="s">
        <v>47</v>
      </c>
    </row>
    <row r="23" spans="1:13" ht="47.25" x14ac:dyDescent="0.25">
      <c r="A23" s="2">
        <v>5.7</v>
      </c>
      <c r="B23" s="8">
        <v>1000</v>
      </c>
      <c r="C23" s="2">
        <v>1000</v>
      </c>
      <c r="D23" s="2">
        <v>0.2</v>
      </c>
      <c r="E23" s="2">
        <v>15</v>
      </c>
      <c r="F23" s="2">
        <v>20</v>
      </c>
      <c r="G23" s="2">
        <v>0.8</v>
      </c>
      <c r="H23" s="2">
        <v>0.24307300000000001</v>
      </c>
      <c r="I23" s="2">
        <f>0.243073-0.228537</f>
        <v>1.4536000000000021E-2</v>
      </c>
      <c r="J23" s="2" t="s">
        <v>52</v>
      </c>
      <c r="K23" s="2">
        <v>993</v>
      </c>
      <c r="L23" s="2">
        <v>0.76100000000000001</v>
      </c>
      <c r="M23" s="4" t="s">
        <v>51</v>
      </c>
    </row>
    <row r="24" spans="1:13" ht="47.25" x14ac:dyDescent="0.25">
      <c r="A24" s="2">
        <v>5.8</v>
      </c>
      <c r="B24" s="8">
        <v>1100</v>
      </c>
      <c r="C24" s="2">
        <v>1100</v>
      </c>
      <c r="D24" s="2">
        <v>0.2</v>
      </c>
      <c r="E24" s="2">
        <v>15</v>
      </c>
      <c r="F24" s="2">
        <v>20</v>
      </c>
      <c r="G24" s="2">
        <v>0.8</v>
      </c>
      <c r="H24" s="2">
        <v>0.24301300000000001</v>
      </c>
      <c r="I24" s="2">
        <f>0.243013-0.22823</f>
        <v>1.4783000000000018E-2</v>
      </c>
      <c r="J24" s="2" t="s">
        <v>52</v>
      </c>
      <c r="K24" s="2">
        <v>1097</v>
      </c>
      <c r="L24" s="2">
        <v>0.76100000000000001</v>
      </c>
      <c r="M24" s="4" t="s">
        <v>53</v>
      </c>
    </row>
    <row r="25" spans="1:13" ht="47.25" x14ac:dyDescent="0.25">
      <c r="A25" s="2">
        <v>5.9</v>
      </c>
      <c r="B25" s="8">
        <v>1300</v>
      </c>
      <c r="C25" s="2">
        <v>1300</v>
      </c>
      <c r="D25" s="2">
        <v>0.2</v>
      </c>
      <c r="E25" s="2">
        <v>15</v>
      </c>
      <c r="F25" s="2">
        <v>20</v>
      </c>
      <c r="G25" s="2">
        <v>0.8</v>
      </c>
      <c r="H25" s="2">
        <v>0.242816</v>
      </c>
      <c r="I25" s="2">
        <f>0.242816-0.227034</f>
        <v>1.578199999999999E-2</v>
      </c>
      <c r="J25" s="2" t="s">
        <v>52</v>
      </c>
      <c r="K25" s="2">
        <v>1293</v>
      </c>
      <c r="L25" s="2">
        <v>0.76100000000000001</v>
      </c>
      <c r="M25" s="4" t="s">
        <v>54</v>
      </c>
    </row>
    <row r="26" spans="1:13" x14ac:dyDescent="0.25">
      <c r="A26" s="12" t="s">
        <v>55</v>
      </c>
      <c r="B26" s="8">
        <v>1600</v>
      </c>
      <c r="C26" s="2">
        <v>1600</v>
      </c>
      <c r="D26" s="2">
        <v>0.2</v>
      </c>
      <c r="E26" s="2">
        <v>15</v>
      </c>
      <c r="F26" s="2">
        <v>20</v>
      </c>
      <c r="G26" s="2">
        <v>0.8</v>
      </c>
      <c r="H26" s="2">
        <v>0.242588</v>
      </c>
      <c r="I26" s="2">
        <f>0.242588-0.225787</f>
        <v>1.680100000000001E-2</v>
      </c>
      <c r="J26" s="2" t="s">
        <v>52</v>
      </c>
      <c r="K26" s="2">
        <v>1600</v>
      </c>
      <c r="L26" s="2">
        <v>0.76100000000000001</v>
      </c>
    </row>
    <row r="27" spans="1:13" s="15" customFormat="1" ht="31.5" x14ac:dyDescent="0.25">
      <c r="A27" s="13">
        <v>6.1</v>
      </c>
      <c r="B27" s="13">
        <v>200</v>
      </c>
      <c r="C27" s="13">
        <v>200</v>
      </c>
      <c r="D27" s="13">
        <v>0.2</v>
      </c>
      <c r="E27" s="13">
        <v>20</v>
      </c>
      <c r="F27" s="13">
        <v>20</v>
      </c>
      <c r="G27" s="13">
        <v>0.8</v>
      </c>
      <c r="H27" s="13">
        <v>0.244398</v>
      </c>
      <c r="I27" s="13">
        <f>0.244398-0.233563</f>
        <v>1.0835000000000011E-2</v>
      </c>
      <c r="J27" s="13" t="s">
        <v>11</v>
      </c>
      <c r="K27" s="13">
        <v>200</v>
      </c>
      <c r="L27" s="13">
        <v>0.75900000000000001</v>
      </c>
      <c r="M27" s="14" t="s">
        <v>31</v>
      </c>
    </row>
    <row r="28" spans="1:13" s="6" customFormat="1" ht="47.25" x14ac:dyDescent="0.25">
      <c r="A28" s="5">
        <v>6.2</v>
      </c>
      <c r="B28" s="5">
        <v>400</v>
      </c>
      <c r="C28" s="5">
        <v>400</v>
      </c>
      <c r="D28" s="5">
        <v>0.25</v>
      </c>
      <c r="E28" s="5">
        <v>20</v>
      </c>
      <c r="F28" s="5">
        <v>20</v>
      </c>
      <c r="G28" s="5">
        <v>0.8</v>
      </c>
      <c r="H28" s="5">
        <v>0.24298</v>
      </c>
      <c r="I28" s="5">
        <f>0.24298-0.229076</f>
        <v>1.3904E-2</v>
      </c>
      <c r="J28" s="5" t="s">
        <v>11</v>
      </c>
      <c r="K28" s="5">
        <v>400</v>
      </c>
      <c r="L28" s="5">
        <v>0.754</v>
      </c>
      <c r="M28" s="9" t="s">
        <v>33</v>
      </c>
    </row>
    <row r="29" spans="1:13" s="6" customFormat="1" x14ac:dyDescent="0.25">
      <c r="A29" s="5">
        <v>7.1</v>
      </c>
      <c r="B29" s="5">
        <v>400</v>
      </c>
      <c r="C29" s="5">
        <v>400</v>
      </c>
      <c r="D29" s="5">
        <v>0.25</v>
      </c>
      <c r="E29" s="5">
        <v>17</v>
      </c>
      <c r="F29" s="5">
        <v>15</v>
      </c>
      <c r="G29" s="5">
        <v>0.8</v>
      </c>
      <c r="H29" s="5">
        <v>0.24244499999999999</v>
      </c>
      <c r="I29" s="5">
        <f>0.242445-0.211724</f>
        <v>3.0720999999999998E-2</v>
      </c>
      <c r="J29" s="5" t="s">
        <v>42</v>
      </c>
      <c r="K29" s="5">
        <v>300</v>
      </c>
      <c r="L29" s="5">
        <v>0.74299999999999999</v>
      </c>
      <c r="M29" s="9" t="s">
        <v>36</v>
      </c>
    </row>
    <row r="30" spans="1:13" s="6" customFormat="1" ht="63" x14ac:dyDescent="0.25">
      <c r="A30" s="5">
        <v>7.2</v>
      </c>
      <c r="B30" s="5">
        <v>400</v>
      </c>
      <c r="C30" s="5">
        <v>400</v>
      </c>
      <c r="D30" s="5">
        <v>0.2</v>
      </c>
      <c r="E30" s="5">
        <v>17</v>
      </c>
      <c r="F30" s="5">
        <v>20</v>
      </c>
      <c r="G30" s="5">
        <v>0.8</v>
      </c>
      <c r="H30" s="5" t="s">
        <v>44</v>
      </c>
      <c r="I30" s="5" t="s">
        <v>44</v>
      </c>
      <c r="J30" s="5" t="s">
        <v>44</v>
      </c>
      <c r="K30" s="5" t="s">
        <v>44</v>
      </c>
      <c r="L30" s="5" t="s">
        <v>45</v>
      </c>
      <c r="M30" s="9" t="s">
        <v>43</v>
      </c>
    </row>
    <row r="31" spans="1:13" s="6" customFormat="1" ht="47.25" x14ac:dyDescent="0.25">
      <c r="A31" s="5">
        <v>7.3</v>
      </c>
      <c r="B31" s="5">
        <v>600</v>
      </c>
      <c r="C31" s="5">
        <v>600</v>
      </c>
      <c r="D31" s="5">
        <v>0.2</v>
      </c>
      <c r="E31" s="5">
        <v>17</v>
      </c>
      <c r="F31" s="5">
        <v>20</v>
      </c>
      <c r="G31" s="5">
        <v>0.8</v>
      </c>
      <c r="H31" s="5">
        <v>0.24240999999999999</v>
      </c>
      <c r="I31" s="5">
        <f>0.24241-0.211658</f>
        <v>3.0751999999999974E-2</v>
      </c>
      <c r="J31" s="5" t="s">
        <v>46</v>
      </c>
      <c r="K31" s="5">
        <v>231</v>
      </c>
      <c r="L31" s="5">
        <v>0.74199999999999999</v>
      </c>
      <c r="M31" s="9" t="s">
        <v>49</v>
      </c>
    </row>
  </sheetData>
  <mergeCells count="1">
    <mergeCell ref="M11:M12"/>
  </mergeCells>
  <phoneticPr fontId="1" type="noConversion"/>
  <conditionalFormatting sqref="L1:L26 L28 L30:L1048576">
    <cfRule type="containsBlanks" dxfId="3" priority="3">
      <formula>LEN(TRIM(L1))=0</formula>
    </cfRule>
  </conditionalFormatting>
  <conditionalFormatting sqref="L27">
    <cfRule type="containsBlanks" dxfId="2" priority="2">
      <formula>LEN(TRIM(L27))=0</formula>
    </cfRule>
  </conditionalFormatting>
  <conditionalFormatting sqref="L29">
    <cfRule type="containsBlanks" dxfId="1" priority="1">
      <formula>LEN(TRIM(L29))=0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workbookViewId="0">
      <selection activeCell="A6" sqref="A6"/>
    </sheetView>
  </sheetViews>
  <sheetFormatPr defaultRowHeight="15.75" x14ac:dyDescent="0.25"/>
  <cols>
    <col min="1" max="1" width="55.7109375" bestFit="1" customWidth="1"/>
    <col min="2" max="2" width="13" bestFit="1" customWidth="1"/>
    <col min="4" max="4" width="55.7109375" bestFit="1" customWidth="1"/>
    <col min="5" max="5" width="13" bestFit="1" customWidth="1"/>
    <col min="7" max="7" width="55.7109375" bestFit="1" customWidth="1"/>
    <col min="8" max="8" width="13" bestFit="1" customWidth="1"/>
  </cols>
  <sheetData>
    <row r="1" spans="1:8" ht="16.5" thickBot="1" x14ac:dyDescent="0.3">
      <c r="A1" s="40" t="s">
        <v>389</v>
      </c>
      <c r="B1" s="41"/>
      <c r="D1" s="40" t="s">
        <v>390</v>
      </c>
      <c r="E1" s="41"/>
      <c r="G1" s="40" t="s">
        <v>391</v>
      </c>
      <c r="H1" s="41"/>
    </row>
    <row r="2" spans="1:8" x14ac:dyDescent="0.25">
      <c r="A2" s="18" t="s">
        <v>59</v>
      </c>
      <c r="B2" s="18" t="s">
        <v>60</v>
      </c>
      <c r="D2" s="18" t="s">
        <v>59</v>
      </c>
      <c r="E2" s="18" t="s">
        <v>60</v>
      </c>
      <c r="G2" s="18" t="s">
        <v>59</v>
      </c>
      <c r="H2" s="18" t="s">
        <v>60</v>
      </c>
    </row>
    <row r="3" spans="1:8" x14ac:dyDescent="0.25">
      <c r="A3" s="18" t="s">
        <v>61</v>
      </c>
      <c r="B3" s="18">
        <v>0.17136319884045501</v>
      </c>
      <c r="D3" s="18" t="s">
        <v>62</v>
      </c>
      <c r="E3" s="18">
        <v>0.19197557067200499</v>
      </c>
      <c r="G3" s="18" t="s">
        <v>62</v>
      </c>
      <c r="H3" s="18">
        <v>0.21225067884420201</v>
      </c>
    </row>
    <row r="4" spans="1:8" x14ac:dyDescent="0.25">
      <c r="A4" s="18" t="s">
        <v>62</v>
      </c>
      <c r="B4" s="18">
        <v>0.170462259302571</v>
      </c>
      <c r="D4" s="18" t="s">
        <v>61</v>
      </c>
      <c r="E4" s="18">
        <v>0.185112727256939</v>
      </c>
      <c r="G4" s="18" t="s">
        <v>61</v>
      </c>
      <c r="H4" s="18">
        <v>0.20425058177680899</v>
      </c>
    </row>
    <row r="5" spans="1:8" x14ac:dyDescent="0.25">
      <c r="A5" s="18" t="s">
        <v>63</v>
      </c>
      <c r="B5" s="18">
        <v>5.6540888418486E-2</v>
      </c>
      <c r="D5" s="18" t="s">
        <v>63</v>
      </c>
      <c r="E5" s="18">
        <v>5.8862868723134398E-2</v>
      </c>
      <c r="G5" s="18" t="s">
        <v>63</v>
      </c>
      <c r="H5" s="18">
        <v>6.2429654417209997E-2</v>
      </c>
    </row>
    <row r="6" spans="1:8" x14ac:dyDescent="0.25">
      <c r="A6" s="18" t="s">
        <v>64</v>
      </c>
      <c r="B6" s="18">
        <v>3.0048662767189399E-2</v>
      </c>
      <c r="D6" s="18" t="s">
        <v>64</v>
      </c>
      <c r="E6" s="18">
        <v>3.16660545253016E-2</v>
      </c>
      <c r="G6" s="18" t="s">
        <v>64</v>
      </c>
      <c r="H6" s="18">
        <v>3.6008654005776901E-2</v>
      </c>
    </row>
    <row r="7" spans="1:8" x14ac:dyDescent="0.25">
      <c r="A7" s="18" t="s">
        <v>65</v>
      </c>
      <c r="B7" s="18">
        <v>2.8624950358699101E-2</v>
      </c>
      <c r="D7" s="18" t="s">
        <v>65</v>
      </c>
      <c r="E7" s="18">
        <v>2.7191732716571201E-2</v>
      </c>
      <c r="G7" s="18" t="s">
        <v>65</v>
      </c>
      <c r="H7" s="18">
        <v>2.65718769570168E-2</v>
      </c>
    </row>
    <row r="8" spans="1:8" x14ac:dyDescent="0.25">
      <c r="A8" s="18" t="s">
        <v>66</v>
      </c>
      <c r="B8" s="18">
        <v>2.1918590254057901E-2</v>
      </c>
      <c r="D8" s="18" t="s">
        <v>66</v>
      </c>
      <c r="E8" s="18">
        <v>2.26289048124108E-2</v>
      </c>
      <c r="G8" s="18" t="s">
        <v>66</v>
      </c>
      <c r="H8" s="18">
        <v>2.3850897796279798E-2</v>
      </c>
    </row>
    <row r="9" spans="1:8" x14ac:dyDescent="0.25">
      <c r="A9" s="18" t="s">
        <v>67</v>
      </c>
      <c r="B9" s="18">
        <v>1.9859934332609099E-2</v>
      </c>
      <c r="D9" s="18" t="s">
        <v>68</v>
      </c>
      <c r="E9" s="18">
        <v>2.11642286289099E-2</v>
      </c>
      <c r="G9" s="18" t="s">
        <v>68</v>
      </c>
      <c r="H9" s="18">
        <v>2.1935459952298401E-2</v>
      </c>
    </row>
    <row r="10" spans="1:8" x14ac:dyDescent="0.25">
      <c r="A10" s="18" t="s">
        <v>68</v>
      </c>
      <c r="B10" s="18">
        <v>1.8487338453565101E-2</v>
      </c>
      <c r="D10" s="18" t="s">
        <v>67</v>
      </c>
      <c r="E10" s="18">
        <v>1.98200960505612E-2</v>
      </c>
      <c r="G10" s="18" t="s">
        <v>67</v>
      </c>
      <c r="H10" s="18">
        <v>2.0895739077712899E-2</v>
      </c>
    </row>
    <row r="11" spans="1:8" x14ac:dyDescent="0.25">
      <c r="A11" s="18" t="s">
        <v>69</v>
      </c>
      <c r="B11" s="18">
        <v>1.6932227947075499E-2</v>
      </c>
      <c r="D11" s="18" t="s">
        <v>71</v>
      </c>
      <c r="E11" s="18">
        <v>1.9589783968346E-2</v>
      </c>
      <c r="G11" s="18" t="s">
        <v>69</v>
      </c>
      <c r="H11" s="18">
        <v>1.7070191223329801E-2</v>
      </c>
    </row>
    <row r="12" spans="1:8" x14ac:dyDescent="0.25">
      <c r="A12" s="18" t="s">
        <v>70</v>
      </c>
      <c r="B12" s="18">
        <v>1.5963088776667699E-2</v>
      </c>
      <c r="D12" s="18" t="s">
        <v>69</v>
      </c>
      <c r="E12" s="18">
        <v>1.6754251505931302E-2</v>
      </c>
      <c r="G12" s="18" t="s">
        <v>71</v>
      </c>
      <c r="H12" s="18">
        <v>1.6769611145765102E-2</v>
      </c>
    </row>
    <row r="13" spans="1:8" x14ac:dyDescent="0.25">
      <c r="A13" s="18" t="s">
        <v>71</v>
      </c>
      <c r="B13" s="18">
        <v>1.55347161869973E-2</v>
      </c>
      <c r="D13" s="18" t="s">
        <v>75</v>
      </c>
      <c r="E13" s="18">
        <v>1.35241462990303E-2</v>
      </c>
      <c r="G13" s="18" t="s">
        <v>70</v>
      </c>
      <c r="H13" s="18">
        <v>1.5411699255542401E-2</v>
      </c>
    </row>
    <row r="14" spans="1:8" x14ac:dyDescent="0.25">
      <c r="A14" s="18" t="s">
        <v>72</v>
      </c>
      <c r="B14" s="18">
        <v>1.2610018042273101E-2</v>
      </c>
      <c r="D14" s="18" t="s">
        <v>70</v>
      </c>
      <c r="E14" s="18">
        <v>1.34350003799518E-2</v>
      </c>
      <c r="G14" s="18" t="s">
        <v>73</v>
      </c>
      <c r="H14" s="18">
        <v>1.37604577788228E-2</v>
      </c>
    </row>
    <row r="15" spans="1:8" x14ac:dyDescent="0.25">
      <c r="A15" s="18" t="s">
        <v>73</v>
      </c>
      <c r="B15" s="18">
        <v>1.17261400922233E-2</v>
      </c>
      <c r="D15" s="18" t="s">
        <v>74</v>
      </c>
      <c r="E15" s="18">
        <v>1.3229681524254799E-2</v>
      </c>
      <c r="G15" s="18" t="s">
        <v>74</v>
      </c>
      <c r="H15" s="18">
        <v>1.24995137019124E-2</v>
      </c>
    </row>
    <row r="16" spans="1:8" x14ac:dyDescent="0.25">
      <c r="A16" s="18" t="s">
        <v>74</v>
      </c>
      <c r="B16" s="18">
        <v>1.16443016396931E-2</v>
      </c>
      <c r="D16" s="18" t="s">
        <v>73</v>
      </c>
      <c r="E16" s="18">
        <v>1.2831736337539699E-2</v>
      </c>
      <c r="G16" s="18" t="s">
        <v>77</v>
      </c>
      <c r="H16" s="18">
        <v>1.1669711126583699E-2</v>
      </c>
    </row>
    <row r="17" spans="1:8" x14ac:dyDescent="0.25">
      <c r="A17" s="18" t="s">
        <v>75</v>
      </c>
      <c r="B17" s="18">
        <v>1.04927685321086E-2</v>
      </c>
      <c r="D17" s="18" t="s">
        <v>72</v>
      </c>
      <c r="E17" s="18">
        <v>1.01496834167222E-2</v>
      </c>
      <c r="G17" s="18" t="s">
        <v>79</v>
      </c>
      <c r="H17" s="18">
        <v>1.0756333919904101E-2</v>
      </c>
    </row>
    <row r="18" spans="1:8" x14ac:dyDescent="0.25">
      <c r="A18" s="18" t="s">
        <v>76</v>
      </c>
      <c r="B18" s="18">
        <v>9.5666852565197899E-3</v>
      </c>
      <c r="D18" s="18" t="s">
        <v>79</v>
      </c>
      <c r="E18" s="18">
        <v>9.66289770225944E-3</v>
      </c>
      <c r="G18" s="18" t="s">
        <v>75</v>
      </c>
      <c r="H18" s="18">
        <v>1.0341067230014499E-2</v>
      </c>
    </row>
    <row r="19" spans="1:8" x14ac:dyDescent="0.25">
      <c r="A19" s="18" t="s">
        <v>77</v>
      </c>
      <c r="B19" s="18">
        <v>9.2051076613547406E-3</v>
      </c>
      <c r="D19" s="18" t="s">
        <v>87</v>
      </c>
      <c r="E19" s="18">
        <v>9.6111860763085904E-3</v>
      </c>
      <c r="G19" s="18" t="s">
        <v>87</v>
      </c>
      <c r="H19" s="18">
        <v>1.00380959934117E-2</v>
      </c>
    </row>
    <row r="20" spans="1:8" x14ac:dyDescent="0.25">
      <c r="A20" s="18" t="s">
        <v>78</v>
      </c>
      <c r="B20" s="18">
        <v>8.6896893155855703E-3</v>
      </c>
      <c r="D20" s="18" t="s">
        <v>77</v>
      </c>
      <c r="E20" s="18">
        <v>9.4255586231419396E-3</v>
      </c>
      <c r="G20" s="18" t="s">
        <v>72</v>
      </c>
      <c r="H20" s="18">
        <v>9.4711730951732107E-3</v>
      </c>
    </row>
    <row r="21" spans="1:8" x14ac:dyDescent="0.25">
      <c r="A21" s="18" t="s">
        <v>79</v>
      </c>
      <c r="B21" s="18">
        <v>8.0624982570091704E-3</v>
      </c>
      <c r="D21" s="18" t="s">
        <v>78</v>
      </c>
      <c r="E21" s="18">
        <v>7.2662418537729704E-3</v>
      </c>
      <c r="G21" s="18" t="s">
        <v>78</v>
      </c>
      <c r="H21" s="18">
        <v>8.0975752016603595E-3</v>
      </c>
    </row>
    <row r="22" spans="1:8" x14ac:dyDescent="0.25">
      <c r="A22" s="18" t="s">
        <v>80</v>
      </c>
      <c r="B22" s="18">
        <v>7.35079593797946E-3</v>
      </c>
      <c r="D22" s="18" t="s">
        <v>76</v>
      </c>
      <c r="E22" s="18">
        <v>6.9482303702093602E-3</v>
      </c>
      <c r="G22" s="18" t="s">
        <v>80</v>
      </c>
      <c r="H22" s="18">
        <v>7.9650631715430797E-3</v>
      </c>
    </row>
    <row r="23" spans="1:8" x14ac:dyDescent="0.25">
      <c r="A23" s="18" t="s">
        <v>81</v>
      </c>
      <c r="B23" s="18">
        <v>6.7730669891029804E-3</v>
      </c>
      <c r="D23" s="18" t="s">
        <v>101</v>
      </c>
      <c r="E23" s="18">
        <v>6.6427876414041701E-3</v>
      </c>
      <c r="G23" s="18" t="s">
        <v>86</v>
      </c>
      <c r="H23" s="18">
        <v>7.54657473126803E-3</v>
      </c>
    </row>
    <row r="24" spans="1:8" x14ac:dyDescent="0.25">
      <c r="A24" s="18" t="s">
        <v>82</v>
      </c>
      <c r="B24" s="18">
        <v>6.46783556182416E-3</v>
      </c>
      <c r="D24" s="18" t="s">
        <v>82</v>
      </c>
      <c r="E24" s="18">
        <v>6.5300749614275204E-3</v>
      </c>
      <c r="G24" s="18" t="s">
        <v>76</v>
      </c>
      <c r="H24" s="18">
        <v>7.4600764680611397E-3</v>
      </c>
    </row>
    <row r="25" spans="1:8" x14ac:dyDescent="0.25">
      <c r="A25" s="18" t="s">
        <v>83</v>
      </c>
      <c r="B25" s="18">
        <v>6.3701909871253003E-3</v>
      </c>
      <c r="D25" s="18" t="s">
        <v>80</v>
      </c>
      <c r="E25" s="18">
        <v>6.4020708189252698E-3</v>
      </c>
      <c r="G25" s="18" t="s">
        <v>101</v>
      </c>
      <c r="H25" s="18">
        <v>6.3809993930023104E-3</v>
      </c>
    </row>
    <row r="26" spans="1:8" x14ac:dyDescent="0.25">
      <c r="A26" s="18" t="s">
        <v>84</v>
      </c>
      <c r="B26" s="18">
        <v>5.8157007548510402E-3</v>
      </c>
      <c r="D26" s="18" t="s">
        <v>91</v>
      </c>
      <c r="E26" s="18">
        <v>6.2699115104510204E-3</v>
      </c>
      <c r="G26" s="18" t="s">
        <v>85</v>
      </c>
      <c r="H26" s="18">
        <v>6.3655531266962597E-3</v>
      </c>
    </row>
    <row r="27" spans="1:8" x14ac:dyDescent="0.25">
      <c r="A27" s="18" t="s">
        <v>85</v>
      </c>
      <c r="B27" s="18">
        <v>5.7006460453784304E-3</v>
      </c>
      <c r="D27" s="18" t="s">
        <v>81</v>
      </c>
      <c r="E27" s="18">
        <v>5.9542387482718001E-3</v>
      </c>
      <c r="G27" s="18" t="s">
        <v>81</v>
      </c>
      <c r="H27" s="18">
        <v>5.6500309771962002E-3</v>
      </c>
    </row>
    <row r="28" spans="1:8" x14ac:dyDescent="0.25">
      <c r="A28" s="18" t="s">
        <v>86</v>
      </c>
      <c r="B28" s="18">
        <v>5.4215033872471903E-3</v>
      </c>
      <c r="D28" s="18" t="s">
        <v>85</v>
      </c>
      <c r="E28" s="18">
        <v>5.9322922900575201E-3</v>
      </c>
      <c r="G28" s="18" t="s">
        <v>82</v>
      </c>
      <c r="H28" s="18">
        <v>5.5522667319514796E-3</v>
      </c>
    </row>
    <row r="29" spans="1:8" x14ac:dyDescent="0.25">
      <c r="A29" s="18" t="s">
        <v>87</v>
      </c>
      <c r="B29" s="18">
        <v>5.4141734512595397E-3</v>
      </c>
      <c r="D29" s="18" t="s">
        <v>86</v>
      </c>
      <c r="E29" s="18">
        <v>5.7695931570444104E-3</v>
      </c>
      <c r="G29" s="18" t="s">
        <v>94</v>
      </c>
      <c r="H29" s="18">
        <v>5.2176475221019196E-3</v>
      </c>
    </row>
    <row r="30" spans="1:8" x14ac:dyDescent="0.25">
      <c r="A30" s="18" t="s">
        <v>88</v>
      </c>
      <c r="B30" s="18">
        <v>5.2425068094207796E-3</v>
      </c>
      <c r="D30" s="18" t="s">
        <v>83</v>
      </c>
      <c r="E30" s="18">
        <v>5.1021022062165099E-3</v>
      </c>
      <c r="G30" s="18" t="s">
        <v>91</v>
      </c>
      <c r="H30" s="18">
        <v>5.1200656674297096E-3</v>
      </c>
    </row>
    <row r="31" spans="1:8" x14ac:dyDescent="0.25">
      <c r="A31" s="18" t="s">
        <v>89</v>
      </c>
      <c r="B31" s="18">
        <v>5.1654545764141403E-3</v>
      </c>
      <c r="D31" s="18" t="s">
        <v>97</v>
      </c>
      <c r="E31" s="18">
        <v>5.0265214243290397E-3</v>
      </c>
      <c r="G31" s="18" t="s">
        <v>99</v>
      </c>
      <c r="H31" s="18">
        <v>4.8464404735675997E-3</v>
      </c>
    </row>
    <row r="32" spans="1:8" x14ac:dyDescent="0.25">
      <c r="A32" s="18" t="s">
        <v>90</v>
      </c>
      <c r="B32" s="18">
        <v>5.1542752560626397E-3</v>
      </c>
      <c r="D32" s="18" t="s">
        <v>96</v>
      </c>
      <c r="E32" s="18">
        <v>4.9435181349553299E-3</v>
      </c>
      <c r="G32" s="18" t="s">
        <v>95</v>
      </c>
      <c r="H32" s="18">
        <v>4.8176016463804504E-3</v>
      </c>
    </row>
    <row r="33" spans="1:8" x14ac:dyDescent="0.25">
      <c r="A33" s="18" t="s">
        <v>91</v>
      </c>
      <c r="B33" s="18">
        <v>4.9163010936566897E-3</v>
      </c>
      <c r="D33" s="18" t="s">
        <v>92</v>
      </c>
      <c r="E33" s="18">
        <v>4.8438448581126703E-3</v>
      </c>
      <c r="G33" s="18" t="s">
        <v>96</v>
      </c>
      <c r="H33" s="18">
        <v>4.7777015866176803E-3</v>
      </c>
    </row>
    <row r="34" spans="1:8" x14ac:dyDescent="0.25">
      <c r="A34" s="18" t="s">
        <v>92</v>
      </c>
      <c r="B34" s="18">
        <v>4.8863428592516396E-3</v>
      </c>
      <c r="D34" s="18" t="s">
        <v>94</v>
      </c>
      <c r="E34" s="18">
        <v>4.7683638758072898E-3</v>
      </c>
      <c r="G34" s="18" t="s">
        <v>110</v>
      </c>
      <c r="H34" s="18">
        <v>4.7554640145898198E-3</v>
      </c>
    </row>
    <row r="35" spans="1:8" x14ac:dyDescent="0.25">
      <c r="A35" s="18" t="s">
        <v>93</v>
      </c>
      <c r="B35" s="18">
        <v>4.83673792931849E-3</v>
      </c>
      <c r="D35" s="18" t="s">
        <v>84</v>
      </c>
      <c r="E35" s="18">
        <v>4.4245902710237303E-3</v>
      </c>
      <c r="G35" s="18" t="s">
        <v>118</v>
      </c>
      <c r="H35" s="18">
        <v>4.6178643019303698E-3</v>
      </c>
    </row>
    <row r="36" spans="1:8" x14ac:dyDescent="0.25">
      <c r="A36" s="18" t="s">
        <v>94</v>
      </c>
      <c r="B36" s="18">
        <v>4.7722124856070698E-3</v>
      </c>
      <c r="D36" s="18" t="s">
        <v>103</v>
      </c>
      <c r="E36" s="18">
        <v>4.4182959828315202E-3</v>
      </c>
      <c r="G36" s="18" t="s">
        <v>83</v>
      </c>
      <c r="H36" s="18">
        <v>4.3831530993895902E-3</v>
      </c>
    </row>
    <row r="37" spans="1:8" x14ac:dyDescent="0.25">
      <c r="A37" s="18" t="s">
        <v>95</v>
      </c>
      <c r="B37" s="18">
        <v>4.6450705125211603E-3</v>
      </c>
      <c r="D37" s="18" t="s">
        <v>93</v>
      </c>
      <c r="E37" s="18">
        <v>4.3599090785979497E-3</v>
      </c>
      <c r="G37" s="18" t="s">
        <v>102</v>
      </c>
      <c r="H37" s="18">
        <v>4.2137894784997198E-3</v>
      </c>
    </row>
    <row r="38" spans="1:8" x14ac:dyDescent="0.25">
      <c r="A38" s="18" t="s">
        <v>96</v>
      </c>
      <c r="B38" s="18">
        <v>4.61224275939838E-3</v>
      </c>
      <c r="D38" s="18" t="s">
        <v>99</v>
      </c>
      <c r="E38" s="18">
        <v>4.3020552839102702E-3</v>
      </c>
      <c r="G38" s="18" t="s">
        <v>92</v>
      </c>
      <c r="H38" s="18">
        <v>4.2010101308715096E-3</v>
      </c>
    </row>
    <row r="39" spans="1:8" x14ac:dyDescent="0.25">
      <c r="A39" s="18" t="s">
        <v>97</v>
      </c>
      <c r="B39" s="18">
        <v>4.5504407356582099E-3</v>
      </c>
      <c r="D39" s="18" t="s">
        <v>149</v>
      </c>
      <c r="E39" s="18">
        <v>4.1811733282119002E-3</v>
      </c>
      <c r="G39" s="18" t="s">
        <v>98</v>
      </c>
      <c r="H39" s="18">
        <v>4.2005004309968903E-3</v>
      </c>
    </row>
    <row r="40" spans="1:8" x14ac:dyDescent="0.25">
      <c r="A40" s="18" t="s">
        <v>98</v>
      </c>
      <c r="B40" s="18">
        <v>4.2239667965292601E-3</v>
      </c>
      <c r="D40" s="18" t="s">
        <v>116</v>
      </c>
      <c r="E40" s="18">
        <v>4.1680666237431203E-3</v>
      </c>
      <c r="G40" s="18" t="s">
        <v>103</v>
      </c>
      <c r="H40" s="18">
        <v>4.0976205545978604E-3</v>
      </c>
    </row>
    <row r="41" spans="1:8" x14ac:dyDescent="0.25">
      <c r="A41" s="18" t="s">
        <v>99</v>
      </c>
      <c r="B41" s="18">
        <v>4.0793792397451501E-3</v>
      </c>
      <c r="D41" s="18" t="s">
        <v>110</v>
      </c>
      <c r="E41" s="18">
        <v>3.9541228254103503E-3</v>
      </c>
      <c r="G41" s="18" t="s">
        <v>97</v>
      </c>
      <c r="H41" s="18">
        <v>4.0426694426072898E-3</v>
      </c>
    </row>
    <row r="42" spans="1:8" x14ac:dyDescent="0.25">
      <c r="A42" s="18" t="s">
        <v>100</v>
      </c>
      <c r="B42" s="18">
        <v>4.0687134165306596E-3</v>
      </c>
      <c r="D42" s="18" t="s">
        <v>95</v>
      </c>
      <c r="E42" s="18">
        <v>3.85982766276729E-3</v>
      </c>
      <c r="G42" s="18" t="s">
        <v>89</v>
      </c>
      <c r="H42" s="18">
        <v>3.90321435615566E-3</v>
      </c>
    </row>
    <row r="43" spans="1:8" x14ac:dyDescent="0.25">
      <c r="A43" s="18" t="s">
        <v>101</v>
      </c>
      <c r="B43" s="18">
        <v>3.99391639082247E-3</v>
      </c>
      <c r="D43" s="18" t="s">
        <v>114</v>
      </c>
      <c r="E43" s="18">
        <v>3.7768428121154399E-3</v>
      </c>
      <c r="G43" s="18" t="s">
        <v>93</v>
      </c>
      <c r="H43" s="18">
        <v>3.8817545836521499E-3</v>
      </c>
    </row>
    <row r="44" spans="1:8" x14ac:dyDescent="0.25">
      <c r="A44" s="18" t="s">
        <v>102</v>
      </c>
      <c r="B44" s="18">
        <v>3.8317605110005501E-3</v>
      </c>
      <c r="D44" s="18" t="s">
        <v>89</v>
      </c>
      <c r="E44" s="18">
        <v>3.7541687158396198E-3</v>
      </c>
      <c r="G44" s="18" t="s">
        <v>135</v>
      </c>
      <c r="H44" s="18">
        <v>3.6780332162990601E-3</v>
      </c>
    </row>
    <row r="45" spans="1:8" x14ac:dyDescent="0.25">
      <c r="A45" s="18" t="s">
        <v>103</v>
      </c>
      <c r="B45" s="18">
        <v>3.8247746139965602E-3</v>
      </c>
      <c r="D45" s="18" t="s">
        <v>135</v>
      </c>
      <c r="E45" s="18">
        <v>3.5890524968741899E-3</v>
      </c>
      <c r="G45" s="18" t="s">
        <v>108</v>
      </c>
      <c r="H45" s="18">
        <v>3.4731574677514601E-3</v>
      </c>
    </row>
    <row r="46" spans="1:8" x14ac:dyDescent="0.25">
      <c r="A46" s="18" t="s">
        <v>104</v>
      </c>
      <c r="B46" s="18">
        <v>3.64412546058757E-3</v>
      </c>
      <c r="D46" s="18" t="s">
        <v>108</v>
      </c>
      <c r="E46" s="18">
        <v>3.5674759655172999E-3</v>
      </c>
      <c r="G46" s="18" t="s">
        <v>90</v>
      </c>
      <c r="H46" s="18">
        <v>3.3604955771055298E-3</v>
      </c>
    </row>
    <row r="47" spans="1:8" x14ac:dyDescent="0.25">
      <c r="A47" s="18" t="s">
        <v>105</v>
      </c>
      <c r="B47" s="18">
        <v>3.4070877235272399E-3</v>
      </c>
      <c r="D47" s="18" t="s">
        <v>124</v>
      </c>
      <c r="E47" s="18">
        <v>3.44441547483073E-3</v>
      </c>
      <c r="G47" s="18" t="s">
        <v>84</v>
      </c>
      <c r="H47" s="18">
        <v>3.2598658745234201E-3</v>
      </c>
    </row>
    <row r="48" spans="1:8" x14ac:dyDescent="0.25">
      <c r="A48" s="18" t="s">
        <v>106</v>
      </c>
      <c r="B48" s="18">
        <v>3.3761258542550502E-3</v>
      </c>
      <c r="D48" s="18" t="s">
        <v>120</v>
      </c>
      <c r="E48" s="18">
        <v>3.4300466398503701E-3</v>
      </c>
      <c r="G48" s="18" t="s">
        <v>124</v>
      </c>
      <c r="H48" s="18">
        <v>3.1426752735779998E-3</v>
      </c>
    </row>
    <row r="49" spans="1:8" x14ac:dyDescent="0.25">
      <c r="A49" s="18" t="s">
        <v>107</v>
      </c>
      <c r="B49" s="18">
        <v>3.3372228111820802E-3</v>
      </c>
      <c r="D49" s="18" t="s">
        <v>118</v>
      </c>
      <c r="E49" s="18">
        <v>3.1587888404124801E-3</v>
      </c>
      <c r="G49" s="18" t="s">
        <v>107</v>
      </c>
      <c r="H49" s="18">
        <v>2.8866953842300001E-3</v>
      </c>
    </row>
    <row r="50" spans="1:8" x14ac:dyDescent="0.25">
      <c r="A50" s="18" t="s">
        <v>108</v>
      </c>
      <c r="B50" s="18">
        <v>3.2618983546555901E-3</v>
      </c>
      <c r="D50" s="18" t="s">
        <v>132</v>
      </c>
      <c r="E50" s="18">
        <v>3.15587805768227E-3</v>
      </c>
      <c r="G50" s="18" t="s">
        <v>113</v>
      </c>
      <c r="H50" s="18">
        <v>2.7637473691849799E-3</v>
      </c>
    </row>
    <row r="51" spans="1:8" x14ac:dyDescent="0.25">
      <c r="A51" s="18" t="s">
        <v>109</v>
      </c>
      <c r="B51" s="18">
        <v>3.18585385465765E-3</v>
      </c>
      <c r="D51" s="18" t="s">
        <v>88</v>
      </c>
      <c r="E51" s="18">
        <v>3.0774113853391E-3</v>
      </c>
      <c r="G51" s="18" t="s">
        <v>106</v>
      </c>
      <c r="H51" s="18">
        <v>2.6725667818252399E-3</v>
      </c>
    </row>
    <row r="52" spans="1:8" x14ac:dyDescent="0.25">
      <c r="A52" s="18" t="s">
        <v>110</v>
      </c>
      <c r="B52" s="18">
        <v>3.1540362934284901E-3</v>
      </c>
      <c r="D52" s="18" t="s">
        <v>134</v>
      </c>
      <c r="E52" s="18">
        <v>3.00921992123852E-3</v>
      </c>
      <c r="G52" s="18" t="s">
        <v>178</v>
      </c>
      <c r="H52" s="18">
        <v>2.6112818932448301E-3</v>
      </c>
    </row>
    <row r="53" spans="1:8" x14ac:dyDescent="0.25">
      <c r="A53" s="18" t="s">
        <v>111</v>
      </c>
      <c r="B53" s="18">
        <v>3.14679487729847E-3</v>
      </c>
      <c r="D53" s="18" t="s">
        <v>115</v>
      </c>
      <c r="E53" s="18">
        <v>2.90931224214417E-3</v>
      </c>
      <c r="G53" s="18" t="s">
        <v>151</v>
      </c>
      <c r="H53" s="18">
        <v>2.5957834561961299E-3</v>
      </c>
    </row>
    <row r="54" spans="1:8" x14ac:dyDescent="0.25">
      <c r="A54" s="18" t="s">
        <v>112</v>
      </c>
      <c r="B54" s="18">
        <v>3.09497940980983E-3</v>
      </c>
      <c r="D54" s="18" t="s">
        <v>119</v>
      </c>
      <c r="E54" s="18">
        <v>2.8404774971345702E-3</v>
      </c>
      <c r="G54" s="18" t="s">
        <v>150</v>
      </c>
      <c r="H54" s="18">
        <v>2.4863292381161499E-3</v>
      </c>
    </row>
    <row r="55" spans="1:8" x14ac:dyDescent="0.25">
      <c r="A55" s="18" t="s">
        <v>113</v>
      </c>
      <c r="B55" s="18">
        <v>3.01364297962021E-3</v>
      </c>
      <c r="D55" s="18" t="s">
        <v>98</v>
      </c>
      <c r="E55" s="18">
        <v>2.8176383742980599E-3</v>
      </c>
      <c r="G55" s="18" t="s">
        <v>116</v>
      </c>
      <c r="H55" s="18">
        <v>2.4752725601291901E-3</v>
      </c>
    </row>
    <row r="56" spans="1:8" x14ac:dyDescent="0.25">
      <c r="A56" s="18" t="s">
        <v>114</v>
      </c>
      <c r="B56" s="18">
        <v>2.9865800822247001E-3</v>
      </c>
      <c r="D56" s="18" t="s">
        <v>102</v>
      </c>
      <c r="E56" s="18">
        <v>2.8144991819007599E-3</v>
      </c>
      <c r="G56" s="18" t="s">
        <v>134</v>
      </c>
      <c r="H56" s="18">
        <v>2.3693682298437401E-3</v>
      </c>
    </row>
    <row r="57" spans="1:8" x14ac:dyDescent="0.25">
      <c r="A57" s="18" t="s">
        <v>115</v>
      </c>
      <c r="B57" s="18">
        <v>2.9798490896255198E-3</v>
      </c>
      <c r="D57" s="18" t="s">
        <v>107</v>
      </c>
      <c r="E57" s="18">
        <v>2.7887697894121198E-3</v>
      </c>
      <c r="G57" s="18" t="s">
        <v>125</v>
      </c>
      <c r="H57" s="18">
        <v>2.3236345701349598E-3</v>
      </c>
    </row>
    <row r="58" spans="1:8" x14ac:dyDescent="0.25">
      <c r="A58" s="18" t="s">
        <v>116</v>
      </c>
      <c r="B58" s="18">
        <v>2.94580398355342E-3</v>
      </c>
      <c r="D58" s="18" t="s">
        <v>198</v>
      </c>
      <c r="E58" s="18">
        <v>2.70869894826681E-3</v>
      </c>
      <c r="G58" s="18" t="s">
        <v>123</v>
      </c>
      <c r="H58" s="18">
        <v>2.2623552712769902E-3</v>
      </c>
    </row>
    <row r="59" spans="1:8" x14ac:dyDescent="0.25">
      <c r="A59" s="18" t="s">
        <v>117</v>
      </c>
      <c r="B59" s="18">
        <v>2.9227580845114201E-3</v>
      </c>
      <c r="D59" s="18" t="s">
        <v>104</v>
      </c>
      <c r="E59" s="18">
        <v>2.7075474500864202E-3</v>
      </c>
      <c r="G59" s="18" t="s">
        <v>100</v>
      </c>
      <c r="H59" s="18">
        <v>2.1942134494929498E-3</v>
      </c>
    </row>
    <row r="60" spans="1:8" x14ac:dyDescent="0.25">
      <c r="A60" s="18" t="s">
        <v>118</v>
      </c>
      <c r="B60" s="18">
        <v>2.91933675103313E-3</v>
      </c>
      <c r="D60" s="18" t="s">
        <v>90</v>
      </c>
      <c r="E60" s="18">
        <v>2.6619383496203899E-3</v>
      </c>
      <c r="G60" s="18" t="s">
        <v>143</v>
      </c>
      <c r="H60" s="18">
        <v>2.1127672602261E-3</v>
      </c>
    </row>
    <row r="61" spans="1:8" x14ac:dyDescent="0.25">
      <c r="A61" s="18" t="s">
        <v>119</v>
      </c>
      <c r="B61" s="18">
        <v>2.8828973057567499E-3</v>
      </c>
      <c r="D61" s="18" t="s">
        <v>106</v>
      </c>
      <c r="E61" s="18">
        <v>2.6545700058796199E-3</v>
      </c>
      <c r="G61" s="18" t="s">
        <v>88</v>
      </c>
      <c r="H61" s="18">
        <v>2.09522236368892E-3</v>
      </c>
    </row>
    <row r="62" spans="1:8" x14ac:dyDescent="0.25">
      <c r="A62" s="18" t="s">
        <v>120</v>
      </c>
      <c r="B62" s="18">
        <v>2.8586231936903201E-3</v>
      </c>
      <c r="D62" s="18" t="s">
        <v>112</v>
      </c>
      <c r="E62" s="18">
        <v>2.53971935610288E-3</v>
      </c>
      <c r="G62" s="18" t="s">
        <v>105</v>
      </c>
      <c r="H62" s="18">
        <v>2.0700723392499398E-3</v>
      </c>
    </row>
    <row r="63" spans="1:8" x14ac:dyDescent="0.25">
      <c r="A63" s="18" t="s">
        <v>121</v>
      </c>
      <c r="B63" s="18">
        <v>2.85799720256759E-3</v>
      </c>
      <c r="D63" s="18" t="s">
        <v>100</v>
      </c>
      <c r="E63" s="18">
        <v>2.5003264097451599E-3</v>
      </c>
      <c r="G63" s="18" t="s">
        <v>115</v>
      </c>
      <c r="H63" s="18">
        <v>2.06127473723042E-3</v>
      </c>
    </row>
    <row r="64" spans="1:8" x14ac:dyDescent="0.25">
      <c r="A64" s="18" t="s">
        <v>122</v>
      </c>
      <c r="B64" s="18">
        <v>2.8123516920990801E-3</v>
      </c>
      <c r="D64" s="18" t="s">
        <v>143</v>
      </c>
      <c r="E64" s="18">
        <v>2.4850455494846201E-3</v>
      </c>
      <c r="G64" s="18" t="s">
        <v>205</v>
      </c>
      <c r="H64" s="18">
        <v>1.9854362817182001E-3</v>
      </c>
    </row>
    <row r="65" spans="1:8" x14ac:dyDescent="0.25">
      <c r="A65" s="18" t="s">
        <v>123</v>
      </c>
      <c r="B65" s="18">
        <v>2.7221866355546698E-3</v>
      </c>
      <c r="D65" s="18" t="s">
        <v>105</v>
      </c>
      <c r="E65" s="18">
        <v>2.4704485353211998E-3</v>
      </c>
      <c r="G65" s="18" t="s">
        <v>111</v>
      </c>
      <c r="H65" s="18">
        <v>1.9069006816216599E-3</v>
      </c>
    </row>
    <row r="66" spans="1:8" x14ac:dyDescent="0.25">
      <c r="A66" s="18" t="s">
        <v>124</v>
      </c>
      <c r="B66" s="18">
        <v>2.5721290843282599E-3</v>
      </c>
      <c r="D66" s="18" t="s">
        <v>123</v>
      </c>
      <c r="E66" s="18">
        <v>2.4554776760719898E-3</v>
      </c>
      <c r="G66" s="18" t="s">
        <v>155</v>
      </c>
      <c r="H66" s="18">
        <v>1.80247224508365E-3</v>
      </c>
    </row>
    <row r="67" spans="1:8" x14ac:dyDescent="0.25">
      <c r="A67" s="18" t="s">
        <v>125</v>
      </c>
      <c r="B67" s="18">
        <v>2.5512367586741102E-3</v>
      </c>
      <c r="D67" s="18" t="s">
        <v>111</v>
      </c>
      <c r="E67" s="18">
        <v>2.4374897809578298E-3</v>
      </c>
      <c r="G67" s="18" t="s">
        <v>149</v>
      </c>
      <c r="H67" s="18">
        <v>1.78118575397537E-3</v>
      </c>
    </row>
    <row r="68" spans="1:8" x14ac:dyDescent="0.25">
      <c r="A68" s="18" t="s">
        <v>126</v>
      </c>
      <c r="B68" s="18">
        <v>2.5282629869235098E-3</v>
      </c>
      <c r="D68" s="18" t="s">
        <v>121</v>
      </c>
      <c r="E68" s="18">
        <v>2.4140414888477501E-3</v>
      </c>
      <c r="G68" s="18" t="s">
        <v>114</v>
      </c>
      <c r="H68" s="18">
        <v>1.7574857449392601E-3</v>
      </c>
    </row>
    <row r="69" spans="1:8" x14ac:dyDescent="0.25">
      <c r="A69" s="18" t="s">
        <v>127</v>
      </c>
      <c r="B69" s="18">
        <v>2.5120210274003998E-3</v>
      </c>
      <c r="D69" s="18" t="s">
        <v>117</v>
      </c>
      <c r="E69" s="18">
        <v>2.3637187596212898E-3</v>
      </c>
      <c r="G69" s="18" t="s">
        <v>147</v>
      </c>
      <c r="H69" s="18">
        <v>1.7549906584693399E-3</v>
      </c>
    </row>
    <row r="70" spans="1:8" x14ac:dyDescent="0.25">
      <c r="A70" s="18" t="s">
        <v>128</v>
      </c>
      <c r="B70" s="18">
        <v>2.50454499266627E-3</v>
      </c>
      <c r="D70" s="18" t="s">
        <v>162</v>
      </c>
      <c r="E70" s="18">
        <v>2.2951771902893201E-3</v>
      </c>
      <c r="G70" s="18" t="s">
        <v>120</v>
      </c>
      <c r="H70" s="18">
        <v>1.7143786336908E-3</v>
      </c>
    </row>
    <row r="71" spans="1:8" x14ac:dyDescent="0.25">
      <c r="A71" s="18" t="s">
        <v>129</v>
      </c>
      <c r="B71" s="18">
        <v>2.46736173469742E-3</v>
      </c>
      <c r="D71" s="18" t="s">
        <v>150</v>
      </c>
      <c r="E71" s="18">
        <v>2.2569016304765498E-3</v>
      </c>
      <c r="G71" s="18" t="s">
        <v>146</v>
      </c>
      <c r="H71" s="18">
        <v>1.6837626888254399E-3</v>
      </c>
    </row>
    <row r="72" spans="1:8" x14ac:dyDescent="0.25">
      <c r="A72" s="18" t="s">
        <v>130</v>
      </c>
      <c r="B72" s="18">
        <v>2.45562014932439E-3</v>
      </c>
      <c r="D72" s="18" t="s">
        <v>126</v>
      </c>
      <c r="E72" s="18">
        <v>2.2152803645816002E-3</v>
      </c>
      <c r="G72" s="18" t="s">
        <v>161</v>
      </c>
      <c r="H72" s="18">
        <v>1.67723968978012E-3</v>
      </c>
    </row>
    <row r="73" spans="1:8" x14ac:dyDescent="0.25">
      <c r="A73" s="18" t="s">
        <v>131</v>
      </c>
      <c r="B73" s="18">
        <v>2.4401937199710001E-3</v>
      </c>
      <c r="D73" s="18" t="s">
        <v>125</v>
      </c>
      <c r="E73" s="18">
        <v>2.1904994138488201E-3</v>
      </c>
      <c r="G73" s="18" t="s">
        <v>119</v>
      </c>
      <c r="H73" s="18">
        <v>1.6340234754309701E-3</v>
      </c>
    </row>
    <row r="74" spans="1:8" x14ac:dyDescent="0.25">
      <c r="A74" s="18" t="s">
        <v>132</v>
      </c>
      <c r="B74" s="18">
        <v>2.3876301367412498E-3</v>
      </c>
      <c r="D74" s="18" t="s">
        <v>129</v>
      </c>
      <c r="E74" s="18">
        <v>2.14941494524413E-3</v>
      </c>
      <c r="G74" s="18" t="s">
        <v>175</v>
      </c>
      <c r="H74" s="18">
        <v>1.6140240696681501E-3</v>
      </c>
    </row>
    <row r="75" spans="1:8" x14ac:dyDescent="0.25">
      <c r="A75" s="18" t="s">
        <v>133</v>
      </c>
      <c r="B75" s="18">
        <v>2.3700857878315501E-3</v>
      </c>
      <c r="D75" s="18" t="s">
        <v>153</v>
      </c>
      <c r="E75" s="18">
        <v>2.0187171359616102E-3</v>
      </c>
      <c r="G75" s="18" t="s">
        <v>122</v>
      </c>
      <c r="H75" s="18">
        <v>1.53401257582418E-3</v>
      </c>
    </row>
    <row r="76" spans="1:8" x14ac:dyDescent="0.25">
      <c r="A76" s="18" t="s">
        <v>134</v>
      </c>
      <c r="B76" s="18">
        <v>2.2818007537260998E-3</v>
      </c>
      <c r="D76" s="18" t="s">
        <v>144</v>
      </c>
      <c r="E76" s="18">
        <v>1.9877649755050599E-3</v>
      </c>
      <c r="G76" s="18" t="s">
        <v>198</v>
      </c>
      <c r="H76" s="18">
        <v>1.2905199193509001E-3</v>
      </c>
    </row>
    <row r="77" spans="1:8" x14ac:dyDescent="0.25">
      <c r="A77" s="18" t="s">
        <v>135</v>
      </c>
      <c r="B77" s="18">
        <v>2.2474659090459701E-3</v>
      </c>
      <c r="D77" s="18" t="s">
        <v>178</v>
      </c>
      <c r="E77" s="18">
        <v>1.9581998679007099E-3</v>
      </c>
      <c r="G77" s="18" t="s">
        <v>186</v>
      </c>
      <c r="H77" s="18">
        <v>1.280437716307E-3</v>
      </c>
    </row>
    <row r="78" spans="1:8" x14ac:dyDescent="0.25">
      <c r="A78" s="18" t="s">
        <v>136</v>
      </c>
      <c r="B78" s="18">
        <v>2.2322378297439001E-3</v>
      </c>
      <c r="D78" s="18" t="s">
        <v>131</v>
      </c>
      <c r="E78" s="18">
        <v>1.8896184248327101E-3</v>
      </c>
      <c r="G78" s="18" t="s">
        <v>104</v>
      </c>
      <c r="H78" s="18">
        <v>1.27110225877398E-3</v>
      </c>
    </row>
    <row r="79" spans="1:8" x14ac:dyDescent="0.25">
      <c r="A79" s="18" t="s">
        <v>137</v>
      </c>
      <c r="B79" s="18">
        <v>2.1601177101002898E-3</v>
      </c>
      <c r="D79" s="18" t="s">
        <v>139</v>
      </c>
      <c r="E79" s="18">
        <v>1.8426384053961201E-3</v>
      </c>
      <c r="G79" s="18" t="s">
        <v>129</v>
      </c>
      <c r="H79" s="18">
        <v>1.2613208656073499E-3</v>
      </c>
    </row>
    <row r="80" spans="1:8" x14ac:dyDescent="0.25">
      <c r="A80" s="18" t="s">
        <v>138</v>
      </c>
      <c r="B80" s="18">
        <v>2.13984297437869E-3</v>
      </c>
      <c r="D80" s="18" t="s">
        <v>172</v>
      </c>
      <c r="E80" s="18">
        <v>1.74824505655913E-3</v>
      </c>
      <c r="G80" s="18" t="s">
        <v>130</v>
      </c>
      <c r="H80" s="18">
        <v>1.2533710381559E-3</v>
      </c>
    </row>
    <row r="81" spans="1:8" x14ac:dyDescent="0.25">
      <c r="A81" s="18" t="s">
        <v>139</v>
      </c>
      <c r="B81" s="18">
        <v>2.1184818213304899E-3</v>
      </c>
      <c r="D81" s="18" t="s">
        <v>147</v>
      </c>
      <c r="E81" s="18">
        <v>1.7439827155163101E-3</v>
      </c>
      <c r="G81" s="18" t="s">
        <v>139</v>
      </c>
      <c r="H81" s="18">
        <v>1.25317912435258E-3</v>
      </c>
    </row>
    <row r="82" spans="1:8" x14ac:dyDescent="0.25">
      <c r="A82" s="18" t="s">
        <v>140</v>
      </c>
      <c r="B82" s="18">
        <v>2.1071051754630601E-3</v>
      </c>
      <c r="D82" s="18" t="s">
        <v>175</v>
      </c>
      <c r="E82" s="18">
        <v>1.6775224169147101E-3</v>
      </c>
      <c r="G82" s="18" t="s">
        <v>172</v>
      </c>
      <c r="H82" s="18">
        <v>1.2521744235030499E-3</v>
      </c>
    </row>
    <row r="83" spans="1:8" x14ac:dyDescent="0.25">
      <c r="A83" s="18" t="s">
        <v>141</v>
      </c>
      <c r="B83" s="18">
        <v>2.1060517481760002E-3</v>
      </c>
      <c r="D83" s="18" t="s">
        <v>161</v>
      </c>
      <c r="E83" s="18">
        <v>1.64738547844856E-3</v>
      </c>
      <c r="G83" s="18" t="s">
        <v>188</v>
      </c>
      <c r="H83" s="18">
        <v>1.21337740229917E-3</v>
      </c>
    </row>
    <row r="84" spans="1:8" x14ac:dyDescent="0.25">
      <c r="A84" s="18" t="s">
        <v>142</v>
      </c>
      <c r="B84" s="18">
        <v>2.0194080197638601E-3</v>
      </c>
      <c r="D84" s="18" t="s">
        <v>151</v>
      </c>
      <c r="E84" s="18">
        <v>1.6071309828117699E-3</v>
      </c>
      <c r="G84" s="18" t="s">
        <v>153</v>
      </c>
      <c r="H84" s="18">
        <v>1.2044444047808801E-3</v>
      </c>
    </row>
    <row r="85" spans="1:8" x14ac:dyDescent="0.25">
      <c r="A85" s="18" t="s">
        <v>143</v>
      </c>
      <c r="B85" s="18">
        <v>2.0166401349567199E-3</v>
      </c>
      <c r="D85" s="18" t="s">
        <v>164</v>
      </c>
      <c r="E85" s="18">
        <v>1.51075639331052E-3</v>
      </c>
      <c r="G85" s="18" t="s">
        <v>245</v>
      </c>
      <c r="H85" s="18">
        <v>1.16699968235077E-3</v>
      </c>
    </row>
    <row r="86" spans="1:8" x14ac:dyDescent="0.25">
      <c r="A86" s="18" t="s">
        <v>144</v>
      </c>
      <c r="B86" s="18">
        <v>2.0106125883556799E-3</v>
      </c>
      <c r="D86" s="18" t="s">
        <v>160</v>
      </c>
      <c r="E86" s="18">
        <v>1.5054142346185601E-3</v>
      </c>
      <c r="G86" s="18" t="s">
        <v>132</v>
      </c>
      <c r="H86" s="18">
        <v>1.1581644014615701E-3</v>
      </c>
    </row>
    <row r="87" spans="1:8" x14ac:dyDescent="0.25">
      <c r="A87" s="18" t="s">
        <v>145</v>
      </c>
      <c r="B87" s="18">
        <v>1.95777320019919E-3</v>
      </c>
      <c r="D87" s="18" t="s">
        <v>183</v>
      </c>
      <c r="E87" s="18">
        <v>1.50236009082585E-3</v>
      </c>
      <c r="G87" s="18" t="s">
        <v>140</v>
      </c>
      <c r="H87" s="18">
        <v>1.1440743674376601E-3</v>
      </c>
    </row>
    <row r="88" spans="1:8" x14ac:dyDescent="0.25">
      <c r="A88" s="18" t="s">
        <v>146</v>
      </c>
      <c r="B88" s="18">
        <v>1.9343416660367501E-3</v>
      </c>
      <c r="D88" s="18" t="s">
        <v>203</v>
      </c>
      <c r="E88" s="18">
        <v>1.47249097479478E-3</v>
      </c>
      <c r="G88" s="18" t="s">
        <v>195</v>
      </c>
      <c r="H88" s="18">
        <v>1.13914733765857E-3</v>
      </c>
    </row>
    <row r="89" spans="1:8" x14ac:dyDescent="0.25">
      <c r="A89" s="18" t="s">
        <v>147</v>
      </c>
      <c r="B89" s="18">
        <v>1.8437854418807799E-3</v>
      </c>
      <c r="D89" s="18" t="s">
        <v>193</v>
      </c>
      <c r="E89" s="18">
        <v>1.45160036389122E-3</v>
      </c>
      <c r="G89" s="18" t="s">
        <v>164</v>
      </c>
      <c r="H89" s="18">
        <v>1.12793352636338E-3</v>
      </c>
    </row>
    <row r="90" spans="1:8" x14ac:dyDescent="0.25">
      <c r="A90" s="18" t="s">
        <v>148</v>
      </c>
      <c r="B90" s="18">
        <v>1.82864219410893E-3</v>
      </c>
      <c r="D90" s="18" t="s">
        <v>133</v>
      </c>
      <c r="E90" s="18">
        <v>1.4332667427421101E-3</v>
      </c>
      <c r="G90" s="18" t="s">
        <v>144</v>
      </c>
      <c r="H90" s="18">
        <v>1.12481156287464E-3</v>
      </c>
    </row>
    <row r="91" spans="1:8" x14ac:dyDescent="0.25">
      <c r="A91" s="18" t="s">
        <v>149</v>
      </c>
      <c r="B91" s="18">
        <v>1.81781510902419E-3</v>
      </c>
      <c r="D91" s="18" t="s">
        <v>155</v>
      </c>
      <c r="E91" s="18">
        <v>1.41093791153319E-3</v>
      </c>
      <c r="G91" s="18" t="s">
        <v>173</v>
      </c>
      <c r="H91" s="18">
        <v>1.10285430507514E-3</v>
      </c>
    </row>
    <row r="92" spans="1:8" x14ac:dyDescent="0.25">
      <c r="A92" s="18" t="s">
        <v>150</v>
      </c>
      <c r="B92" s="18">
        <v>1.81678258225908E-3</v>
      </c>
      <c r="D92" s="18" t="s">
        <v>127</v>
      </c>
      <c r="E92" s="18">
        <v>1.39307862650402E-3</v>
      </c>
      <c r="G92" s="18" t="s">
        <v>163</v>
      </c>
      <c r="H92" s="18">
        <v>1.099000502002E-3</v>
      </c>
    </row>
    <row r="93" spans="1:8" x14ac:dyDescent="0.25">
      <c r="A93" s="18" t="s">
        <v>151</v>
      </c>
      <c r="B93" s="18">
        <v>1.8036515219913801E-3</v>
      </c>
      <c r="D93" s="18" t="s">
        <v>268</v>
      </c>
      <c r="E93" s="18">
        <v>1.3908118161348999E-3</v>
      </c>
      <c r="G93" s="18" t="s">
        <v>176</v>
      </c>
      <c r="H93" s="18">
        <v>1.04785267855597E-3</v>
      </c>
    </row>
    <row r="94" spans="1:8" x14ac:dyDescent="0.25">
      <c r="A94" s="18" t="s">
        <v>152</v>
      </c>
      <c r="B94" s="18">
        <v>1.7743659975228E-3</v>
      </c>
      <c r="D94" s="18" t="s">
        <v>186</v>
      </c>
      <c r="E94" s="18">
        <v>1.38048175269477E-3</v>
      </c>
      <c r="G94" s="18" t="s">
        <v>196</v>
      </c>
      <c r="H94" s="18">
        <v>1.03618775595827E-3</v>
      </c>
    </row>
    <row r="95" spans="1:8" x14ac:dyDescent="0.25">
      <c r="A95" s="18" t="s">
        <v>153</v>
      </c>
      <c r="B95" s="18">
        <v>1.6903655704144801E-3</v>
      </c>
      <c r="D95" s="18" t="s">
        <v>128</v>
      </c>
      <c r="E95" s="18">
        <v>1.35295366288832E-3</v>
      </c>
      <c r="G95" s="18" t="s">
        <v>208</v>
      </c>
      <c r="H95" s="18">
        <v>9.8659635966797093E-4</v>
      </c>
    </row>
    <row r="96" spans="1:8" x14ac:dyDescent="0.25">
      <c r="A96" s="18" t="s">
        <v>154</v>
      </c>
      <c r="B96" s="18">
        <v>1.68535251875571E-3</v>
      </c>
      <c r="D96" s="18" t="s">
        <v>176</v>
      </c>
      <c r="E96" s="18">
        <v>1.3266162535462199E-3</v>
      </c>
      <c r="G96" s="18" t="s">
        <v>169</v>
      </c>
      <c r="H96" s="18">
        <v>9.7187758538442497E-4</v>
      </c>
    </row>
    <row r="97" spans="1:8" x14ac:dyDescent="0.25">
      <c r="A97" s="18" t="s">
        <v>155</v>
      </c>
      <c r="B97" s="18">
        <v>1.59971058104701E-3</v>
      </c>
      <c r="D97" s="18" t="s">
        <v>142</v>
      </c>
      <c r="E97" s="18">
        <v>1.2790574887271301E-3</v>
      </c>
      <c r="G97" s="18" t="s">
        <v>166</v>
      </c>
      <c r="H97" s="18">
        <v>9.6848979954027102E-4</v>
      </c>
    </row>
    <row r="98" spans="1:8" x14ac:dyDescent="0.25">
      <c r="A98" s="18" t="s">
        <v>156</v>
      </c>
      <c r="B98" s="18">
        <v>1.58342272233847E-3</v>
      </c>
      <c r="D98" s="18" t="s">
        <v>168</v>
      </c>
      <c r="E98" s="18">
        <v>1.2743383283501299E-3</v>
      </c>
      <c r="G98" s="18" t="s">
        <v>159</v>
      </c>
      <c r="H98" s="18">
        <v>9.5251437284447698E-4</v>
      </c>
    </row>
    <row r="99" spans="1:8" x14ac:dyDescent="0.25">
      <c r="A99" s="18" t="s">
        <v>157</v>
      </c>
      <c r="B99" s="18">
        <v>1.5059278900437501E-3</v>
      </c>
      <c r="D99" s="18" t="s">
        <v>113</v>
      </c>
      <c r="E99" s="18">
        <v>1.27109887540269E-3</v>
      </c>
      <c r="G99" s="18" t="s">
        <v>174</v>
      </c>
      <c r="H99" s="18">
        <v>9.1714012500660998E-4</v>
      </c>
    </row>
    <row r="100" spans="1:8" x14ac:dyDescent="0.25">
      <c r="A100" s="18" t="s">
        <v>158</v>
      </c>
      <c r="B100" s="18">
        <v>1.5022385381076699E-3</v>
      </c>
      <c r="D100" s="18" t="s">
        <v>179</v>
      </c>
      <c r="E100" s="18">
        <v>1.2689761175481301E-3</v>
      </c>
      <c r="G100" s="18" t="s">
        <v>370</v>
      </c>
      <c r="H100" s="18">
        <v>8.7177103941611298E-4</v>
      </c>
    </row>
    <row r="101" spans="1:8" x14ac:dyDescent="0.25">
      <c r="A101" s="18" t="s">
        <v>159</v>
      </c>
      <c r="B101" s="18">
        <v>1.4841696270787501E-3</v>
      </c>
      <c r="D101" s="18" t="s">
        <v>163</v>
      </c>
      <c r="E101" s="18">
        <v>1.2587997869515401E-3</v>
      </c>
      <c r="G101" s="18" t="s">
        <v>314</v>
      </c>
      <c r="H101" s="18">
        <v>8.6008148063437904E-4</v>
      </c>
    </row>
    <row r="102" spans="1:8" x14ac:dyDescent="0.25">
      <c r="A102" s="18" t="s">
        <v>160</v>
      </c>
      <c r="B102" s="18">
        <v>1.4805276086776399E-3</v>
      </c>
      <c r="D102" s="18" t="s">
        <v>245</v>
      </c>
      <c r="E102" s="18">
        <v>1.2300374552003299E-3</v>
      </c>
      <c r="G102" s="18" t="s">
        <v>345</v>
      </c>
      <c r="H102" s="18">
        <v>8.5979040101467202E-4</v>
      </c>
    </row>
    <row r="103" spans="1:8" x14ac:dyDescent="0.25">
      <c r="A103" s="18" t="s">
        <v>161</v>
      </c>
      <c r="B103" s="18">
        <v>1.46628800111896E-3</v>
      </c>
      <c r="D103" s="18" t="s">
        <v>344</v>
      </c>
      <c r="E103" s="18">
        <v>1.22828370226707E-3</v>
      </c>
      <c r="G103" s="18" t="s">
        <v>138</v>
      </c>
      <c r="H103" s="18">
        <v>7.9003294242253397E-4</v>
      </c>
    </row>
    <row r="104" spans="1:8" x14ac:dyDescent="0.25">
      <c r="A104" s="18" t="s">
        <v>162</v>
      </c>
      <c r="B104" s="18">
        <v>1.45531727617267E-3</v>
      </c>
      <c r="D104" s="18" t="s">
        <v>137</v>
      </c>
      <c r="E104" s="18">
        <v>1.2219654437364399E-3</v>
      </c>
      <c r="G104" s="18" t="s">
        <v>156</v>
      </c>
      <c r="H104" s="18">
        <v>7.8876655975272897E-4</v>
      </c>
    </row>
    <row r="105" spans="1:8" x14ac:dyDescent="0.25">
      <c r="A105" s="18" t="s">
        <v>163</v>
      </c>
      <c r="B105" s="18">
        <v>1.44029328432011E-3</v>
      </c>
      <c r="D105" s="18" t="s">
        <v>122</v>
      </c>
      <c r="E105" s="18">
        <v>1.21880965648946E-3</v>
      </c>
      <c r="G105" s="18" t="s">
        <v>131</v>
      </c>
      <c r="H105" s="18">
        <v>7.7899199846906495E-4</v>
      </c>
    </row>
    <row r="106" spans="1:8" x14ac:dyDescent="0.25">
      <c r="A106" s="18" t="s">
        <v>164</v>
      </c>
      <c r="B106" s="18">
        <v>1.4396890133476299E-3</v>
      </c>
      <c r="D106" s="18" t="s">
        <v>214</v>
      </c>
      <c r="E106" s="18">
        <v>1.21525651478632E-3</v>
      </c>
      <c r="G106" s="18" t="s">
        <v>112</v>
      </c>
      <c r="H106" s="18">
        <v>7.7341345548711897E-4</v>
      </c>
    </row>
    <row r="107" spans="1:8" x14ac:dyDescent="0.25">
      <c r="A107" s="18" t="s">
        <v>165</v>
      </c>
      <c r="B107" s="18">
        <v>1.4107022433984999E-3</v>
      </c>
      <c r="D107" s="18" t="s">
        <v>156</v>
      </c>
      <c r="E107" s="18">
        <v>1.1940146462312601E-3</v>
      </c>
      <c r="G107" s="18" t="s">
        <v>214</v>
      </c>
      <c r="H107" s="18">
        <v>7.7256588794581097E-4</v>
      </c>
    </row>
    <row r="108" spans="1:8" x14ac:dyDescent="0.25">
      <c r="A108" s="18" t="s">
        <v>166</v>
      </c>
      <c r="B108" s="18">
        <v>1.3818003049796E-3</v>
      </c>
      <c r="D108" s="18" t="s">
        <v>200</v>
      </c>
      <c r="E108" s="18">
        <v>1.19015334738897E-3</v>
      </c>
      <c r="G108" s="18" t="s">
        <v>187</v>
      </c>
      <c r="H108" s="18">
        <v>7.3933022650308697E-4</v>
      </c>
    </row>
    <row r="109" spans="1:8" x14ac:dyDescent="0.25">
      <c r="A109" s="18" t="s">
        <v>167</v>
      </c>
      <c r="B109" s="18">
        <v>1.38086592870475E-3</v>
      </c>
      <c r="D109" s="18" t="s">
        <v>140</v>
      </c>
      <c r="E109" s="18">
        <v>1.14551481514505E-3</v>
      </c>
      <c r="G109" s="18" t="s">
        <v>109</v>
      </c>
      <c r="H109" s="18">
        <v>7.37957225053659E-4</v>
      </c>
    </row>
    <row r="110" spans="1:8" x14ac:dyDescent="0.25">
      <c r="A110" s="18" t="s">
        <v>168</v>
      </c>
      <c r="B110" s="18">
        <v>1.34764229510762E-3</v>
      </c>
      <c r="D110" s="18" t="s">
        <v>188</v>
      </c>
      <c r="E110" s="18">
        <v>1.11315831553456E-3</v>
      </c>
      <c r="G110" s="18" t="s">
        <v>137</v>
      </c>
      <c r="H110" s="18">
        <v>7.1628359391063504E-4</v>
      </c>
    </row>
    <row r="111" spans="1:8" x14ac:dyDescent="0.25">
      <c r="A111" s="18" t="s">
        <v>169</v>
      </c>
      <c r="B111" s="18">
        <v>1.3132986394231499E-3</v>
      </c>
      <c r="D111" s="18" t="s">
        <v>130</v>
      </c>
      <c r="E111" s="18">
        <v>1.11246110136408E-3</v>
      </c>
      <c r="G111" s="18" t="s">
        <v>177</v>
      </c>
      <c r="H111" s="18">
        <v>6.9723174961253598E-4</v>
      </c>
    </row>
    <row r="112" spans="1:8" x14ac:dyDescent="0.25">
      <c r="A112" s="18" t="s">
        <v>170</v>
      </c>
      <c r="B112" s="18">
        <v>1.29422547880586E-3</v>
      </c>
      <c r="D112" s="18" t="s">
        <v>166</v>
      </c>
      <c r="E112" s="18">
        <v>1.0337392832071299E-3</v>
      </c>
      <c r="G112" s="18" t="s">
        <v>191</v>
      </c>
      <c r="H112" s="18">
        <v>6.88164805782754E-4</v>
      </c>
    </row>
    <row r="113" spans="1:8" x14ac:dyDescent="0.25">
      <c r="A113" s="18" t="s">
        <v>171</v>
      </c>
      <c r="B113" s="18">
        <v>1.2915891443426701E-3</v>
      </c>
      <c r="D113" s="18" t="s">
        <v>148</v>
      </c>
      <c r="E113" s="18">
        <v>9.9501335761283398E-4</v>
      </c>
      <c r="G113" s="18" t="s">
        <v>280</v>
      </c>
      <c r="H113" s="18">
        <v>6.7158030636919603E-4</v>
      </c>
    </row>
    <row r="114" spans="1:8" x14ac:dyDescent="0.25">
      <c r="A114" s="18" t="s">
        <v>172</v>
      </c>
      <c r="B114" s="18">
        <v>1.27798761742431E-3</v>
      </c>
      <c r="D114" s="18" t="s">
        <v>138</v>
      </c>
      <c r="E114" s="18">
        <v>9.9114629666996294E-4</v>
      </c>
      <c r="G114" s="18" t="s">
        <v>157</v>
      </c>
      <c r="H114" s="18">
        <v>6.6973776823591705E-4</v>
      </c>
    </row>
    <row r="115" spans="1:8" x14ac:dyDescent="0.25">
      <c r="A115" s="18" t="s">
        <v>173</v>
      </c>
      <c r="B115" s="18">
        <v>1.21332570559906E-3</v>
      </c>
      <c r="D115" s="18" t="s">
        <v>169</v>
      </c>
      <c r="E115" s="18">
        <v>9.9024510413887401E-4</v>
      </c>
      <c r="G115" s="18" t="s">
        <v>185</v>
      </c>
      <c r="H115" s="18">
        <v>6.5940506281659996E-4</v>
      </c>
    </row>
    <row r="116" spans="1:8" x14ac:dyDescent="0.25">
      <c r="A116" s="18" t="s">
        <v>174</v>
      </c>
      <c r="B116" s="18">
        <v>1.21267143729959E-3</v>
      </c>
      <c r="D116" s="18" t="s">
        <v>256</v>
      </c>
      <c r="E116" s="18">
        <v>9.6353684600328704E-4</v>
      </c>
      <c r="G116" s="18" t="s">
        <v>217</v>
      </c>
      <c r="H116" s="18">
        <v>6.5674476899495605E-4</v>
      </c>
    </row>
    <row r="117" spans="1:8" x14ac:dyDescent="0.25">
      <c r="A117" s="18" t="s">
        <v>175</v>
      </c>
      <c r="B117" s="18">
        <v>1.18880324615432E-3</v>
      </c>
      <c r="D117" s="18" t="s">
        <v>247</v>
      </c>
      <c r="E117" s="18">
        <v>9.2404340861141395E-4</v>
      </c>
      <c r="G117" s="18" t="s">
        <v>359</v>
      </c>
      <c r="H117" s="18">
        <v>6.4565641591423804E-4</v>
      </c>
    </row>
    <row r="118" spans="1:8" x14ac:dyDescent="0.25">
      <c r="A118" s="18" t="s">
        <v>176</v>
      </c>
      <c r="B118" s="18">
        <v>1.17548244193256E-3</v>
      </c>
      <c r="D118" s="18" t="s">
        <v>177</v>
      </c>
      <c r="E118" s="18">
        <v>9.2142902833516004E-4</v>
      </c>
      <c r="G118" s="18" t="s">
        <v>142</v>
      </c>
      <c r="H118" s="18">
        <v>6.2841791897674402E-4</v>
      </c>
    </row>
    <row r="119" spans="1:8" x14ac:dyDescent="0.25">
      <c r="A119" s="18" t="s">
        <v>177</v>
      </c>
      <c r="B119" s="18">
        <v>1.15894029354045E-3</v>
      </c>
      <c r="D119" s="18" t="s">
        <v>170</v>
      </c>
      <c r="E119" s="18">
        <v>9.1668658907180902E-4</v>
      </c>
      <c r="G119" s="18" t="s">
        <v>167</v>
      </c>
      <c r="H119" s="18">
        <v>6.22160535260077E-4</v>
      </c>
    </row>
    <row r="120" spans="1:8" x14ac:dyDescent="0.25">
      <c r="A120" s="18" t="s">
        <v>178</v>
      </c>
      <c r="B120" s="18">
        <v>1.1451824225217099E-3</v>
      </c>
      <c r="D120" s="18" t="s">
        <v>145</v>
      </c>
      <c r="E120" s="18">
        <v>9.0677738945821795E-4</v>
      </c>
      <c r="G120" s="18" t="s">
        <v>145</v>
      </c>
      <c r="H120" s="18">
        <v>6.0769288443222403E-4</v>
      </c>
    </row>
    <row r="121" spans="1:8" x14ac:dyDescent="0.25">
      <c r="A121" s="18" t="s">
        <v>179</v>
      </c>
      <c r="B121" s="18">
        <v>1.10244167478833E-3</v>
      </c>
      <c r="D121" s="18" t="s">
        <v>152</v>
      </c>
      <c r="E121" s="18">
        <v>8.8017999413783697E-4</v>
      </c>
      <c r="G121" s="18" t="s">
        <v>128</v>
      </c>
      <c r="H121" s="18">
        <v>5.9347283760520205E-4</v>
      </c>
    </row>
    <row r="122" spans="1:8" x14ac:dyDescent="0.25">
      <c r="A122" s="18" t="s">
        <v>180</v>
      </c>
      <c r="B122" s="18">
        <v>1.0999106625631399E-3</v>
      </c>
      <c r="D122" s="18" t="s">
        <v>109</v>
      </c>
      <c r="E122" s="18">
        <v>8.77147515843324E-4</v>
      </c>
      <c r="G122" s="18" t="s">
        <v>251</v>
      </c>
      <c r="H122" s="18">
        <v>5.9205884485797797E-4</v>
      </c>
    </row>
    <row r="123" spans="1:8" x14ac:dyDescent="0.25">
      <c r="A123" s="18" t="s">
        <v>181</v>
      </c>
      <c r="B123" s="18">
        <v>1.0874744421963201E-3</v>
      </c>
      <c r="D123" s="18" t="s">
        <v>180</v>
      </c>
      <c r="E123" s="18">
        <v>8.73005717944684E-4</v>
      </c>
      <c r="G123" s="18" t="s">
        <v>268</v>
      </c>
      <c r="H123" s="18">
        <v>5.7234223764460299E-4</v>
      </c>
    </row>
    <row r="124" spans="1:8" x14ac:dyDescent="0.25">
      <c r="A124" s="18" t="s">
        <v>182</v>
      </c>
      <c r="B124" s="18">
        <v>1.05063112506956E-3</v>
      </c>
      <c r="D124" s="18" t="s">
        <v>174</v>
      </c>
      <c r="E124" s="18">
        <v>8.6097468241262405E-4</v>
      </c>
      <c r="G124" s="18" t="s">
        <v>127</v>
      </c>
      <c r="H124" s="18">
        <v>5.4765326179245495E-4</v>
      </c>
    </row>
    <row r="125" spans="1:8" x14ac:dyDescent="0.25">
      <c r="A125" s="18" t="s">
        <v>183</v>
      </c>
      <c r="B125" s="18">
        <v>1.02269552842964E-3</v>
      </c>
      <c r="D125" s="18" t="s">
        <v>173</v>
      </c>
      <c r="E125" s="18">
        <v>8.3468175648701798E-4</v>
      </c>
      <c r="G125" s="18" t="s">
        <v>230</v>
      </c>
      <c r="H125" s="18">
        <v>5.3449546925328202E-4</v>
      </c>
    </row>
    <row r="126" spans="1:8" x14ac:dyDescent="0.25">
      <c r="A126" s="18" t="s">
        <v>184</v>
      </c>
      <c r="B126" s="18">
        <v>1.0191973547971601E-3</v>
      </c>
      <c r="D126" s="18" t="s">
        <v>202</v>
      </c>
      <c r="E126" s="18">
        <v>8.2038736784618602E-4</v>
      </c>
      <c r="G126" s="18" t="s">
        <v>219</v>
      </c>
      <c r="H126" s="18">
        <v>5.2587073457548595E-4</v>
      </c>
    </row>
    <row r="127" spans="1:8" x14ac:dyDescent="0.25">
      <c r="A127" s="18" t="s">
        <v>185</v>
      </c>
      <c r="B127" s="18">
        <v>9.9777472962562304E-4</v>
      </c>
      <c r="D127" s="18" t="s">
        <v>216</v>
      </c>
      <c r="E127" s="18">
        <v>8.1737655504986195E-4</v>
      </c>
      <c r="G127" s="18" t="s">
        <v>317</v>
      </c>
      <c r="H127" s="18">
        <v>5.1619637424199201E-4</v>
      </c>
    </row>
    <row r="128" spans="1:8" x14ac:dyDescent="0.25">
      <c r="A128" s="18" t="s">
        <v>186</v>
      </c>
      <c r="B128" s="18">
        <v>9.6110476388670102E-4</v>
      </c>
      <c r="D128" s="18" t="s">
        <v>208</v>
      </c>
      <c r="E128" s="18">
        <v>7.9907105295159899E-4</v>
      </c>
      <c r="G128" s="18" t="s">
        <v>243</v>
      </c>
      <c r="H128" s="18">
        <v>4.8058363158058203E-4</v>
      </c>
    </row>
    <row r="129" spans="1:8" x14ac:dyDescent="0.25">
      <c r="A129" s="18" t="s">
        <v>187</v>
      </c>
      <c r="B129" s="18">
        <v>9.4493288258420797E-4</v>
      </c>
      <c r="D129" s="18" t="s">
        <v>230</v>
      </c>
      <c r="E129" s="18">
        <v>7.7314713194729095E-4</v>
      </c>
      <c r="G129" s="18" t="s">
        <v>148</v>
      </c>
      <c r="H129" s="18">
        <v>4.78130364515486E-4</v>
      </c>
    </row>
    <row r="130" spans="1:8" x14ac:dyDescent="0.25">
      <c r="A130" s="18" t="s">
        <v>188</v>
      </c>
      <c r="B130" s="18">
        <v>9.2672709362731003E-4</v>
      </c>
      <c r="D130" s="18" t="s">
        <v>159</v>
      </c>
      <c r="E130" s="18">
        <v>7.6242178840720605E-4</v>
      </c>
      <c r="G130" s="18" t="s">
        <v>152</v>
      </c>
      <c r="H130" s="18">
        <v>4.7068174884164101E-4</v>
      </c>
    </row>
    <row r="131" spans="1:8" x14ac:dyDescent="0.25">
      <c r="A131" s="18" t="s">
        <v>189</v>
      </c>
      <c r="B131" s="18">
        <v>8.9750713942363201E-4</v>
      </c>
      <c r="D131" s="18" t="s">
        <v>196</v>
      </c>
      <c r="E131" s="18">
        <v>7.5279677559433997E-4</v>
      </c>
      <c r="G131" s="18" t="s">
        <v>371</v>
      </c>
      <c r="H131" s="18">
        <v>4.6370474011921202E-4</v>
      </c>
    </row>
    <row r="132" spans="1:8" x14ac:dyDescent="0.25">
      <c r="A132" s="18" t="s">
        <v>190</v>
      </c>
      <c r="B132" s="18">
        <v>8.9342539043353196E-4</v>
      </c>
      <c r="D132" s="18" t="s">
        <v>323</v>
      </c>
      <c r="E132" s="18">
        <v>7.5263405387389305E-4</v>
      </c>
      <c r="G132" s="18" t="s">
        <v>236</v>
      </c>
      <c r="H132" s="18">
        <v>4.5411298346157997E-4</v>
      </c>
    </row>
    <row r="133" spans="1:8" x14ac:dyDescent="0.25">
      <c r="A133" s="18" t="s">
        <v>191</v>
      </c>
      <c r="B133" s="18">
        <v>8.6250429766982298E-4</v>
      </c>
      <c r="D133" s="18" t="s">
        <v>192</v>
      </c>
      <c r="E133" s="18">
        <v>7.2576422643797498E-4</v>
      </c>
      <c r="G133" s="18" t="s">
        <v>179</v>
      </c>
      <c r="H133" s="18">
        <v>4.4198556308974702E-4</v>
      </c>
    </row>
    <row r="134" spans="1:8" x14ac:dyDescent="0.25">
      <c r="A134" s="18" t="s">
        <v>192</v>
      </c>
      <c r="B134" s="18">
        <v>8.6140005342747101E-4</v>
      </c>
      <c r="D134" s="18" t="s">
        <v>157</v>
      </c>
      <c r="E134" s="18">
        <v>7.1425961641512496E-4</v>
      </c>
      <c r="G134" s="18" t="s">
        <v>216</v>
      </c>
      <c r="H134" s="18">
        <v>4.3843298394738098E-4</v>
      </c>
    </row>
    <row r="135" spans="1:8" x14ac:dyDescent="0.25">
      <c r="A135" s="18" t="s">
        <v>193</v>
      </c>
      <c r="B135" s="18">
        <v>8.4783233617694497E-4</v>
      </c>
      <c r="D135" s="18" t="s">
        <v>146</v>
      </c>
      <c r="E135" s="18">
        <v>6.9832579491658402E-4</v>
      </c>
      <c r="G135" s="18" t="s">
        <v>372</v>
      </c>
      <c r="H135" s="18">
        <v>4.2928654184308399E-4</v>
      </c>
    </row>
    <row r="136" spans="1:8" x14ac:dyDescent="0.25">
      <c r="A136" s="18" t="s">
        <v>194</v>
      </c>
      <c r="B136" s="18">
        <v>8.4479008079260697E-4</v>
      </c>
      <c r="D136" s="18" t="s">
        <v>194</v>
      </c>
      <c r="E136" s="18">
        <v>6.8553208775143598E-4</v>
      </c>
      <c r="G136" s="18" t="s">
        <v>197</v>
      </c>
      <c r="H136" s="18">
        <v>4.2625774039478501E-4</v>
      </c>
    </row>
    <row r="137" spans="1:8" x14ac:dyDescent="0.25">
      <c r="A137" s="18" t="s">
        <v>195</v>
      </c>
      <c r="B137" s="18">
        <v>8.4153144353409505E-4</v>
      </c>
      <c r="D137" s="18" t="s">
        <v>311</v>
      </c>
      <c r="E137" s="18">
        <v>6.7745085692661096E-4</v>
      </c>
      <c r="G137" s="18" t="s">
        <v>117</v>
      </c>
      <c r="H137" s="18">
        <v>4.2167810151318402E-4</v>
      </c>
    </row>
    <row r="138" spans="1:8" x14ac:dyDescent="0.25">
      <c r="A138" s="18" t="s">
        <v>196</v>
      </c>
      <c r="B138" s="18">
        <v>8.3686857807130702E-4</v>
      </c>
      <c r="D138" s="18" t="s">
        <v>234</v>
      </c>
      <c r="E138" s="18">
        <v>6.6705925425225999E-4</v>
      </c>
      <c r="G138" s="18" t="s">
        <v>344</v>
      </c>
      <c r="H138" s="18">
        <v>4.1899110123994602E-4</v>
      </c>
    </row>
    <row r="139" spans="1:8" x14ac:dyDescent="0.25">
      <c r="A139" s="18" t="s">
        <v>197</v>
      </c>
      <c r="B139" s="18">
        <v>8.0929935528651698E-4</v>
      </c>
      <c r="D139" s="18" t="s">
        <v>158</v>
      </c>
      <c r="E139" s="18">
        <v>6.5325994529346904E-4</v>
      </c>
      <c r="G139" s="18" t="s">
        <v>373</v>
      </c>
      <c r="H139" s="18">
        <v>4.1225238031430403E-4</v>
      </c>
    </row>
    <row r="140" spans="1:8" x14ac:dyDescent="0.25">
      <c r="A140" s="18" t="s">
        <v>198</v>
      </c>
      <c r="B140" s="18">
        <v>8.0917764048229503E-4</v>
      </c>
      <c r="D140" s="18" t="s">
        <v>345</v>
      </c>
      <c r="E140" s="18">
        <v>6.5011867853995999E-4</v>
      </c>
      <c r="G140" s="18" t="s">
        <v>207</v>
      </c>
      <c r="H140" s="18">
        <v>3.9753112170967902E-4</v>
      </c>
    </row>
    <row r="141" spans="1:8" x14ac:dyDescent="0.25">
      <c r="A141" s="18" t="s">
        <v>199</v>
      </c>
      <c r="B141" s="18">
        <v>8.0262799064697503E-4</v>
      </c>
      <c r="D141" s="18" t="s">
        <v>219</v>
      </c>
      <c r="E141" s="18">
        <v>6.4246061638190697E-4</v>
      </c>
      <c r="G141" s="18" t="s">
        <v>233</v>
      </c>
      <c r="H141" s="18">
        <v>3.8095407525935699E-4</v>
      </c>
    </row>
    <row r="142" spans="1:8" x14ac:dyDescent="0.25">
      <c r="A142" s="18" t="s">
        <v>200</v>
      </c>
      <c r="B142" s="18">
        <v>7.9930296349525103E-4</v>
      </c>
      <c r="D142" s="18" t="s">
        <v>217</v>
      </c>
      <c r="E142" s="18">
        <v>6.1379024775599597E-4</v>
      </c>
      <c r="G142" s="18" t="s">
        <v>261</v>
      </c>
      <c r="H142" s="18">
        <v>3.73599656759741E-4</v>
      </c>
    </row>
    <row r="143" spans="1:8" x14ac:dyDescent="0.25">
      <c r="A143" s="18" t="s">
        <v>201</v>
      </c>
      <c r="B143" s="18">
        <v>7.9808847924503403E-4</v>
      </c>
      <c r="D143" s="18" t="s">
        <v>181</v>
      </c>
      <c r="E143" s="18">
        <v>6.0698543745218699E-4</v>
      </c>
      <c r="G143" s="18" t="s">
        <v>201</v>
      </c>
      <c r="H143" s="18">
        <v>3.6506415061401699E-4</v>
      </c>
    </row>
    <row r="144" spans="1:8" x14ac:dyDescent="0.25">
      <c r="A144" s="18" t="s">
        <v>202</v>
      </c>
      <c r="B144" s="18">
        <v>7.8935329051772599E-4</v>
      </c>
      <c r="D144" s="18" t="s">
        <v>255</v>
      </c>
      <c r="E144" s="18">
        <v>5.7792716421506797E-4</v>
      </c>
      <c r="G144" s="18" t="s">
        <v>160</v>
      </c>
      <c r="H144" s="18">
        <v>3.5508525392164098E-4</v>
      </c>
    </row>
    <row r="145" spans="1:8" x14ac:dyDescent="0.25">
      <c r="A145" s="18" t="s">
        <v>203</v>
      </c>
      <c r="B145" s="18">
        <v>7.7035410135552402E-4</v>
      </c>
      <c r="D145" s="18" t="s">
        <v>204</v>
      </c>
      <c r="E145" s="18">
        <v>5.5113524037902399E-4</v>
      </c>
      <c r="G145" s="18" t="s">
        <v>192</v>
      </c>
      <c r="H145" s="18">
        <v>3.5135753014323498E-4</v>
      </c>
    </row>
    <row r="146" spans="1:8" x14ac:dyDescent="0.25">
      <c r="A146" s="18" t="s">
        <v>204</v>
      </c>
      <c r="B146" s="18">
        <v>7.7027767101549803E-4</v>
      </c>
      <c r="D146" s="18" t="s">
        <v>273</v>
      </c>
      <c r="E146" s="18">
        <v>5.38911520203489E-4</v>
      </c>
      <c r="G146" s="18" t="s">
        <v>374</v>
      </c>
      <c r="H146" s="18">
        <v>3.4650896350487802E-4</v>
      </c>
    </row>
    <row r="147" spans="1:8" x14ac:dyDescent="0.25">
      <c r="A147" s="18" t="s">
        <v>205</v>
      </c>
      <c r="B147" s="18">
        <v>7.6454314153573204E-4</v>
      </c>
      <c r="D147" s="18" t="s">
        <v>279</v>
      </c>
      <c r="E147" s="18">
        <v>5.1799901331771802E-4</v>
      </c>
      <c r="G147" s="18" t="s">
        <v>121</v>
      </c>
      <c r="H147" s="18">
        <v>3.3773309929480198E-4</v>
      </c>
    </row>
    <row r="148" spans="1:8" x14ac:dyDescent="0.25">
      <c r="A148" s="18" t="s">
        <v>206</v>
      </c>
      <c r="B148" s="18">
        <v>7.3863489552372099E-4</v>
      </c>
      <c r="D148" s="18" t="s">
        <v>185</v>
      </c>
      <c r="E148" s="18">
        <v>5.1513571029630399E-4</v>
      </c>
      <c r="G148" s="18" t="s">
        <v>375</v>
      </c>
      <c r="H148" s="18">
        <v>3.3533572945397501E-4</v>
      </c>
    </row>
    <row r="149" spans="1:8" x14ac:dyDescent="0.25">
      <c r="A149" s="18" t="s">
        <v>207</v>
      </c>
      <c r="B149" s="18">
        <v>7.3591557369402096E-4</v>
      </c>
      <c r="D149" s="18" t="s">
        <v>239</v>
      </c>
      <c r="E149" s="18">
        <v>5.0769176779589403E-4</v>
      </c>
      <c r="G149" s="18" t="s">
        <v>204</v>
      </c>
      <c r="H149" s="18">
        <v>3.1690041083687603E-4</v>
      </c>
    </row>
    <row r="150" spans="1:8" x14ac:dyDescent="0.25">
      <c r="A150" s="18" t="s">
        <v>208</v>
      </c>
      <c r="B150" s="18">
        <v>7.3107812740093499E-4</v>
      </c>
      <c r="D150" s="18" t="s">
        <v>236</v>
      </c>
      <c r="E150" s="18">
        <v>4.99534938211427E-4</v>
      </c>
      <c r="G150" s="18" t="s">
        <v>262</v>
      </c>
      <c r="H150" s="18">
        <v>3.11378593186224E-4</v>
      </c>
    </row>
    <row r="151" spans="1:8" x14ac:dyDescent="0.25">
      <c r="A151" s="18" t="s">
        <v>209</v>
      </c>
      <c r="B151" s="18">
        <v>7.1897324177893805E-4</v>
      </c>
      <c r="D151" s="18" t="s">
        <v>253</v>
      </c>
      <c r="E151" s="18">
        <v>4.9460258011287995E-4</v>
      </c>
      <c r="G151" s="18" t="s">
        <v>203</v>
      </c>
      <c r="H151" s="18">
        <v>3.1022089956360698E-4</v>
      </c>
    </row>
    <row r="152" spans="1:8" x14ac:dyDescent="0.25">
      <c r="A152" s="18" t="s">
        <v>210</v>
      </c>
      <c r="B152" s="18">
        <v>7.1891771196084999E-4</v>
      </c>
      <c r="D152" s="18" t="s">
        <v>187</v>
      </c>
      <c r="E152" s="18">
        <v>4.9317035239211497E-4</v>
      </c>
      <c r="G152" s="18" t="s">
        <v>376</v>
      </c>
      <c r="H152" s="18">
        <v>2.9970228411691001E-4</v>
      </c>
    </row>
    <row r="153" spans="1:8" x14ac:dyDescent="0.25">
      <c r="A153" s="18" t="s">
        <v>211</v>
      </c>
      <c r="B153" s="18">
        <v>7.1667561871538497E-4</v>
      </c>
      <c r="D153" s="18" t="s">
        <v>226</v>
      </c>
      <c r="E153" s="18">
        <v>4.9186673475634895E-4</v>
      </c>
      <c r="G153" s="18" t="s">
        <v>202</v>
      </c>
      <c r="H153" s="18">
        <v>2.94230566941342E-4</v>
      </c>
    </row>
    <row r="154" spans="1:8" x14ac:dyDescent="0.25">
      <c r="A154" s="18" t="s">
        <v>212</v>
      </c>
      <c r="B154" s="18">
        <v>7.1573837374145298E-4</v>
      </c>
      <c r="D154" s="18" t="s">
        <v>338</v>
      </c>
      <c r="E154" s="18">
        <v>4.8539013370171402E-4</v>
      </c>
      <c r="G154" s="18" t="s">
        <v>168</v>
      </c>
      <c r="H154" s="18">
        <v>2.9293602863264702E-4</v>
      </c>
    </row>
    <row r="155" spans="1:8" x14ac:dyDescent="0.25">
      <c r="A155" s="18" t="s">
        <v>213</v>
      </c>
      <c r="B155" s="18">
        <v>7.0739004957706296E-4</v>
      </c>
      <c r="D155" s="18" t="s">
        <v>212</v>
      </c>
      <c r="E155" s="18">
        <v>4.6818012216618001E-4</v>
      </c>
      <c r="G155" s="18" t="s">
        <v>226</v>
      </c>
      <c r="H155" s="18">
        <v>2.8479677169895699E-4</v>
      </c>
    </row>
    <row r="156" spans="1:8" x14ac:dyDescent="0.25">
      <c r="A156" s="18" t="s">
        <v>214</v>
      </c>
      <c r="B156" s="18">
        <v>6.9864707438079801E-4</v>
      </c>
      <c r="D156" s="18" t="s">
        <v>233</v>
      </c>
      <c r="E156" s="18">
        <v>4.66513492193723E-4</v>
      </c>
      <c r="G156" s="18" t="s">
        <v>323</v>
      </c>
      <c r="H156" s="18">
        <v>2.8087506384966501E-4</v>
      </c>
    </row>
    <row r="157" spans="1:8" x14ac:dyDescent="0.25">
      <c r="A157" s="18" t="s">
        <v>215</v>
      </c>
      <c r="B157" s="18">
        <v>6.9606524520031301E-4</v>
      </c>
      <c r="D157" s="18" t="s">
        <v>199</v>
      </c>
      <c r="E157" s="18">
        <v>4.6313920609266003E-4</v>
      </c>
      <c r="G157" s="18" t="s">
        <v>377</v>
      </c>
      <c r="H157" s="18">
        <v>2.7057838108598698E-4</v>
      </c>
    </row>
    <row r="158" spans="1:8" x14ac:dyDescent="0.25">
      <c r="A158" s="18" t="s">
        <v>216</v>
      </c>
      <c r="B158" s="18">
        <v>6.7365558263493704E-4</v>
      </c>
      <c r="D158" s="18" t="s">
        <v>195</v>
      </c>
      <c r="E158" s="18">
        <v>4.6154656149168102E-4</v>
      </c>
      <c r="G158" s="18" t="s">
        <v>181</v>
      </c>
      <c r="H158" s="18">
        <v>2.70215463181758E-4</v>
      </c>
    </row>
    <row r="159" spans="1:8" x14ac:dyDescent="0.25">
      <c r="A159" s="18" t="s">
        <v>217</v>
      </c>
      <c r="B159" s="18">
        <v>6.7128029978889001E-4</v>
      </c>
      <c r="D159" s="18" t="s">
        <v>207</v>
      </c>
      <c r="E159" s="18">
        <v>4.3059232667892402E-4</v>
      </c>
      <c r="G159" s="18" t="s">
        <v>223</v>
      </c>
      <c r="H159" s="18">
        <v>2.6641238166396898E-4</v>
      </c>
    </row>
    <row r="160" spans="1:8" x14ac:dyDescent="0.25">
      <c r="A160" s="18" t="s">
        <v>218</v>
      </c>
      <c r="B160" s="18">
        <v>6.6265309709159195E-4</v>
      </c>
      <c r="D160" s="18" t="s">
        <v>307</v>
      </c>
      <c r="E160" s="18">
        <v>4.0999466096897601E-4</v>
      </c>
      <c r="G160" s="18" t="s">
        <v>234</v>
      </c>
      <c r="H160" s="18">
        <v>2.6340221262375902E-4</v>
      </c>
    </row>
    <row r="161" spans="1:8" x14ac:dyDescent="0.25">
      <c r="A161" s="18" t="s">
        <v>219</v>
      </c>
      <c r="B161" s="18">
        <v>6.4252630428016696E-4</v>
      </c>
      <c r="D161" s="18" t="s">
        <v>346</v>
      </c>
      <c r="E161" s="18">
        <v>4.0917505978213298E-4</v>
      </c>
      <c r="G161" s="18" t="s">
        <v>277</v>
      </c>
      <c r="H161" s="18">
        <v>2.6210829539533302E-4</v>
      </c>
    </row>
    <row r="162" spans="1:8" x14ac:dyDescent="0.25">
      <c r="A162" s="18" t="s">
        <v>220</v>
      </c>
      <c r="B162" s="18">
        <v>6.1998222267174296E-4</v>
      </c>
      <c r="D162" s="18" t="s">
        <v>206</v>
      </c>
      <c r="E162" s="18">
        <v>4.0058445926582302E-4</v>
      </c>
      <c r="G162" s="18" t="s">
        <v>194</v>
      </c>
      <c r="H162" s="18">
        <v>2.59085704749731E-4</v>
      </c>
    </row>
    <row r="163" spans="1:8" x14ac:dyDescent="0.25">
      <c r="A163" s="18" t="s">
        <v>221</v>
      </c>
      <c r="B163" s="18">
        <v>6.1789606371249496E-4</v>
      </c>
      <c r="D163" s="18" t="s">
        <v>241</v>
      </c>
      <c r="E163" s="18">
        <v>3.97336247925504E-4</v>
      </c>
      <c r="G163" s="18" t="s">
        <v>126</v>
      </c>
      <c r="H163" s="18">
        <v>2.4904697732471199E-4</v>
      </c>
    </row>
    <row r="164" spans="1:8" x14ac:dyDescent="0.25">
      <c r="A164" s="18" t="s">
        <v>222</v>
      </c>
      <c r="B164" s="18">
        <v>5.9231198069758899E-4</v>
      </c>
      <c r="D164" s="18" t="s">
        <v>284</v>
      </c>
      <c r="E164" s="18">
        <v>3.8188390755162902E-4</v>
      </c>
      <c r="G164" s="18" t="s">
        <v>355</v>
      </c>
      <c r="H164" s="18">
        <v>2.4538260373381E-4</v>
      </c>
    </row>
    <row r="165" spans="1:8" x14ac:dyDescent="0.25">
      <c r="A165" s="18" t="s">
        <v>223</v>
      </c>
      <c r="B165" s="18">
        <v>5.7516166809852304E-4</v>
      </c>
      <c r="D165" s="18" t="s">
        <v>136</v>
      </c>
      <c r="E165" s="18">
        <v>3.7840820848031699E-4</v>
      </c>
      <c r="G165" s="18" t="s">
        <v>210</v>
      </c>
      <c r="H165" s="18">
        <v>2.4173479228343099E-4</v>
      </c>
    </row>
    <row r="166" spans="1:8" x14ac:dyDescent="0.25">
      <c r="A166" s="18" t="s">
        <v>224</v>
      </c>
      <c r="B166" s="18">
        <v>5.72672866731367E-4</v>
      </c>
      <c r="D166" s="18" t="s">
        <v>213</v>
      </c>
      <c r="E166" s="18">
        <v>3.7726892595316098E-4</v>
      </c>
      <c r="G166" s="18" t="s">
        <v>335</v>
      </c>
      <c r="H166" s="18">
        <v>2.40649972079119E-4</v>
      </c>
    </row>
    <row r="167" spans="1:8" x14ac:dyDescent="0.25">
      <c r="A167" s="18" t="s">
        <v>225</v>
      </c>
      <c r="B167" s="18">
        <v>5.6807987458211504E-4</v>
      </c>
      <c r="D167" s="18" t="s">
        <v>347</v>
      </c>
      <c r="E167" s="18">
        <v>3.7484285112394098E-4</v>
      </c>
      <c r="G167" s="18" t="s">
        <v>190</v>
      </c>
      <c r="H167" s="18">
        <v>2.2741061099786601E-4</v>
      </c>
    </row>
    <row r="168" spans="1:8" x14ac:dyDescent="0.25">
      <c r="A168" s="18" t="s">
        <v>226</v>
      </c>
      <c r="B168" s="18">
        <v>5.6565008645336997E-4</v>
      </c>
      <c r="D168" s="18" t="s">
        <v>223</v>
      </c>
      <c r="E168" s="18">
        <v>3.7154531620263703E-4</v>
      </c>
      <c r="G168" s="18" t="s">
        <v>141</v>
      </c>
      <c r="H168" s="18">
        <v>2.2339429192083201E-4</v>
      </c>
    </row>
    <row r="169" spans="1:8" x14ac:dyDescent="0.25">
      <c r="A169" s="18" t="s">
        <v>227</v>
      </c>
      <c r="B169" s="18">
        <v>5.6153206891049602E-4</v>
      </c>
      <c r="D169" s="18" t="s">
        <v>348</v>
      </c>
      <c r="E169" s="18">
        <v>3.6149344697862501E-4</v>
      </c>
      <c r="G169" s="18" t="s">
        <v>133</v>
      </c>
      <c r="H169" s="18">
        <v>2.23185194896718E-4</v>
      </c>
    </row>
    <row r="170" spans="1:8" x14ac:dyDescent="0.25">
      <c r="A170" s="18" t="s">
        <v>228</v>
      </c>
      <c r="B170" s="18">
        <v>5.57240290165634E-4</v>
      </c>
      <c r="D170" s="18" t="s">
        <v>222</v>
      </c>
      <c r="E170" s="18">
        <v>3.5658805551080398E-4</v>
      </c>
      <c r="G170" s="18" t="s">
        <v>237</v>
      </c>
      <c r="H170" s="18">
        <v>2.16425771295422E-4</v>
      </c>
    </row>
    <row r="171" spans="1:8" x14ac:dyDescent="0.25">
      <c r="A171" s="18" t="s">
        <v>229</v>
      </c>
      <c r="B171" s="18">
        <v>5.5384170137297403E-4</v>
      </c>
      <c r="D171" s="18" t="s">
        <v>243</v>
      </c>
      <c r="E171" s="18">
        <v>3.5647304398317902E-4</v>
      </c>
      <c r="G171" s="18" t="s">
        <v>378</v>
      </c>
      <c r="H171" s="18">
        <v>2.1566391283132501E-4</v>
      </c>
    </row>
    <row r="172" spans="1:8" x14ac:dyDescent="0.25">
      <c r="A172" s="18" t="s">
        <v>230</v>
      </c>
      <c r="B172" s="18">
        <v>5.5325136408178495E-4</v>
      </c>
      <c r="D172" s="18" t="s">
        <v>286</v>
      </c>
      <c r="E172" s="18">
        <v>3.5493041441525498E-4</v>
      </c>
      <c r="G172" s="18" t="s">
        <v>293</v>
      </c>
      <c r="H172" s="18">
        <v>2.0695864474523201E-4</v>
      </c>
    </row>
    <row r="173" spans="1:8" x14ac:dyDescent="0.25">
      <c r="A173" s="18" t="s">
        <v>231</v>
      </c>
      <c r="B173" s="18">
        <v>5.4007317518618703E-4</v>
      </c>
      <c r="D173" s="18" t="s">
        <v>277</v>
      </c>
      <c r="E173" s="18">
        <v>3.4753095533134E-4</v>
      </c>
      <c r="G173" s="18" t="s">
        <v>274</v>
      </c>
      <c r="H173" s="18">
        <v>2.0249328463324499E-4</v>
      </c>
    </row>
    <row r="174" spans="1:8" x14ac:dyDescent="0.25">
      <c r="A174" s="18" t="s">
        <v>232</v>
      </c>
      <c r="B174" s="18">
        <v>5.3546727389103298E-4</v>
      </c>
      <c r="D174" s="18" t="s">
        <v>141</v>
      </c>
      <c r="E174" s="18">
        <v>3.4689366700692498E-4</v>
      </c>
      <c r="G174" s="18" t="s">
        <v>286</v>
      </c>
      <c r="H174" s="18">
        <v>1.99115643100162E-4</v>
      </c>
    </row>
    <row r="175" spans="1:8" x14ac:dyDescent="0.25">
      <c r="A175" s="18" t="s">
        <v>233</v>
      </c>
      <c r="B175" s="18">
        <v>5.1739221564978198E-4</v>
      </c>
      <c r="D175" s="18" t="s">
        <v>349</v>
      </c>
      <c r="E175" s="18">
        <v>3.4604248950889101E-4</v>
      </c>
      <c r="G175" s="18" t="s">
        <v>330</v>
      </c>
      <c r="H175" s="18">
        <v>1.9875251816917701E-4</v>
      </c>
    </row>
    <row r="176" spans="1:8" x14ac:dyDescent="0.25">
      <c r="A176" s="18" t="s">
        <v>234</v>
      </c>
      <c r="B176" s="18">
        <v>5.1311232151543399E-4</v>
      </c>
      <c r="D176" s="18" t="s">
        <v>275</v>
      </c>
      <c r="E176" s="18">
        <v>3.4548771446481598E-4</v>
      </c>
      <c r="G176" s="18" t="s">
        <v>275</v>
      </c>
      <c r="H176" s="18">
        <v>1.9832873439852301E-4</v>
      </c>
    </row>
    <row r="177" spans="1:8" x14ac:dyDescent="0.25">
      <c r="A177" s="18" t="s">
        <v>235</v>
      </c>
      <c r="B177" s="18">
        <v>5.1279963331468605E-4</v>
      </c>
      <c r="D177" s="18" t="s">
        <v>266</v>
      </c>
      <c r="E177" s="18">
        <v>3.4482853015818801E-4</v>
      </c>
      <c r="G177" s="18" t="s">
        <v>285</v>
      </c>
      <c r="H177" s="18">
        <v>1.9832707818447001E-4</v>
      </c>
    </row>
    <row r="178" spans="1:8" x14ac:dyDescent="0.25">
      <c r="A178" s="18" t="s">
        <v>236</v>
      </c>
      <c r="B178" s="18">
        <v>5.0606987015796602E-4</v>
      </c>
      <c r="D178" s="18" t="s">
        <v>244</v>
      </c>
      <c r="E178" s="18">
        <v>3.3796379400832203E-4</v>
      </c>
      <c r="G178" s="18" t="s">
        <v>379</v>
      </c>
      <c r="H178" s="18">
        <v>1.94834536801503E-4</v>
      </c>
    </row>
    <row r="179" spans="1:8" x14ac:dyDescent="0.25">
      <c r="A179" s="18" t="s">
        <v>237</v>
      </c>
      <c r="B179" s="18">
        <v>4.8860912333600795E-4</v>
      </c>
      <c r="D179" s="18" t="s">
        <v>228</v>
      </c>
      <c r="E179" s="18">
        <v>3.3699875740277898E-4</v>
      </c>
      <c r="G179" s="18" t="s">
        <v>380</v>
      </c>
      <c r="H179" s="18">
        <v>1.9343710619480401E-4</v>
      </c>
    </row>
    <row r="180" spans="1:8" x14ac:dyDescent="0.25">
      <c r="A180" s="18" t="s">
        <v>238</v>
      </c>
      <c r="B180" s="18">
        <v>4.7845187948865602E-4</v>
      </c>
      <c r="D180" s="18" t="s">
        <v>263</v>
      </c>
      <c r="E180" s="18">
        <v>3.3170108212730702E-4</v>
      </c>
      <c r="G180" s="18" t="s">
        <v>182</v>
      </c>
      <c r="H180" s="18">
        <v>1.9036855560924701E-4</v>
      </c>
    </row>
    <row r="181" spans="1:8" x14ac:dyDescent="0.25">
      <c r="A181" s="18" t="s">
        <v>239</v>
      </c>
      <c r="B181" s="18">
        <v>4.7385991187479299E-4</v>
      </c>
      <c r="D181" s="18" t="s">
        <v>251</v>
      </c>
      <c r="E181" s="18">
        <v>3.3014024432154198E-4</v>
      </c>
      <c r="G181" s="18" t="s">
        <v>254</v>
      </c>
      <c r="H181" s="18">
        <v>1.8936737421458E-4</v>
      </c>
    </row>
    <row r="182" spans="1:8" x14ac:dyDescent="0.25">
      <c r="A182" s="18" t="s">
        <v>240</v>
      </c>
      <c r="B182" s="18">
        <v>4.70613773948028E-4</v>
      </c>
      <c r="D182" s="18" t="s">
        <v>215</v>
      </c>
      <c r="E182" s="18">
        <v>3.18303045853075E-4</v>
      </c>
      <c r="G182" s="18" t="s">
        <v>381</v>
      </c>
      <c r="H182" s="18">
        <v>1.8722071377593301E-4</v>
      </c>
    </row>
    <row r="183" spans="1:8" x14ac:dyDescent="0.25">
      <c r="A183" s="18" t="s">
        <v>241</v>
      </c>
      <c r="B183" s="18">
        <v>4.6794813777271602E-4</v>
      </c>
      <c r="D183" s="18" t="s">
        <v>283</v>
      </c>
      <c r="E183" s="18">
        <v>3.0748159047527601E-4</v>
      </c>
      <c r="G183" s="18" t="s">
        <v>382</v>
      </c>
      <c r="H183" s="18">
        <v>1.84412188796601E-4</v>
      </c>
    </row>
    <row r="184" spans="1:8" x14ac:dyDescent="0.25">
      <c r="A184" s="18" t="s">
        <v>242</v>
      </c>
      <c r="B184" s="18">
        <v>4.6346722979503002E-4</v>
      </c>
      <c r="D184" s="18" t="s">
        <v>248</v>
      </c>
      <c r="E184" s="18">
        <v>3.0646792174081799E-4</v>
      </c>
      <c r="G184" s="18" t="s">
        <v>253</v>
      </c>
      <c r="H184" s="18">
        <v>1.8409171137746401E-4</v>
      </c>
    </row>
    <row r="185" spans="1:8" x14ac:dyDescent="0.25">
      <c r="A185" s="18" t="s">
        <v>243</v>
      </c>
      <c r="B185" s="18">
        <v>4.5138242506665999E-4</v>
      </c>
      <c r="D185" s="18" t="s">
        <v>221</v>
      </c>
      <c r="E185" s="18">
        <v>2.7932128299292002E-4</v>
      </c>
      <c r="G185" s="18" t="s">
        <v>284</v>
      </c>
      <c r="H185" s="18">
        <v>1.8312613858492401E-4</v>
      </c>
    </row>
    <row r="186" spans="1:8" x14ac:dyDescent="0.25">
      <c r="A186" s="18" t="s">
        <v>244</v>
      </c>
      <c r="B186" s="18">
        <v>4.4873400108588502E-4</v>
      </c>
      <c r="D186" s="18" t="s">
        <v>184</v>
      </c>
      <c r="E186" s="18">
        <v>2.5946969406638397E-4</v>
      </c>
      <c r="G186" s="18" t="s">
        <v>383</v>
      </c>
      <c r="H186" s="18">
        <v>1.7770617809849301E-4</v>
      </c>
    </row>
    <row r="187" spans="1:8" x14ac:dyDescent="0.25">
      <c r="A187" s="18" t="s">
        <v>245</v>
      </c>
      <c r="B187" s="18">
        <v>4.4443423096498797E-4</v>
      </c>
      <c r="D187" s="18" t="s">
        <v>231</v>
      </c>
      <c r="E187" s="18">
        <v>2.5831035942920199E-4</v>
      </c>
      <c r="G187" s="18" t="s">
        <v>269</v>
      </c>
      <c r="H187" s="18">
        <v>1.7250338867968201E-4</v>
      </c>
    </row>
    <row r="188" spans="1:8" x14ac:dyDescent="0.25">
      <c r="A188" s="18" t="s">
        <v>246</v>
      </c>
      <c r="B188" s="18">
        <v>4.4298984097346098E-4</v>
      </c>
      <c r="D188" s="18" t="s">
        <v>350</v>
      </c>
      <c r="E188" s="18">
        <v>2.4608318199331698E-4</v>
      </c>
      <c r="G188" s="18" t="s">
        <v>337</v>
      </c>
      <c r="H188" s="18">
        <v>1.69327598234234E-4</v>
      </c>
    </row>
    <row r="189" spans="1:8" x14ac:dyDescent="0.25">
      <c r="A189" s="18" t="s">
        <v>247</v>
      </c>
      <c r="B189" s="18">
        <v>4.3589985117393999E-4</v>
      </c>
      <c r="D189" s="18" t="s">
        <v>351</v>
      </c>
      <c r="E189" s="18">
        <v>2.3892204338949201E-4</v>
      </c>
      <c r="G189" s="18" t="s">
        <v>252</v>
      </c>
      <c r="H189" s="18">
        <v>1.68841292383102E-4</v>
      </c>
    </row>
    <row r="190" spans="1:8" x14ac:dyDescent="0.25">
      <c r="A190" s="18" t="s">
        <v>248</v>
      </c>
      <c r="B190" s="18">
        <v>4.1424752516817302E-4</v>
      </c>
      <c r="D190" s="18" t="s">
        <v>269</v>
      </c>
      <c r="E190" s="18">
        <v>2.3536337006979199E-4</v>
      </c>
      <c r="G190" s="18" t="s">
        <v>384</v>
      </c>
      <c r="H190" s="18">
        <v>1.6717037943100201E-4</v>
      </c>
    </row>
    <row r="191" spans="1:8" x14ac:dyDescent="0.25">
      <c r="A191" s="18" t="s">
        <v>249</v>
      </c>
      <c r="B191" s="18">
        <v>4.0466340641747198E-4</v>
      </c>
      <c r="D191" s="18" t="s">
        <v>321</v>
      </c>
      <c r="E191" s="18">
        <v>2.3227718899785101E-4</v>
      </c>
      <c r="G191" s="18" t="s">
        <v>239</v>
      </c>
      <c r="H191" s="18">
        <v>1.6600937338028001E-4</v>
      </c>
    </row>
    <row r="192" spans="1:8" x14ac:dyDescent="0.25">
      <c r="A192" s="18" t="s">
        <v>250</v>
      </c>
      <c r="B192" s="18">
        <v>4.00599074528987E-4</v>
      </c>
      <c r="D192" s="18" t="s">
        <v>250</v>
      </c>
      <c r="E192" s="18">
        <v>2.3142209327142E-4</v>
      </c>
      <c r="G192" s="18" t="s">
        <v>273</v>
      </c>
      <c r="H192" s="18">
        <v>1.6470427670700101E-4</v>
      </c>
    </row>
    <row r="193" spans="1:8" x14ac:dyDescent="0.25">
      <c r="A193" s="18" t="s">
        <v>251</v>
      </c>
      <c r="B193" s="18">
        <v>3.78362558444365E-4</v>
      </c>
      <c r="D193" s="18" t="s">
        <v>265</v>
      </c>
      <c r="E193" s="18">
        <v>2.2939659967468999E-4</v>
      </c>
      <c r="G193" s="18" t="s">
        <v>385</v>
      </c>
      <c r="H193" s="18">
        <v>1.63087811791873E-4</v>
      </c>
    </row>
    <row r="194" spans="1:8" x14ac:dyDescent="0.25">
      <c r="A194" s="18" t="s">
        <v>252</v>
      </c>
      <c r="B194" s="18">
        <v>3.7436256737831397E-4</v>
      </c>
      <c r="D194" s="18" t="s">
        <v>232</v>
      </c>
      <c r="E194" s="18">
        <v>2.2797336083083301E-4</v>
      </c>
      <c r="G194" s="18" t="s">
        <v>386</v>
      </c>
      <c r="H194" s="18">
        <v>1.62942064955263E-4</v>
      </c>
    </row>
    <row r="195" spans="1:8" x14ac:dyDescent="0.25">
      <c r="A195" s="18" t="s">
        <v>253</v>
      </c>
      <c r="B195" s="18">
        <v>3.66408074617486E-4</v>
      </c>
      <c r="D195" s="18" t="s">
        <v>352</v>
      </c>
      <c r="E195" s="18">
        <v>2.2110309306440799E-4</v>
      </c>
      <c r="G195" s="18" t="s">
        <v>263</v>
      </c>
      <c r="H195" s="18">
        <v>1.6089788276110701E-4</v>
      </c>
    </row>
    <row r="196" spans="1:8" x14ac:dyDescent="0.25">
      <c r="A196" s="18" t="s">
        <v>254</v>
      </c>
      <c r="B196" s="18">
        <v>3.6341253804689E-4</v>
      </c>
      <c r="D196" s="18" t="s">
        <v>353</v>
      </c>
      <c r="E196" s="18">
        <v>2.1667872175320699E-4</v>
      </c>
      <c r="G196" s="18" t="s">
        <v>158</v>
      </c>
      <c r="H196" s="18">
        <v>1.5969278001123999E-4</v>
      </c>
    </row>
    <row r="197" spans="1:8" x14ac:dyDescent="0.25">
      <c r="A197" s="18" t="s">
        <v>255</v>
      </c>
      <c r="B197" s="18">
        <v>3.6156673508992102E-4</v>
      </c>
      <c r="D197" s="18" t="s">
        <v>211</v>
      </c>
      <c r="E197" s="18">
        <v>2.15077549243365E-4</v>
      </c>
      <c r="G197" s="18" t="s">
        <v>360</v>
      </c>
      <c r="H197" s="18">
        <v>1.5845683027464801E-4</v>
      </c>
    </row>
    <row r="198" spans="1:8" x14ac:dyDescent="0.25">
      <c r="A198" s="18" t="s">
        <v>256</v>
      </c>
      <c r="B198" s="18">
        <v>3.6070346157108098E-4</v>
      </c>
      <c r="D198" s="18" t="s">
        <v>354</v>
      </c>
      <c r="E198" s="18">
        <v>2.1495170496664499E-4</v>
      </c>
      <c r="G198" s="18" t="s">
        <v>346</v>
      </c>
      <c r="H198" s="18">
        <v>1.5691199661728501E-4</v>
      </c>
    </row>
    <row r="199" spans="1:8" x14ac:dyDescent="0.25">
      <c r="A199" s="18" t="s">
        <v>257</v>
      </c>
      <c r="B199" s="18">
        <v>3.5409151998410602E-4</v>
      </c>
      <c r="D199" s="18" t="s">
        <v>335</v>
      </c>
      <c r="E199" s="18">
        <v>2.1432571035937201E-4</v>
      </c>
      <c r="G199" s="18" t="s">
        <v>180</v>
      </c>
      <c r="H199" s="18">
        <v>1.5279920307170001E-4</v>
      </c>
    </row>
    <row r="200" spans="1:8" x14ac:dyDescent="0.25">
      <c r="A200" s="18" t="s">
        <v>258</v>
      </c>
      <c r="B200" s="18">
        <v>3.5225165933239298E-4</v>
      </c>
      <c r="D200" s="18" t="s">
        <v>314</v>
      </c>
      <c r="E200" s="18">
        <v>2.1247307978011299E-4</v>
      </c>
      <c r="G200" s="18" t="s">
        <v>136</v>
      </c>
      <c r="H200" s="18">
        <v>1.51993661961971E-4</v>
      </c>
    </row>
    <row r="201" spans="1:8" x14ac:dyDescent="0.25">
      <c r="A201" s="18" t="s">
        <v>259</v>
      </c>
      <c r="B201" s="18">
        <v>3.4917600409437098E-4</v>
      </c>
      <c r="D201" s="18" t="s">
        <v>295</v>
      </c>
      <c r="E201" s="18">
        <v>2.1074606299355199E-4</v>
      </c>
      <c r="G201" s="18" t="s">
        <v>231</v>
      </c>
      <c r="H201" s="18">
        <v>1.50168928129756E-4</v>
      </c>
    </row>
    <row r="202" spans="1:8" x14ac:dyDescent="0.25">
      <c r="A202" s="18" t="s">
        <v>260</v>
      </c>
      <c r="B202" s="18">
        <v>3.4873258517797702E-4</v>
      </c>
      <c r="D202" s="18" t="s">
        <v>294</v>
      </c>
      <c r="E202" s="18">
        <v>2.0106942175946699E-4</v>
      </c>
      <c r="G202" s="18" t="s">
        <v>246</v>
      </c>
      <c r="H202" s="18">
        <v>1.4634783528414701E-4</v>
      </c>
    </row>
    <row r="203" spans="1:8" x14ac:dyDescent="0.25">
      <c r="A203" s="18" t="s">
        <v>261</v>
      </c>
      <c r="B203" s="18">
        <v>3.4276651070027801E-4</v>
      </c>
      <c r="D203" s="18" t="s">
        <v>355</v>
      </c>
      <c r="E203" s="18">
        <v>1.96964962272601E-4</v>
      </c>
      <c r="G203" s="18" t="s">
        <v>283</v>
      </c>
      <c r="H203" s="18">
        <v>1.4569984153615199E-4</v>
      </c>
    </row>
    <row r="204" spans="1:8" x14ac:dyDescent="0.25">
      <c r="A204" s="18" t="s">
        <v>262</v>
      </c>
      <c r="B204" s="18">
        <v>3.3994494023874798E-4</v>
      </c>
      <c r="D204" s="18" t="s">
        <v>220</v>
      </c>
      <c r="E204" s="18">
        <v>1.9579272053011501E-4</v>
      </c>
      <c r="G204" s="18" t="s">
        <v>199</v>
      </c>
      <c r="H204" s="18">
        <v>1.4471936281713999E-4</v>
      </c>
    </row>
    <row r="205" spans="1:8" x14ac:dyDescent="0.25">
      <c r="A205" s="18" t="s">
        <v>263</v>
      </c>
      <c r="B205" s="18">
        <v>3.3536321797877601E-4</v>
      </c>
      <c r="D205" s="18" t="s">
        <v>343</v>
      </c>
      <c r="E205" s="18">
        <v>1.9513445815958001E-4</v>
      </c>
      <c r="G205" s="18" t="s">
        <v>311</v>
      </c>
      <c r="H205" s="18">
        <v>1.4196880532964099E-4</v>
      </c>
    </row>
    <row r="206" spans="1:8" x14ac:dyDescent="0.25">
      <c r="A206" s="18" t="s">
        <v>264</v>
      </c>
      <c r="B206" s="18">
        <v>3.3472841585170199E-4</v>
      </c>
      <c r="D206" s="18" t="s">
        <v>356</v>
      </c>
      <c r="E206" s="18">
        <v>1.9484842748666899E-4</v>
      </c>
      <c r="G206" s="18" t="s">
        <v>232</v>
      </c>
      <c r="H206" s="18">
        <v>1.4078544038921201E-4</v>
      </c>
    </row>
    <row r="207" spans="1:8" x14ac:dyDescent="0.25">
      <c r="A207" s="18" t="s">
        <v>265</v>
      </c>
      <c r="B207" s="18">
        <v>3.3244452156236197E-4</v>
      </c>
      <c r="D207" s="18" t="s">
        <v>227</v>
      </c>
      <c r="E207" s="18">
        <v>1.93943316727183E-4</v>
      </c>
      <c r="G207" s="18" t="s">
        <v>351</v>
      </c>
      <c r="H207" s="18">
        <v>1.4026000648109299E-4</v>
      </c>
    </row>
    <row r="208" spans="1:8" x14ac:dyDescent="0.25">
      <c r="A208" s="18" t="s">
        <v>266</v>
      </c>
      <c r="B208" s="18">
        <v>3.3085177884649598E-4</v>
      </c>
      <c r="D208" s="18" t="s">
        <v>292</v>
      </c>
      <c r="E208" s="18">
        <v>1.9379004485169099E-4</v>
      </c>
      <c r="G208" s="18" t="s">
        <v>320</v>
      </c>
      <c r="H208" s="18">
        <v>1.2752206420419901E-4</v>
      </c>
    </row>
    <row r="209" spans="1:8" x14ac:dyDescent="0.25">
      <c r="A209" s="18" t="s">
        <v>267</v>
      </c>
      <c r="B209" s="18">
        <v>3.26828838187729E-4</v>
      </c>
      <c r="D209" s="18" t="s">
        <v>190</v>
      </c>
      <c r="E209" s="18">
        <v>1.9261665068908801E-4</v>
      </c>
      <c r="G209" s="18" t="s">
        <v>248</v>
      </c>
      <c r="H209" s="18">
        <v>1.2233811422023401E-4</v>
      </c>
    </row>
    <row r="210" spans="1:8" x14ac:dyDescent="0.25">
      <c r="A210" s="18" t="s">
        <v>268</v>
      </c>
      <c r="B210" s="18">
        <v>3.2680220026761299E-4</v>
      </c>
      <c r="D210" s="18" t="s">
        <v>316</v>
      </c>
      <c r="E210" s="18">
        <v>1.9137157599524E-4</v>
      </c>
      <c r="G210" s="18" t="s">
        <v>222</v>
      </c>
      <c r="H210" s="18">
        <v>1.2191308828904E-4</v>
      </c>
    </row>
    <row r="211" spans="1:8" x14ac:dyDescent="0.25">
      <c r="A211" s="18" t="s">
        <v>269</v>
      </c>
      <c r="B211" s="18">
        <v>3.2270405871128702E-4</v>
      </c>
      <c r="D211" s="18" t="s">
        <v>326</v>
      </c>
      <c r="E211" s="18">
        <v>1.88301528804929E-4</v>
      </c>
      <c r="G211" s="18" t="s">
        <v>297</v>
      </c>
      <c r="H211" s="18">
        <v>1.20394132976247E-4</v>
      </c>
    </row>
    <row r="212" spans="1:8" x14ac:dyDescent="0.25">
      <c r="A212" s="18" t="s">
        <v>270</v>
      </c>
      <c r="B212" s="18">
        <v>3.2186803783379702E-4</v>
      </c>
      <c r="D212" s="18" t="s">
        <v>322</v>
      </c>
      <c r="E212" s="18">
        <v>1.812016989513E-4</v>
      </c>
      <c r="G212" s="18" t="s">
        <v>387</v>
      </c>
      <c r="H212" s="18">
        <v>1.19227123149585E-4</v>
      </c>
    </row>
    <row r="213" spans="1:8" x14ac:dyDescent="0.25">
      <c r="A213" s="18" t="s">
        <v>271</v>
      </c>
      <c r="B213" s="18">
        <v>3.21144715849106E-4</v>
      </c>
      <c r="D213" s="18" t="s">
        <v>313</v>
      </c>
      <c r="E213" s="18">
        <v>1.7381929568510999E-4</v>
      </c>
      <c r="G213" s="18" t="s">
        <v>388</v>
      </c>
      <c r="H213" s="18">
        <v>1.09501420180466E-4</v>
      </c>
    </row>
    <row r="214" spans="1:8" x14ac:dyDescent="0.25">
      <c r="A214" s="18" t="s">
        <v>272</v>
      </c>
      <c r="B214" s="18">
        <v>3.1777604348980602E-4</v>
      </c>
      <c r="D214" s="18" t="s">
        <v>357</v>
      </c>
      <c r="E214" s="18">
        <v>1.7297388028765799E-4</v>
      </c>
      <c r="G214" s="18" t="s">
        <v>213</v>
      </c>
      <c r="H214" s="18">
        <v>1.08315363892202E-4</v>
      </c>
    </row>
    <row r="215" spans="1:8" x14ac:dyDescent="0.25">
      <c r="A215" s="18" t="s">
        <v>273</v>
      </c>
      <c r="B215" s="18">
        <v>3.1259476312014398E-4</v>
      </c>
      <c r="D215" s="18" t="s">
        <v>358</v>
      </c>
      <c r="E215" s="18">
        <v>1.7043463780299899E-4</v>
      </c>
      <c r="G215" s="18" t="s">
        <v>303</v>
      </c>
      <c r="H215" s="18">
        <v>1.04108994252657E-4</v>
      </c>
    </row>
    <row r="216" spans="1:8" x14ac:dyDescent="0.25">
      <c r="A216" s="18" t="s">
        <v>274</v>
      </c>
      <c r="B216" s="18">
        <v>3.1153170520043302E-4</v>
      </c>
      <c r="D216" s="18" t="s">
        <v>293</v>
      </c>
      <c r="E216" s="18">
        <v>1.70313633690769E-4</v>
      </c>
      <c r="G216" s="18" t="s">
        <v>295</v>
      </c>
      <c r="H216" s="19">
        <v>8.9648382334526404E-5</v>
      </c>
    </row>
    <row r="217" spans="1:8" x14ac:dyDescent="0.25">
      <c r="A217" s="18" t="s">
        <v>275</v>
      </c>
      <c r="B217" s="18">
        <v>3.0696473625006402E-4</v>
      </c>
      <c r="D217" s="18" t="s">
        <v>249</v>
      </c>
      <c r="E217" s="18">
        <v>1.6988493340743701E-4</v>
      </c>
    </row>
    <row r="218" spans="1:8" x14ac:dyDescent="0.25">
      <c r="A218" s="18" t="s">
        <v>276</v>
      </c>
      <c r="B218" s="18">
        <v>3.0105767501077701E-4</v>
      </c>
      <c r="D218" s="18" t="s">
        <v>191</v>
      </c>
      <c r="E218" s="18">
        <v>1.6730212944237501E-4</v>
      </c>
    </row>
    <row r="219" spans="1:8" x14ac:dyDescent="0.25">
      <c r="A219" s="18" t="s">
        <v>277</v>
      </c>
      <c r="B219" s="18">
        <v>2.9787710734891198E-4</v>
      </c>
      <c r="D219" s="18" t="s">
        <v>359</v>
      </c>
      <c r="E219" s="18">
        <v>1.6548291904649499E-4</v>
      </c>
    </row>
    <row r="220" spans="1:8" x14ac:dyDescent="0.25">
      <c r="A220" s="18" t="s">
        <v>278</v>
      </c>
      <c r="B220" s="18">
        <v>2.8964025263485398E-4</v>
      </c>
      <c r="D220" s="18" t="s">
        <v>360</v>
      </c>
      <c r="E220" s="18">
        <v>1.6493321465093299E-4</v>
      </c>
    </row>
    <row r="221" spans="1:8" x14ac:dyDescent="0.25">
      <c r="A221" s="18" t="s">
        <v>279</v>
      </c>
      <c r="B221" s="18">
        <v>2.8289880977469902E-4</v>
      </c>
      <c r="D221" s="18" t="s">
        <v>361</v>
      </c>
      <c r="E221" s="18">
        <v>1.6368399124466499E-4</v>
      </c>
    </row>
    <row r="222" spans="1:8" x14ac:dyDescent="0.25">
      <c r="A222" s="18" t="s">
        <v>280</v>
      </c>
      <c r="B222" s="18">
        <v>2.7500476460182697E-4</v>
      </c>
      <c r="D222" s="18" t="s">
        <v>257</v>
      </c>
      <c r="E222" s="18">
        <v>1.62744999333755E-4</v>
      </c>
    </row>
    <row r="223" spans="1:8" x14ac:dyDescent="0.25">
      <c r="A223" s="18" t="s">
        <v>281</v>
      </c>
      <c r="B223" s="18">
        <v>2.68050218380743E-4</v>
      </c>
      <c r="D223" s="18" t="s">
        <v>362</v>
      </c>
      <c r="E223" s="18">
        <v>1.6208811986736E-4</v>
      </c>
    </row>
    <row r="224" spans="1:8" x14ac:dyDescent="0.25">
      <c r="A224" s="18" t="s">
        <v>282</v>
      </c>
      <c r="B224" s="18">
        <v>2.6264620401749399E-4</v>
      </c>
      <c r="D224" s="18" t="s">
        <v>201</v>
      </c>
      <c r="E224" s="18">
        <v>1.6161378374741499E-4</v>
      </c>
    </row>
    <row r="225" spans="1:5" x14ac:dyDescent="0.25">
      <c r="A225" s="18" t="s">
        <v>283</v>
      </c>
      <c r="B225" s="18">
        <v>2.5437369547189601E-4</v>
      </c>
      <c r="D225" s="18" t="s">
        <v>363</v>
      </c>
      <c r="E225" s="18">
        <v>1.61495775927487E-4</v>
      </c>
    </row>
    <row r="226" spans="1:5" x14ac:dyDescent="0.25">
      <c r="A226" s="18" t="s">
        <v>284</v>
      </c>
      <c r="B226" s="18">
        <v>2.4990077887024402E-4</v>
      </c>
      <c r="D226" s="18" t="s">
        <v>242</v>
      </c>
      <c r="E226" s="18">
        <v>1.61317381293456E-4</v>
      </c>
    </row>
    <row r="227" spans="1:5" x14ac:dyDescent="0.25">
      <c r="A227" s="18" t="s">
        <v>285</v>
      </c>
      <c r="B227" s="18">
        <v>2.3509132472815099E-4</v>
      </c>
      <c r="D227" s="18" t="s">
        <v>254</v>
      </c>
      <c r="E227" s="18">
        <v>1.60322612248908E-4</v>
      </c>
    </row>
    <row r="228" spans="1:5" x14ac:dyDescent="0.25">
      <c r="A228" s="18" t="s">
        <v>286</v>
      </c>
      <c r="B228" s="18">
        <v>2.33452682826855E-4</v>
      </c>
      <c r="D228" s="18" t="s">
        <v>288</v>
      </c>
      <c r="E228" s="18">
        <v>1.5632233154057201E-4</v>
      </c>
    </row>
    <row r="229" spans="1:5" x14ac:dyDescent="0.25">
      <c r="A229" s="18" t="s">
        <v>287</v>
      </c>
      <c r="B229" s="18">
        <v>2.30528658826416E-4</v>
      </c>
      <c r="D229" s="18" t="s">
        <v>331</v>
      </c>
      <c r="E229" s="18">
        <v>1.5589777996965901E-4</v>
      </c>
    </row>
    <row r="230" spans="1:5" x14ac:dyDescent="0.25">
      <c r="A230" s="18" t="s">
        <v>288</v>
      </c>
      <c r="B230" s="18">
        <v>1.97256257344766E-4</v>
      </c>
      <c r="D230" s="18" t="s">
        <v>246</v>
      </c>
      <c r="E230" s="18">
        <v>1.5444503917082101E-4</v>
      </c>
    </row>
    <row r="231" spans="1:5" x14ac:dyDescent="0.25">
      <c r="A231" s="18" t="s">
        <v>289</v>
      </c>
      <c r="B231" s="18">
        <v>1.9478958594201399E-4</v>
      </c>
      <c r="D231" s="18" t="s">
        <v>154</v>
      </c>
      <c r="E231" s="18">
        <v>1.5278555420308499E-4</v>
      </c>
    </row>
    <row r="232" spans="1:5" x14ac:dyDescent="0.25">
      <c r="A232" s="18" t="s">
        <v>290</v>
      </c>
      <c r="B232" s="18">
        <v>1.8942409410939499E-4</v>
      </c>
      <c r="D232" s="18" t="s">
        <v>364</v>
      </c>
      <c r="E232" s="18">
        <v>1.5263527861989601E-4</v>
      </c>
    </row>
    <row r="233" spans="1:5" x14ac:dyDescent="0.25">
      <c r="A233" s="18" t="s">
        <v>291</v>
      </c>
      <c r="B233" s="18">
        <v>1.8833583261911301E-4</v>
      </c>
      <c r="D233" s="18" t="s">
        <v>337</v>
      </c>
      <c r="E233" s="18">
        <v>1.5078333949270799E-4</v>
      </c>
    </row>
    <row r="234" spans="1:5" x14ac:dyDescent="0.25">
      <c r="A234" s="18" t="s">
        <v>292</v>
      </c>
      <c r="B234" s="18">
        <v>1.87414570397251E-4</v>
      </c>
      <c r="D234" s="18" t="s">
        <v>237</v>
      </c>
      <c r="E234" s="18">
        <v>1.4811525643902601E-4</v>
      </c>
    </row>
    <row r="235" spans="1:5" x14ac:dyDescent="0.25">
      <c r="A235" s="18" t="s">
        <v>293</v>
      </c>
      <c r="B235" s="18">
        <v>1.85660770718221E-4</v>
      </c>
      <c r="D235" s="18" t="s">
        <v>301</v>
      </c>
      <c r="E235" s="18">
        <v>1.48011538628543E-4</v>
      </c>
    </row>
    <row r="236" spans="1:5" x14ac:dyDescent="0.25">
      <c r="A236" s="18" t="s">
        <v>294</v>
      </c>
      <c r="B236" s="18">
        <v>1.85071867776577E-4</v>
      </c>
      <c r="D236" s="18" t="s">
        <v>285</v>
      </c>
      <c r="E236" s="18">
        <v>1.4701262087157501E-4</v>
      </c>
    </row>
    <row r="237" spans="1:5" x14ac:dyDescent="0.25">
      <c r="A237" s="18" t="s">
        <v>295</v>
      </c>
      <c r="B237" s="18">
        <v>1.82999232684466E-4</v>
      </c>
      <c r="D237" s="18" t="s">
        <v>318</v>
      </c>
      <c r="E237" s="18">
        <v>1.43503501616884E-4</v>
      </c>
    </row>
    <row r="238" spans="1:5" x14ac:dyDescent="0.25">
      <c r="A238" s="18" t="s">
        <v>296</v>
      </c>
      <c r="B238" s="18">
        <v>1.8023606074011301E-4</v>
      </c>
      <c r="D238" s="18" t="s">
        <v>365</v>
      </c>
      <c r="E238" s="18">
        <v>1.43429516245406E-4</v>
      </c>
    </row>
    <row r="239" spans="1:5" x14ac:dyDescent="0.25">
      <c r="A239" s="18" t="s">
        <v>297</v>
      </c>
      <c r="B239" s="18">
        <v>1.7484987329263499E-4</v>
      </c>
      <c r="D239" s="18" t="s">
        <v>306</v>
      </c>
      <c r="E239" s="18">
        <v>1.4293305365922499E-4</v>
      </c>
    </row>
    <row r="240" spans="1:5" x14ac:dyDescent="0.25">
      <c r="A240" s="18" t="s">
        <v>298</v>
      </c>
      <c r="B240" s="18">
        <v>1.7390627619929099E-4</v>
      </c>
      <c r="D240" s="18" t="s">
        <v>258</v>
      </c>
      <c r="E240" s="18">
        <v>1.4050605689391201E-4</v>
      </c>
    </row>
    <row r="241" spans="1:5" x14ac:dyDescent="0.25">
      <c r="A241" s="18" t="s">
        <v>299</v>
      </c>
      <c r="B241" s="18">
        <v>1.7008926715372899E-4</v>
      </c>
      <c r="D241" s="18" t="s">
        <v>366</v>
      </c>
      <c r="E241" s="18">
        <v>1.40271193674173E-4</v>
      </c>
    </row>
    <row r="242" spans="1:5" x14ac:dyDescent="0.25">
      <c r="A242" s="18" t="s">
        <v>300</v>
      </c>
      <c r="B242" s="18">
        <v>1.68488942875984E-4</v>
      </c>
      <c r="D242" s="18" t="s">
        <v>299</v>
      </c>
      <c r="E242" s="18">
        <v>1.38942914247915E-4</v>
      </c>
    </row>
    <row r="243" spans="1:5" x14ac:dyDescent="0.25">
      <c r="A243" s="18" t="s">
        <v>301</v>
      </c>
      <c r="B243" s="18">
        <v>1.6536841298792001E-4</v>
      </c>
      <c r="D243" s="18" t="s">
        <v>367</v>
      </c>
      <c r="E243" s="18">
        <v>1.3730716913457899E-4</v>
      </c>
    </row>
    <row r="244" spans="1:5" x14ac:dyDescent="0.25">
      <c r="A244" s="18" t="s">
        <v>302</v>
      </c>
      <c r="B244" s="18">
        <v>1.6443629069093401E-4</v>
      </c>
      <c r="D244" s="18" t="s">
        <v>274</v>
      </c>
      <c r="E244" s="18">
        <v>1.3188710684273601E-4</v>
      </c>
    </row>
    <row r="245" spans="1:5" x14ac:dyDescent="0.25">
      <c r="A245" s="18" t="s">
        <v>303</v>
      </c>
      <c r="B245" s="18">
        <v>1.6413774107855599E-4</v>
      </c>
      <c r="D245" s="18" t="s">
        <v>368</v>
      </c>
      <c r="E245" s="18">
        <v>1.29734386065145E-4</v>
      </c>
    </row>
    <row r="246" spans="1:5" x14ac:dyDescent="0.25">
      <c r="A246" s="18" t="s">
        <v>304</v>
      </c>
      <c r="B246" s="18">
        <v>1.6169934685254201E-4</v>
      </c>
      <c r="D246" s="18" t="s">
        <v>369</v>
      </c>
      <c r="E246" s="18">
        <v>1.23272305503979E-4</v>
      </c>
    </row>
    <row r="247" spans="1:5" x14ac:dyDescent="0.25">
      <c r="A247" s="18" t="s">
        <v>305</v>
      </c>
      <c r="B247" s="18">
        <v>1.6134670177161999E-4</v>
      </c>
      <c r="D247" s="18" t="s">
        <v>238</v>
      </c>
      <c r="E247" s="18">
        <v>1.0934185113593201E-4</v>
      </c>
    </row>
    <row r="248" spans="1:5" x14ac:dyDescent="0.25">
      <c r="A248" s="18" t="s">
        <v>306</v>
      </c>
      <c r="B248" s="18">
        <v>1.60950411483124E-4</v>
      </c>
      <c r="D248" s="18" t="s">
        <v>278</v>
      </c>
      <c r="E248" s="18">
        <v>1.02236028697698E-4</v>
      </c>
    </row>
    <row r="249" spans="1:5" x14ac:dyDescent="0.25">
      <c r="A249" s="18" t="s">
        <v>307</v>
      </c>
      <c r="B249" s="18">
        <v>1.56250867653408E-4</v>
      </c>
    </row>
    <row r="250" spans="1:5" x14ac:dyDescent="0.25">
      <c r="A250" s="18" t="s">
        <v>308</v>
      </c>
      <c r="B250" s="18">
        <v>1.5378296680818799E-4</v>
      </c>
    </row>
    <row r="251" spans="1:5" x14ac:dyDescent="0.25">
      <c r="A251" s="18" t="s">
        <v>309</v>
      </c>
      <c r="B251" s="18">
        <v>1.53195908030245E-4</v>
      </c>
    </row>
    <row r="252" spans="1:5" x14ac:dyDescent="0.25">
      <c r="A252" s="18" t="s">
        <v>310</v>
      </c>
      <c r="B252" s="18">
        <v>1.4970490614548901E-4</v>
      </c>
    </row>
    <row r="253" spans="1:5" x14ac:dyDescent="0.25">
      <c r="A253" s="18" t="s">
        <v>311</v>
      </c>
      <c r="B253" s="18">
        <v>1.46852394715209E-4</v>
      </c>
    </row>
    <row r="254" spans="1:5" x14ac:dyDescent="0.25">
      <c r="A254" s="18" t="s">
        <v>312</v>
      </c>
      <c r="B254" s="18">
        <v>1.46152432137388E-4</v>
      </c>
    </row>
    <row r="255" spans="1:5" x14ac:dyDescent="0.25">
      <c r="A255" s="18" t="s">
        <v>313</v>
      </c>
      <c r="B255" s="18">
        <v>1.43533514775819E-4</v>
      </c>
    </row>
    <row r="256" spans="1:5" x14ac:dyDescent="0.25">
      <c r="A256" s="18" t="s">
        <v>314</v>
      </c>
      <c r="B256" s="18">
        <v>1.4219137341612201E-4</v>
      </c>
    </row>
    <row r="257" spans="1:2" x14ac:dyDescent="0.25">
      <c r="A257" s="18" t="s">
        <v>315</v>
      </c>
      <c r="B257" s="18">
        <v>1.4173504535382501E-4</v>
      </c>
    </row>
    <row r="258" spans="1:2" x14ac:dyDescent="0.25">
      <c r="A258" s="18" t="s">
        <v>316</v>
      </c>
      <c r="B258" s="18">
        <v>1.4045765463071899E-4</v>
      </c>
    </row>
    <row r="259" spans="1:2" x14ac:dyDescent="0.25">
      <c r="A259" s="18" t="s">
        <v>317</v>
      </c>
      <c r="B259" s="18">
        <v>1.38686028035919E-4</v>
      </c>
    </row>
    <row r="260" spans="1:2" x14ac:dyDescent="0.25">
      <c r="A260" s="18" t="s">
        <v>318</v>
      </c>
      <c r="B260" s="18">
        <v>1.3783197533558101E-4</v>
      </c>
    </row>
    <row r="261" spans="1:2" x14ac:dyDescent="0.25">
      <c r="A261" s="18" t="s">
        <v>319</v>
      </c>
      <c r="B261" s="18">
        <v>1.3691727014020899E-4</v>
      </c>
    </row>
    <row r="262" spans="1:2" x14ac:dyDescent="0.25">
      <c r="A262" s="18" t="s">
        <v>320</v>
      </c>
      <c r="B262" s="18">
        <v>1.341500000543E-4</v>
      </c>
    </row>
    <row r="263" spans="1:2" x14ac:dyDescent="0.25">
      <c r="A263" s="18" t="s">
        <v>321</v>
      </c>
      <c r="B263" s="18">
        <v>1.3402336748021001E-4</v>
      </c>
    </row>
    <row r="264" spans="1:2" x14ac:dyDescent="0.25">
      <c r="A264" s="18" t="s">
        <v>322</v>
      </c>
      <c r="B264" s="18">
        <v>1.3303264175896801E-4</v>
      </c>
    </row>
    <row r="265" spans="1:2" x14ac:dyDescent="0.25">
      <c r="A265" s="18" t="s">
        <v>323</v>
      </c>
      <c r="B265" s="18">
        <v>1.31105080877951E-4</v>
      </c>
    </row>
    <row r="266" spans="1:2" x14ac:dyDescent="0.25">
      <c r="A266" s="18" t="s">
        <v>324</v>
      </c>
      <c r="B266" s="18">
        <v>1.3056084767927101E-4</v>
      </c>
    </row>
    <row r="267" spans="1:2" x14ac:dyDescent="0.25">
      <c r="A267" s="18" t="s">
        <v>325</v>
      </c>
      <c r="B267" s="18">
        <v>1.2950045355157101E-4</v>
      </c>
    </row>
    <row r="268" spans="1:2" x14ac:dyDescent="0.25">
      <c r="A268" s="18" t="s">
        <v>326</v>
      </c>
      <c r="B268" s="18">
        <v>1.2863369661240899E-4</v>
      </c>
    </row>
    <row r="269" spans="1:2" x14ac:dyDescent="0.25">
      <c r="A269" s="18" t="s">
        <v>327</v>
      </c>
      <c r="B269" s="18">
        <v>1.2602031174194E-4</v>
      </c>
    </row>
    <row r="270" spans="1:2" x14ac:dyDescent="0.25">
      <c r="A270" s="18" t="s">
        <v>328</v>
      </c>
      <c r="B270" s="18">
        <v>1.25864787269877E-4</v>
      </c>
    </row>
    <row r="271" spans="1:2" x14ac:dyDescent="0.25">
      <c r="A271" s="18" t="s">
        <v>329</v>
      </c>
      <c r="B271" s="18">
        <v>1.2557914680340099E-4</v>
      </c>
    </row>
    <row r="272" spans="1:2" x14ac:dyDescent="0.25">
      <c r="A272" s="18" t="s">
        <v>330</v>
      </c>
      <c r="B272" s="18">
        <v>1.23051208184382E-4</v>
      </c>
    </row>
    <row r="273" spans="1:2" x14ac:dyDescent="0.25">
      <c r="A273" s="18" t="s">
        <v>331</v>
      </c>
      <c r="B273" s="18">
        <v>1.21036356888215E-4</v>
      </c>
    </row>
    <row r="274" spans="1:2" x14ac:dyDescent="0.25">
      <c r="A274" s="18" t="s">
        <v>332</v>
      </c>
      <c r="B274" s="18">
        <v>1.17456630238764E-4</v>
      </c>
    </row>
    <row r="275" spans="1:2" x14ac:dyDescent="0.25">
      <c r="A275" s="18" t="s">
        <v>333</v>
      </c>
      <c r="B275" s="18">
        <v>1.12751963732103E-4</v>
      </c>
    </row>
    <row r="276" spans="1:2" x14ac:dyDescent="0.25">
      <c r="A276" s="18" t="s">
        <v>334</v>
      </c>
      <c r="B276" s="18">
        <v>1.12230270311983E-4</v>
      </c>
    </row>
    <row r="277" spans="1:2" x14ac:dyDescent="0.25">
      <c r="A277" s="18" t="s">
        <v>335</v>
      </c>
      <c r="B277" s="18">
        <v>1.11033612977536E-4</v>
      </c>
    </row>
    <row r="278" spans="1:2" x14ac:dyDescent="0.25">
      <c r="A278" s="18" t="s">
        <v>336</v>
      </c>
      <c r="B278" s="18">
        <v>1.09654383436754E-4</v>
      </c>
    </row>
    <row r="279" spans="1:2" x14ac:dyDescent="0.25">
      <c r="A279" s="18" t="s">
        <v>337</v>
      </c>
      <c r="B279" s="18">
        <v>1.0849686335417E-4</v>
      </c>
    </row>
    <row r="280" spans="1:2" x14ac:dyDescent="0.25">
      <c r="A280" s="18" t="s">
        <v>338</v>
      </c>
      <c r="B280" s="18">
        <v>1.0813417782643501E-4</v>
      </c>
    </row>
    <row r="281" spans="1:2" x14ac:dyDescent="0.25">
      <c r="A281" s="18" t="s">
        <v>339</v>
      </c>
      <c r="B281" s="18">
        <v>1.06477094288135E-4</v>
      </c>
    </row>
    <row r="282" spans="1:2" x14ac:dyDescent="0.25">
      <c r="A282" s="18" t="s">
        <v>340</v>
      </c>
      <c r="B282" s="18">
        <v>1.03711463458849E-4</v>
      </c>
    </row>
    <row r="283" spans="1:2" x14ac:dyDescent="0.25">
      <c r="A283" s="18" t="s">
        <v>341</v>
      </c>
      <c r="B283" s="19">
        <v>9.3298700485459703E-5</v>
      </c>
    </row>
    <row r="284" spans="1:2" x14ac:dyDescent="0.25">
      <c r="A284" s="18" t="s">
        <v>342</v>
      </c>
      <c r="B284" s="19">
        <v>8.7874810135663001E-5</v>
      </c>
    </row>
    <row r="285" spans="1:2" x14ac:dyDescent="0.25">
      <c r="A285" s="18" t="s">
        <v>343</v>
      </c>
      <c r="B285" s="19">
        <v>8.7249638641245604E-5</v>
      </c>
    </row>
  </sheetData>
  <mergeCells count="3">
    <mergeCell ref="A1:B1"/>
    <mergeCell ref="D1:E1"/>
    <mergeCell ref="G1:H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5"/>
  <sheetViews>
    <sheetView topLeftCell="B308" workbookViewId="0">
      <selection activeCell="H2" sqref="H2"/>
    </sheetView>
  </sheetViews>
  <sheetFormatPr defaultRowHeight="15.75" x14ac:dyDescent="0.25"/>
  <cols>
    <col min="1" max="1" width="55.7109375" bestFit="1" customWidth="1"/>
    <col min="2" max="4" width="11.140625" bestFit="1" customWidth="1"/>
    <col min="5" max="5" width="16.5703125" bestFit="1" customWidth="1"/>
    <col min="6" max="6" width="10" bestFit="1" customWidth="1"/>
    <col min="8" max="8" width="45.7109375" style="30" bestFit="1" customWidth="1"/>
    <col min="9" max="9" width="45.7109375" style="33" bestFit="1" customWidth="1"/>
    <col min="10" max="16384" width="9.140625" style="30"/>
  </cols>
  <sheetData>
    <row r="1" spans="1:10" x14ac:dyDescent="0.25">
      <c r="A1" s="2" t="s">
        <v>392</v>
      </c>
      <c r="B1" s="2" t="s">
        <v>393</v>
      </c>
      <c r="C1" s="2" t="s">
        <v>394</v>
      </c>
      <c r="D1" s="2" t="s">
        <v>395</v>
      </c>
      <c r="E1" s="23" t="s">
        <v>396</v>
      </c>
      <c r="F1" s="22" t="s">
        <v>398</v>
      </c>
      <c r="G1" s="22" t="s">
        <v>397</v>
      </c>
      <c r="H1" s="22" t="s">
        <v>579</v>
      </c>
      <c r="I1" s="32" t="s">
        <v>593</v>
      </c>
      <c r="J1" s="22" t="s">
        <v>580</v>
      </c>
    </row>
    <row r="2" spans="1:10" x14ac:dyDescent="0.25">
      <c r="A2" s="24" t="s">
        <v>62</v>
      </c>
      <c r="B2" s="28">
        <f>IFERROR(VLOOKUP(A2,'Choosing features'!$A$3:$B$285,2,0),0)</f>
        <v>0.170462259302571</v>
      </c>
      <c r="C2" s="28">
        <f>IFERROR(VLOOKUP(A2,'Choosing features'!$D$3:$E$248,2,0),0)</f>
        <v>0.19197557067200499</v>
      </c>
      <c r="D2" s="28">
        <f>IFERROR(VLOOKUP(A2,'Choosing features'!$G$3:$H$216,2,0),0)</f>
        <v>0.21225067884420201</v>
      </c>
      <c r="E2" s="25">
        <f t="shared" ref="E2:E65" si="0">AVERAGE(B2:D2)</f>
        <v>0.191562836272926</v>
      </c>
      <c r="F2" s="27">
        <f t="shared" ref="F2:F65" si="1">COUNTIF(B2:D2,"&lt;&gt;0")</f>
        <v>3</v>
      </c>
      <c r="G2" s="13">
        <v>1</v>
      </c>
      <c r="H2" s="30" t="s">
        <v>62</v>
      </c>
      <c r="I2" s="33" t="s">
        <v>62</v>
      </c>
      <c r="J2" s="30" t="str">
        <f>VLOOKUP(I2,$A$333:$A$795,1,0)</f>
        <v>EXT_SOURCE_2</v>
      </c>
    </row>
    <row r="3" spans="1:10" x14ac:dyDescent="0.25">
      <c r="A3" s="24" t="s">
        <v>61</v>
      </c>
      <c r="B3" s="28">
        <f>IFERROR(VLOOKUP(A3,'Choosing features'!$A$3:$B$285,2,0),0)</f>
        <v>0.17136319884045501</v>
      </c>
      <c r="C3" s="28">
        <f>IFERROR(VLOOKUP(A3,'Choosing features'!$D$3:$E$248,2,0),0)</f>
        <v>0.185112727256939</v>
      </c>
      <c r="D3" s="28">
        <f>IFERROR(VLOOKUP(A3,'Choosing features'!$G$3:$H$216,2,0),0)</f>
        <v>0.20425058177680899</v>
      </c>
      <c r="E3" s="25">
        <f t="shared" si="0"/>
        <v>0.18690883595806765</v>
      </c>
      <c r="F3" s="27">
        <f t="shared" si="1"/>
        <v>3</v>
      </c>
      <c r="G3" s="13">
        <v>1</v>
      </c>
      <c r="H3" s="30" t="s">
        <v>61</v>
      </c>
      <c r="I3" s="33" t="s">
        <v>61</v>
      </c>
      <c r="J3" s="30" t="str">
        <f t="shared" ref="J3:J66" si="2">VLOOKUP(I3,$A$333:$A$795,1,0)</f>
        <v>EXT_SOURCE_3</v>
      </c>
    </row>
    <row r="4" spans="1:10" x14ac:dyDescent="0.25">
      <c r="A4" s="24" t="s">
        <v>63</v>
      </c>
      <c r="B4" s="28">
        <f>IFERROR(VLOOKUP(A4,'Choosing features'!$A$3:$B$285,2,0),0)</f>
        <v>5.6540888418486E-2</v>
      </c>
      <c r="C4" s="28">
        <f>IFERROR(VLOOKUP(A4,'Choosing features'!$D$3:$E$248,2,0),0)</f>
        <v>5.8862868723134398E-2</v>
      </c>
      <c r="D4" s="28">
        <f>IFERROR(VLOOKUP(A4,'Choosing features'!$G$3:$H$216,2,0),0)</f>
        <v>6.2429654417209997E-2</v>
      </c>
      <c r="E4" s="25">
        <f t="shared" si="0"/>
        <v>5.9277803852943463E-2</v>
      </c>
      <c r="F4" s="27">
        <f t="shared" si="1"/>
        <v>3</v>
      </c>
      <c r="G4" s="13">
        <v>1</v>
      </c>
      <c r="H4" s="30" t="s">
        <v>63</v>
      </c>
      <c r="I4" s="33" t="s">
        <v>63</v>
      </c>
      <c r="J4" s="30" t="str">
        <f t="shared" si="2"/>
        <v>EXT_SOURCE_1</v>
      </c>
    </row>
    <row r="5" spans="1:10" x14ac:dyDescent="0.25">
      <c r="A5" s="24" t="s">
        <v>64</v>
      </c>
      <c r="B5" s="28">
        <f>IFERROR(VLOOKUP(A5,'Choosing features'!$A$3:$B$285,2,0),0)</f>
        <v>3.0048662767189399E-2</v>
      </c>
      <c r="C5" s="28">
        <f>IFERROR(VLOOKUP(A5,'Choosing features'!$D$3:$E$248,2,0),0)</f>
        <v>3.16660545253016E-2</v>
      </c>
      <c r="D5" s="28">
        <f>IFERROR(VLOOKUP(A5,'Choosing features'!$G$3:$H$216,2,0),0)</f>
        <v>3.6008654005776901E-2</v>
      </c>
      <c r="E5" s="25">
        <f t="shared" si="0"/>
        <v>3.2574457099422631E-2</v>
      </c>
      <c r="F5" s="27">
        <f t="shared" si="1"/>
        <v>3</v>
      </c>
      <c r="G5" s="13">
        <v>1</v>
      </c>
      <c r="H5" s="30" t="s">
        <v>64</v>
      </c>
      <c r="I5" s="33" t="s">
        <v>64</v>
      </c>
      <c r="J5" s="30" t="str">
        <f t="shared" si="2"/>
        <v>LTV</v>
      </c>
    </row>
    <row r="6" spans="1:10" x14ac:dyDescent="0.25">
      <c r="A6" s="24" t="s">
        <v>65</v>
      </c>
      <c r="B6" s="28">
        <f>IFERROR(VLOOKUP(A6,'Choosing features'!$A$3:$B$285,2,0),0)</f>
        <v>2.8624950358699101E-2</v>
      </c>
      <c r="C6" s="28">
        <f>IFERROR(VLOOKUP(A6,'Choosing features'!$D$3:$E$248,2,0),0)</f>
        <v>2.7191732716571201E-2</v>
      </c>
      <c r="D6" s="28">
        <f>IFERROR(VLOOKUP(A6,'Choosing features'!$G$3:$H$216,2,0),0)</f>
        <v>2.65718769570168E-2</v>
      </c>
      <c r="E6" s="25">
        <f t="shared" si="0"/>
        <v>2.7462853344095702E-2</v>
      </c>
      <c r="F6" s="27">
        <f t="shared" si="1"/>
        <v>3</v>
      </c>
      <c r="G6" s="13">
        <v>1</v>
      </c>
      <c r="H6" s="30" t="s">
        <v>65</v>
      </c>
      <c r="I6" s="33" t="s">
        <v>65</v>
      </c>
      <c r="J6" s="30" t="str">
        <f t="shared" si="2"/>
        <v>DAYS_BIRTH</v>
      </c>
    </row>
    <row r="7" spans="1:10" x14ac:dyDescent="0.25">
      <c r="A7" s="24" t="s">
        <v>66</v>
      </c>
      <c r="B7" s="28">
        <f>IFERROR(VLOOKUP(A7,'Choosing features'!$A$3:$B$285,2,0),0)</f>
        <v>2.1918590254057901E-2</v>
      </c>
      <c r="C7" s="28">
        <f>IFERROR(VLOOKUP(A7,'Choosing features'!$D$3:$E$248,2,0),0)</f>
        <v>2.26289048124108E-2</v>
      </c>
      <c r="D7" s="28">
        <f>IFERROR(VLOOKUP(A7,'Choosing features'!$G$3:$H$216,2,0),0)</f>
        <v>2.3850897796279798E-2</v>
      </c>
      <c r="E7" s="25">
        <f t="shared" si="0"/>
        <v>2.2799464287582834E-2</v>
      </c>
      <c r="F7" s="27">
        <f t="shared" si="1"/>
        <v>3</v>
      </c>
      <c r="G7" s="13">
        <v>1</v>
      </c>
      <c r="H7" s="30" t="s">
        <v>66</v>
      </c>
      <c r="I7" s="33" t="s">
        <v>66</v>
      </c>
      <c r="J7" s="30" t="str">
        <f t="shared" si="2"/>
        <v>AVG_INSTALMENT_AMT_DIFF</v>
      </c>
    </row>
    <row r="8" spans="1:10" x14ac:dyDescent="0.25">
      <c r="A8" s="24" t="s">
        <v>68</v>
      </c>
      <c r="B8" s="28">
        <f>IFERROR(VLOOKUP(A8,'Choosing features'!$A$3:$B$285,2,0),0)</f>
        <v>1.8487338453565101E-2</v>
      </c>
      <c r="C8" s="28">
        <f>IFERROR(VLOOKUP(A8,'Choosing features'!$D$3:$E$248,2,0),0)</f>
        <v>2.11642286289099E-2</v>
      </c>
      <c r="D8" s="28">
        <f>IFERROR(VLOOKUP(A8,'Choosing features'!$G$3:$H$216,2,0),0)</f>
        <v>2.1935459952298401E-2</v>
      </c>
      <c r="E8" s="25">
        <f t="shared" si="0"/>
        <v>2.0529009011591132E-2</v>
      </c>
      <c r="F8" s="27">
        <f t="shared" si="1"/>
        <v>3</v>
      </c>
      <c r="G8" s="13">
        <v>1</v>
      </c>
      <c r="H8" s="30" t="e">
        <v>#N/A</v>
      </c>
      <c r="I8" s="24" t="s">
        <v>581</v>
      </c>
      <c r="J8" s="30" t="str">
        <f t="shared" si="2"/>
        <v>CODE_GENDER</v>
      </c>
    </row>
    <row r="9" spans="1:10" x14ac:dyDescent="0.25">
      <c r="A9" s="24" t="s">
        <v>67</v>
      </c>
      <c r="B9" s="28">
        <f>IFERROR(VLOOKUP(A9,'Choosing features'!$A$3:$B$285,2,0),0)</f>
        <v>1.9859934332609099E-2</v>
      </c>
      <c r="C9" s="28">
        <f>IFERROR(VLOOKUP(A9,'Choosing features'!$D$3:$E$248,2,0),0)</f>
        <v>1.98200960505612E-2</v>
      </c>
      <c r="D9" s="28">
        <f>IFERROR(VLOOKUP(A9,'Choosing features'!$G$3:$H$216,2,0),0)</f>
        <v>2.0895739077712899E-2</v>
      </c>
      <c r="E9" s="25">
        <f t="shared" si="0"/>
        <v>2.0191923153627733E-2</v>
      </c>
      <c r="F9" s="27">
        <f t="shared" si="1"/>
        <v>3</v>
      </c>
      <c r="G9" s="13">
        <v>1</v>
      </c>
      <c r="H9" s="30" t="s">
        <v>67</v>
      </c>
      <c r="I9" s="33" t="s">
        <v>67</v>
      </c>
      <c r="J9" s="30" t="str">
        <f t="shared" si="2"/>
        <v>AMT_ANNUITY</v>
      </c>
    </row>
    <row r="10" spans="1:10" x14ac:dyDescent="0.25">
      <c r="A10" s="24" t="s">
        <v>71</v>
      </c>
      <c r="B10" s="28">
        <f>IFERROR(VLOOKUP(A10,'Choosing features'!$A$3:$B$285,2,0),0)</f>
        <v>1.55347161869973E-2</v>
      </c>
      <c r="C10" s="28">
        <f>IFERROR(VLOOKUP(A10,'Choosing features'!$D$3:$E$248,2,0),0)</f>
        <v>1.9589783968346E-2</v>
      </c>
      <c r="D10" s="28">
        <f>IFERROR(VLOOKUP(A10,'Choosing features'!$G$3:$H$216,2,0),0)</f>
        <v>1.6769611145765102E-2</v>
      </c>
      <c r="E10" s="25">
        <f t="shared" si="0"/>
        <v>1.7298037100369465E-2</v>
      </c>
      <c r="F10" s="27">
        <f t="shared" si="1"/>
        <v>3</v>
      </c>
      <c r="G10" s="13">
        <v>1</v>
      </c>
      <c r="H10" s="30" t="s">
        <v>71</v>
      </c>
      <c r="I10" s="33" t="s">
        <v>71</v>
      </c>
      <c r="J10" s="30" t="str">
        <f t="shared" si="2"/>
        <v>AMT_GOODS_PRICE</v>
      </c>
    </row>
    <row r="11" spans="1:10" x14ac:dyDescent="0.25">
      <c r="A11" s="24" t="s">
        <v>69</v>
      </c>
      <c r="B11" s="28">
        <f>IFERROR(VLOOKUP(A11,'Choosing features'!$A$3:$B$285,2,0),0)</f>
        <v>1.6932227947075499E-2</v>
      </c>
      <c r="C11" s="28">
        <f>IFERROR(VLOOKUP(A11,'Choosing features'!$D$3:$E$248,2,0),0)</f>
        <v>1.6754251505931302E-2</v>
      </c>
      <c r="D11" s="28">
        <f>IFERROR(VLOOKUP(A11,'Choosing features'!$G$3:$H$216,2,0),0)</f>
        <v>1.7070191223329801E-2</v>
      </c>
      <c r="E11" s="25">
        <f t="shared" si="0"/>
        <v>1.6918890225445533E-2</v>
      </c>
      <c r="F11" s="27">
        <f t="shared" si="1"/>
        <v>3</v>
      </c>
      <c r="G11" s="13">
        <v>1</v>
      </c>
      <c r="H11" s="30" t="s">
        <v>69</v>
      </c>
      <c r="I11" s="33" t="s">
        <v>69</v>
      </c>
      <c r="J11" s="30" t="str">
        <f t="shared" si="2"/>
        <v>Cash_MAX_DAYS_LD_1ST_VER</v>
      </c>
    </row>
    <row r="12" spans="1:10" x14ac:dyDescent="0.25">
      <c r="A12" s="24" t="s">
        <v>70</v>
      </c>
      <c r="B12" s="28">
        <f>IFERROR(VLOOKUP(A12,'Choosing features'!$A$3:$B$285,2,0),0)</f>
        <v>1.5963088776667699E-2</v>
      </c>
      <c r="C12" s="28">
        <f>IFERROR(VLOOKUP(A12,'Choosing features'!$D$3:$E$248,2,0),0)</f>
        <v>1.34350003799518E-2</v>
      </c>
      <c r="D12" s="28">
        <f>IFERROR(VLOOKUP(A12,'Choosing features'!$G$3:$H$216,2,0),0)</f>
        <v>1.5411699255542401E-2</v>
      </c>
      <c r="E12" s="25">
        <f t="shared" si="0"/>
        <v>1.4936596137387299E-2</v>
      </c>
      <c r="F12" s="27">
        <f t="shared" si="1"/>
        <v>3</v>
      </c>
      <c r="G12" s="13">
        <v>1</v>
      </c>
      <c r="H12" s="30" t="s">
        <v>70</v>
      </c>
      <c r="I12" s="33" t="s">
        <v>70</v>
      </c>
      <c r="J12" s="30" t="str">
        <f t="shared" si="2"/>
        <v>DAYS_EMPLOYED</v>
      </c>
    </row>
    <row r="13" spans="1:10" x14ac:dyDescent="0.25">
      <c r="A13" s="24" t="s">
        <v>73</v>
      </c>
      <c r="B13" s="28">
        <f>IFERROR(VLOOKUP(A13,'Choosing features'!$A$3:$B$285,2,0),0)</f>
        <v>1.17261400922233E-2</v>
      </c>
      <c r="C13" s="28">
        <f>IFERROR(VLOOKUP(A13,'Choosing features'!$D$3:$E$248,2,0),0)</f>
        <v>1.2831736337539699E-2</v>
      </c>
      <c r="D13" s="28">
        <f>IFERROR(VLOOKUP(A13,'Choosing features'!$G$3:$H$216,2,0),0)</f>
        <v>1.37604577788228E-2</v>
      </c>
      <c r="E13" s="25">
        <f t="shared" si="0"/>
        <v>1.2772778069528598E-2</v>
      </c>
      <c r="F13" s="27">
        <f t="shared" si="1"/>
        <v>3</v>
      </c>
      <c r="G13" s="13">
        <v>1</v>
      </c>
      <c r="H13" s="30" t="s">
        <v>73</v>
      </c>
      <c r="I13" s="33" t="s">
        <v>73</v>
      </c>
      <c r="J13" s="30" t="str">
        <f t="shared" si="2"/>
        <v>avg_DPD_tolerance</v>
      </c>
    </row>
    <row r="14" spans="1:10" x14ac:dyDescent="0.25">
      <c r="A14" s="24" t="s">
        <v>74</v>
      </c>
      <c r="B14" s="28">
        <f>IFERROR(VLOOKUP(A14,'Choosing features'!$A$3:$B$285,2,0),0)</f>
        <v>1.16443016396931E-2</v>
      </c>
      <c r="C14" s="28">
        <f>IFERROR(VLOOKUP(A14,'Choosing features'!$D$3:$E$248,2,0),0)</f>
        <v>1.3229681524254799E-2</v>
      </c>
      <c r="D14" s="28">
        <f>IFERROR(VLOOKUP(A14,'Choosing features'!$G$3:$H$216,2,0),0)</f>
        <v>1.24995137019124E-2</v>
      </c>
      <c r="E14" s="25">
        <f t="shared" si="0"/>
        <v>1.24578322886201E-2</v>
      </c>
      <c r="F14" s="27">
        <f t="shared" si="1"/>
        <v>3</v>
      </c>
      <c r="G14" s="13">
        <v>1</v>
      </c>
      <c r="H14" s="30" t="e">
        <v>#N/A</v>
      </c>
      <c r="I14" s="24" t="s">
        <v>582</v>
      </c>
      <c r="J14" s="30" t="str">
        <f t="shared" si="2"/>
        <v>NAME_EDUCATION_TYPE</v>
      </c>
    </row>
    <row r="15" spans="1:10" x14ac:dyDescent="0.25">
      <c r="A15" s="24" t="s">
        <v>75</v>
      </c>
      <c r="B15" s="28">
        <f>IFERROR(VLOOKUP(A15,'Choosing features'!$A$3:$B$285,2,0),0)</f>
        <v>1.04927685321086E-2</v>
      </c>
      <c r="C15" s="28">
        <f>IFERROR(VLOOKUP(A15,'Choosing features'!$D$3:$E$248,2,0),0)</f>
        <v>1.35241462990303E-2</v>
      </c>
      <c r="D15" s="28">
        <f>IFERROR(VLOOKUP(A15,'Choosing features'!$G$3:$H$216,2,0),0)</f>
        <v>1.0341067230014499E-2</v>
      </c>
      <c r="E15" s="25">
        <f t="shared" si="0"/>
        <v>1.1452660687051133E-2</v>
      </c>
      <c r="F15" s="27">
        <f t="shared" si="1"/>
        <v>3</v>
      </c>
      <c r="G15" s="13">
        <v>1</v>
      </c>
      <c r="H15" s="30" t="s">
        <v>75</v>
      </c>
      <c r="I15" s="33" t="s">
        <v>75</v>
      </c>
      <c r="J15" s="30" t="str">
        <f t="shared" si="2"/>
        <v>Cash_AVG_CNT_PAYMENT</v>
      </c>
    </row>
    <row r="16" spans="1:10" x14ac:dyDescent="0.25">
      <c r="A16" s="24" t="s">
        <v>72</v>
      </c>
      <c r="B16" s="28">
        <f>IFERROR(VLOOKUP(A16,'Choosing features'!$A$3:$B$285,2,0),0)</f>
        <v>1.2610018042273101E-2</v>
      </c>
      <c r="C16" s="28">
        <f>IFERROR(VLOOKUP(A16,'Choosing features'!$D$3:$E$248,2,0),0)</f>
        <v>1.01496834167222E-2</v>
      </c>
      <c r="D16" s="28">
        <f>IFERROR(VLOOKUP(A16,'Choosing features'!$G$3:$H$216,2,0),0)</f>
        <v>9.4711730951732107E-3</v>
      </c>
      <c r="E16" s="25">
        <f t="shared" si="0"/>
        <v>1.0743624851389503E-2</v>
      </c>
      <c r="F16" s="27">
        <f t="shared" si="1"/>
        <v>3</v>
      </c>
      <c r="G16" s="13">
        <v>1</v>
      </c>
      <c r="H16" s="30" t="s">
        <v>72</v>
      </c>
      <c r="I16" s="33" t="s">
        <v>72</v>
      </c>
      <c r="J16" s="30" t="str">
        <f t="shared" si="2"/>
        <v>Active_MIN_DAYS_CREDIT</v>
      </c>
    </row>
    <row r="17" spans="1:10" x14ac:dyDescent="0.25">
      <c r="A17" s="24" t="s">
        <v>77</v>
      </c>
      <c r="B17" s="28">
        <f>IFERROR(VLOOKUP(A17,'Choosing features'!$A$3:$B$285,2,0),0)</f>
        <v>9.2051076613547406E-3</v>
      </c>
      <c r="C17" s="28">
        <f>IFERROR(VLOOKUP(A17,'Choosing features'!$D$3:$E$248,2,0),0)</f>
        <v>9.4255586231419396E-3</v>
      </c>
      <c r="D17" s="28">
        <f>IFERROR(VLOOKUP(A17,'Choosing features'!$G$3:$H$216,2,0),0)</f>
        <v>1.1669711126583699E-2</v>
      </c>
      <c r="E17" s="25">
        <f t="shared" si="0"/>
        <v>1.010012580369346E-2</v>
      </c>
      <c r="F17" s="27">
        <f t="shared" si="1"/>
        <v>3</v>
      </c>
      <c r="G17" s="13">
        <v>1</v>
      </c>
      <c r="H17" s="30" t="s">
        <v>77</v>
      </c>
      <c r="I17" s="33" t="s">
        <v>77</v>
      </c>
      <c r="J17" s="30" t="str">
        <f t="shared" si="2"/>
        <v>Consum_SUM_AMT_ANNUITY</v>
      </c>
    </row>
    <row r="18" spans="1:10" x14ac:dyDescent="0.25">
      <c r="A18" s="24" t="s">
        <v>79</v>
      </c>
      <c r="B18" s="28">
        <f>IFERROR(VLOOKUP(A18,'Choosing features'!$A$3:$B$285,2,0),0)</f>
        <v>8.0624982570091704E-3</v>
      </c>
      <c r="C18" s="28">
        <f>IFERROR(VLOOKUP(A18,'Choosing features'!$D$3:$E$248,2,0),0)</f>
        <v>9.66289770225944E-3</v>
      </c>
      <c r="D18" s="28">
        <f>IFERROR(VLOOKUP(A18,'Choosing features'!$G$3:$H$216,2,0),0)</f>
        <v>1.0756333919904101E-2</v>
      </c>
      <c r="E18" s="25">
        <f t="shared" si="0"/>
        <v>9.4939099597242376E-3</v>
      </c>
      <c r="F18" s="27">
        <f t="shared" si="1"/>
        <v>3</v>
      </c>
      <c r="G18" s="13">
        <v>1</v>
      </c>
      <c r="H18" s="30" t="s">
        <v>79</v>
      </c>
      <c r="I18" s="33" t="s">
        <v>79</v>
      </c>
      <c r="J18" s="30" t="str">
        <f t="shared" si="2"/>
        <v>Cash_Refused_credit</v>
      </c>
    </row>
    <row r="19" spans="1:10" x14ac:dyDescent="0.25">
      <c r="A19" s="24" t="s">
        <v>87</v>
      </c>
      <c r="B19" s="28">
        <f>IFERROR(VLOOKUP(A19,'Choosing features'!$A$3:$B$285,2,0),0)</f>
        <v>5.4141734512595397E-3</v>
      </c>
      <c r="C19" s="28">
        <f>IFERROR(VLOOKUP(A19,'Choosing features'!$D$3:$E$248,2,0),0)</f>
        <v>9.6111860763085904E-3</v>
      </c>
      <c r="D19" s="28">
        <f>IFERROR(VLOOKUP(A19,'Choosing features'!$G$3:$H$216,2,0),0)</f>
        <v>1.00380959934117E-2</v>
      </c>
      <c r="E19" s="25">
        <f t="shared" si="0"/>
        <v>8.3544851736599441E-3</v>
      </c>
      <c r="F19" s="27">
        <f t="shared" si="1"/>
        <v>3</v>
      </c>
      <c r="G19" s="13">
        <v>1</v>
      </c>
      <c r="H19" s="30" t="s">
        <v>87</v>
      </c>
      <c r="I19" s="33" t="s">
        <v>87</v>
      </c>
      <c r="J19" s="30" t="str">
        <f t="shared" si="2"/>
        <v>Closed_MAX_AMT_CREDIT_SUM</v>
      </c>
    </row>
    <row r="20" spans="1:10" x14ac:dyDescent="0.25">
      <c r="A20" s="24" t="s">
        <v>78</v>
      </c>
      <c r="B20" s="28">
        <f>IFERROR(VLOOKUP(A20,'Choosing features'!$A$3:$B$285,2,0),0)</f>
        <v>8.6896893155855703E-3</v>
      </c>
      <c r="C20" s="28">
        <f>IFERROR(VLOOKUP(A20,'Choosing features'!$D$3:$E$248,2,0),0)</f>
        <v>7.2662418537729704E-3</v>
      </c>
      <c r="D20" s="28">
        <f>IFERROR(VLOOKUP(A20,'Choosing features'!$G$3:$H$216,2,0),0)</f>
        <v>8.0975752016603595E-3</v>
      </c>
      <c r="E20" s="25">
        <f t="shared" si="0"/>
        <v>8.0178354570063001E-3</v>
      </c>
      <c r="F20" s="27">
        <f t="shared" si="1"/>
        <v>3</v>
      </c>
      <c r="G20" s="13">
        <v>1</v>
      </c>
      <c r="H20" s="30" t="s">
        <v>78</v>
      </c>
      <c r="I20" s="33" t="s">
        <v>78</v>
      </c>
      <c r="J20" s="30" t="str">
        <f t="shared" si="2"/>
        <v>DAYS_ID_PUBLISH</v>
      </c>
    </row>
    <row r="21" spans="1:10" x14ac:dyDescent="0.25">
      <c r="A21" s="24" t="s">
        <v>76</v>
      </c>
      <c r="B21" s="28">
        <f>IFERROR(VLOOKUP(A21,'Choosing features'!$A$3:$B$285,2,0),0)</f>
        <v>9.5666852565197899E-3</v>
      </c>
      <c r="C21" s="28">
        <f>IFERROR(VLOOKUP(A21,'Choosing features'!$D$3:$E$248,2,0),0)</f>
        <v>6.9482303702093602E-3</v>
      </c>
      <c r="D21" s="28">
        <f>IFERROR(VLOOKUP(A21,'Choosing features'!$G$3:$H$216,2,0),0)</f>
        <v>7.4600764680611397E-3</v>
      </c>
      <c r="E21" s="25">
        <f t="shared" si="0"/>
        <v>7.9916640315967624E-3</v>
      </c>
      <c r="F21" s="27">
        <f t="shared" si="1"/>
        <v>3</v>
      </c>
      <c r="G21" s="13">
        <v>1</v>
      </c>
      <c r="H21" s="30" t="s">
        <v>76</v>
      </c>
      <c r="I21" s="33" t="s">
        <v>76</v>
      </c>
      <c r="J21" s="30" t="str">
        <f t="shared" si="2"/>
        <v>max_home_cred_month</v>
      </c>
    </row>
    <row r="22" spans="1:10" x14ac:dyDescent="0.25">
      <c r="A22" s="24" t="s">
        <v>80</v>
      </c>
      <c r="B22" s="28">
        <f>IFERROR(VLOOKUP(A22,'Choosing features'!$A$3:$B$285,2,0),0)</f>
        <v>7.35079593797946E-3</v>
      </c>
      <c r="C22" s="28">
        <f>IFERROR(VLOOKUP(A22,'Choosing features'!$D$3:$E$248,2,0),0)</f>
        <v>6.4020708189252698E-3</v>
      </c>
      <c r="D22" s="28">
        <f>IFERROR(VLOOKUP(A22,'Choosing features'!$G$3:$H$216,2,0),0)</f>
        <v>7.9650631715430797E-3</v>
      </c>
      <c r="E22" s="25">
        <f t="shared" si="0"/>
        <v>7.2393099761492693E-3</v>
      </c>
      <c r="F22" s="27">
        <f t="shared" si="1"/>
        <v>3</v>
      </c>
      <c r="G22" s="13">
        <v>1</v>
      </c>
      <c r="H22" s="30" t="s">
        <v>80</v>
      </c>
      <c r="I22" s="33" t="s">
        <v>80</v>
      </c>
      <c r="J22" s="30" t="str">
        <f t="shared" si="2"/>
        <v>Consum_SUM_AMT_DOWN_PAYMENT</v>
      </c>
    </row>
    <row r="23" spans="1:10" x14ac:dyDescent="0.25">
      <c r="A23" s="24" t="s">
        <v>86</v>
      </c>
      <c r="B23" s="28">
        <f>IFERROR(VLOOKUP(A23,'Choosing features'!$A$3:$B$285,2,0),0)</f>
        <v>5.4215033872471903E-3</v>
      </c>
      <c r="C23" s="28">
        <f>IFERROR(VLOOKUP(A23,'Choosing features'!$D$3:$E$248,2,0),0)</f>
        <v>5.7695931570444104E-3</v>
      </c>
      <c r="D23" s="28">
        <f>IFERROR(VLOOKUP(A23,'Choosing features'!$G$3:$H$216,2,0),0)</f>
        <v>7.54657473126803E-3</v>
      </c>
      <c r="E23" s="25">
        <f t="shared" si="0"/>
        <v>6.2458904251865436E-3</v>
      </c>
      <c r="F23" s="27">
        <f t="shared" si="1"/>
        <v>3</v>
      </c>
      <c r="G23" s="13">
        <v>1</v>
      </c>
      <c r="H23" s="30" t="e">
        <v>#N/A</v>
      </c>
      <c r="I23" s="24" t="s">
        <v>583</v>
      </c>
      <c r="J23" s="30" t="str">
        <f t="shared" si="2"/>
        <v>FLAG_OWN_CAR</v>
      </c>
    </row>
    <row r="24" spans="1:10" x14ac:dyDescent="0.25">
      <c r="A24" s="24" t="s">
        <v>82</v>
      </c>
      <c r="B24" s="28">
        <f>IFERROR(VLOOKUP(A24,'Choosing features'!$A$3:$B$285,2,0),0)</f>
        <v>6.46783556182416E-3</v>
      </c>
      <c r="C24" s="28">
        <f>IFERROR(VLOOKUP(A24,'Choosing features'!$D$3:$E$248,2,0),0)</f>
        <v>6.5300749614275204E-3</v>
      </c>
      <c r="D24" s="28">
        <f>IFERROR(VLOOKUP(A24,'Choosing features'!$G$3:$H$216,2,0),0)</f>
        <v>5.5522667319514796E-3</v>
      </c>
      <c r="E24" s="25">
        <f t="shared" si="0"/>
        <v>6.1833924184010527E-3</v>
      </c>
      <c r="F24" s="27">
        <f t="shared" si="1"/>
        <v>3</v>
      </c>
      <c r="G24" s="13">
        <v>1</v>
      </c>
      <c r="H24" s="30" t="s">
        <v>82</v>
      </c>
      <c r="I24" s="33" t="s">
        <v>82</v>
      </c>
      <c r="J24" s="30" t="str">
        <f t="shared" si="2"/>
        <v>AMT_CREDIT</v>
      </c>
    </row>
    <row r="25" spans="1:10" x14ac:dyDescent="0.25">
      <c r="A25" s="24" t="s">
        <v>81</v>
      </c>
      <c r="B25" s="28">
        <f>IFERROR(VLOOKUP(A25,'Choosing features'!$A$3:$B$285,2,0),0)</f>
        <v>6.7730669891029804E-3</v>
      </c>
      <c r="C25" s="28">
        <f>IFERROR(VLOOKUP(A25,'Choosing features'!$D$3:$E$248,2,0),0)</f>
        <v>5.9542387482718001E-3</v>
      </c>
      <c r="D25" s="28">
        <f>IFERROR(VLOOKUP(A25,'Choosing features'!$G$3:$H$216,2,0),0)</f>
        <v>5.6500309771962002E-3</v>
      </c>
      <c r="E25" s="25">
        <f t="shared" si="0"/>
        <v>6.1257789048569933E-3</v>
      </c>
      <c r="F25" s="27">
        <f t="shared" si="1"/>
        <v>3</v>
      </c>
      <c r="G25" s="13">
        <v>1</v>
      </c>
      <c r="H25" s="30" t="s">
        <v>81</v>
      </c>
      <c r="I25" s="33" t="s">
        <v>81</v>
      </c>
      <c r="J25" s="30" t="str">
        <f t="shared" si="2"/>
        <v>Consum_MAX_DAYS_LD_1ST_VER</v>
      </c>
    </row>
    <row r="26" spans="1:10" x14ac:dyDescent="0.25">
      <c r="A26" s="24" t="s">
        <v>85</v>
      </c>
      <c r="B26" s="28">
        <f>IFERROR(VLOOKUP(A26,'Choosing features'!$A$3:$B$285,2,0),0)</f>
        <v>5.7006460453784304E-3</v>
      </c>
      <c r="C26" s="28">
        <f>IFERROR(VLOOKUP(A26,'Choosing features'!$D$3:$E$248,2,0),0)</f>
        <v>5.9322922900575201E-3</v>
      </c>
      <c r="D26" s="28">
        <f>IFERROR(VLOOKUP(A26,'Choosing features'!$G$3:$H$216,2,0),0)</f>
        <v>6.3655531266962597E-3</v>
      </c>
      <c r="E26" s="25">
        <f t="shared" si="0"/>
        <v>5.9994971540440695E-3</v>
      </c>
      <c r="F26" s="27">
        <f t="shared" si="1"/>
        <v>3</v>
      </c>
      <c r="G26" s="13">
        <v>1</v>
      </c>
      <c r="H26" s="30" t="e">
        <v>#N/A</v>
      </c>
      <c r="I26" s="24" t="s">
        <v>584</v>
      </c>
      <c r="J26" s="30" t="str">
        <f t="shared" si="2"/>
        <v>NAME_INCOME_TYPE</v>
      </c>
    </row>
    <row r="27" spans="1:10" x14ac:dyDescent="0.25">
      <c r="A27" s="24" t="s">
        <v>101</v>
      </c>
      <c r="B27" s="28">
        <f>IFERROR(VLOOKUP(A27,'Choosing features'!$A$3:$B$285,2,0),0)</f>
        <v>3.99391639082247E-3</v>
      </c>
      <c r="C27" s="28">
        <f>IFERROR(VLOOKUP(A27,'Choosing features'!$D$3:$E$248,2,0),0)</f>
        <v>6.6427876414041701E-3</v>
      </c>
      <c r="D27" s="28">
        <f>IFERROR(VLOOKUP(A27,'Choosing features'!$G$3:$H$216,2,0),0)</f>
        <v>6.3809993930023104E-3</v>
      </c>
      <c r="E27" s="25">
        <f t="shared" si="0"/>
        <v>5.6725678084096507E-3</v>
      </c>
      <c r="F27" s="27">
        <f t="shared" si="1"/>
        <v>3</v>
      </c>
      <c r="G27" s="13">
        <v>1</v>
      </c>
      <c r="H27" s="30" t="s">
        <v>101</v>
      </c>
      <c r="I27" s="33" t="s">
        <v>101</v>
      </c>
      <c r="J27" s="30" t="str">
        <f t="shared" si="2"/>
        <v>Rev_MIN_DAYS_FIRST_DRAWING</v>
      </c>
    </row>
    <row r="28" spans="1:10" x14ac:dyDescent="0.25">
      <c r="A28" s="24" t="s">
        <v>91</v>
      </c>
      <c r="B28" s="28">
        <f>IFERROR(VLOOKUP(A28,'Choosing features'!$A$3:$B$285,2,0),0)</f>
        <v>4.9163010936566897E-3</v>
      </c>
      <c r="C28" s="28">
        <f>IFERROR(VLOOKUP(A28,'Choosing features'!$D$3:$E$248,2,0),0)</f>
        <v>6.2699115104510204E-3</v>
      </c>
      <c r="D28" s="28">
        <f>IFERROR(VLOOKUP(A28,'Choosing features'!$G$3:$H$216,2,0),0)</f>
        <v>5.1200656674297096E-3</v>
      </c>
      <c r="E28" s="25">
        <f t="shared" si="0"/>
        <v>5.4354260905124727E-3</v>
      </c>
      <c r="F28" s="27">
        <f t="shared" si="1"/>
        <v>3</v>
      </c>
      <c r="G28" s="13">
        <v>1</v>
      </c>
      <c r="H28" s="30" t="s">
        <v>91</v>
      </c>
      <c r="I28" s="33" t="s">
        <v>91</v>
      </c>
      <c r="J28" s="30" t="str">
        <f t="shared" si="2"/>
        <v>Active_bureau_count</v>
      </c>
    </row>
    <row r="29" spans="1:10" x14ac:dyDescent="0.25">
      <c r="A29" s="24" t="s">
        <v>83</v>
      </c>
      <c r="B29" s="28">
        <f>IFERROR(VLOOKUP(A29,'Choosing features'!$A$3:$B$285,2,0),0)</f>
        <v>6.3701909871253003E-3</v>
      </c>
      <c r="C29" s="28">
        <f>IFERROR(VLOOKUP(A29,'Choosing features'!$D$3:$E$248,2,0),0)</f>
        <v>5.1021022062165099E-3</v>
      </c>
      <c r="D29" s="28">
        <f>IFERROR(VLOOKUP(A29,'Choosing features'!$G$3:$H$216,2,0),0)</f>
        <v>4.3831530993895902E-3</v>
      </c>
      <c r="E29" s="25">
        <f t="shared" si="0"/>
        <v>5.2851487642438001E-3</v>
      </c>
      <c r="F29" s="27">
        <f t="shared" si="1"/>
        <v>3</v>
      </c>
      <c r="G29" s="13">
        <v>1</v>
      </c>
      <c r="H29" s="30" t="s">
        <v>83</v>
      </c>
      <c r="I29" s="33" t="s">
        <v>83</v>
      </c>
      <c r="J29" s="30" t="str">
        <f t="shared" si="2"/>
        <v>Closed_SUM_AMT_CREDIT_SUM</v>
      </c>
    </row>
    <row r="30" spans="1:10" x14ac:dyDescent="0.25">
      <c r="A30" s="24" t="s">
        <v>94</v>
      </c>
      <c r="B30" s="28">
        <f>IFERROR(VLOOKUP(A30,'Choosing features'!$A$3:$B$285,2,0),0)</f>
        <v>4.7722124856070698E-3</v>
      </c>
      <c r="C30" s="28">
        <f>IFERROR(VLOOKUP(A30,'Choosing features'!$D$3:$E$248,2,0),0)</f>
        <v>4.7683638758072898E-3</v>
      </c>
      <c r="D30" s="28">
        <f>IFERROR(VLOOKUP(A30,'Choosing features'!$G$3:$H$216,2,0),0)</f>
        <v>5.2176475221019196E-3</v>
      </c>
      <c r="E30" s="25">
        <f t="shared" si="0"/>
        <v>4.9194079611720931E-3</v>
      </c>
      <c r="F30" s="27">
        <f t="shared" si="1"/>
        <v>3</v>
      </c>
      <c r="G30" s="13">
        <v>1</v>
      </c>
      <c r="H30" s="30" t="s">
        <v>94</v>
      </c>
      <c r="I30" s="33" t="s">
        <v>94</v>
      </c>
      <c r="J30" s="30" t="str">
        <f t="shared" si="2"/>
        <v>Cash_high_int_group</v>
      </c>
    </row>
    <row r="31" spans="1:10" x14ac:dyDescent="0.25">
      <c r="A31" s="24" t="s">
        <v>96</v>
      </c>
      <c r="B31" s="28">
        <f>IFERROR(VLOOKUP(A31,'Choosing features'!$A$3:$B$285,2,0),0)</f>
        <v>4.61224275939838E-3</v>
      </c>
      <c r="C31" s="28">
        <f>IFERROR(VLOOKUP(A31,'Choosing features'!$D$3:$E$248,2,0),0)</f>
        <v>4.9435181349553299E-3</v>
      </c>
      <c r="D31" s="28">
        <f>IFERROR(VLOOKUP(A31,'Choosing features'!$G$3:$H$216,2,0),0)</f>
        <v>4.7777015866176803E-3</v>
      </c>
      <c r="E31" s="25">
        <f t="shared" si="0"/>
        <v>4.7778208269904634E-3</v>
      </c>
      <c r="F31" s="27">
        <f t="shared" si="1"/>
        <v>3</v>
      </c>
      <c r="G31" s="13">
        <v>1</v>
      </c>
      <c r="H31" s="30" t="s">
        <v>96</v>
      </c>
      <c r="I31" s="33" t="s">
        <v>96</v>
      </c>
      <c r="J31" s="30" t="str">
        <f t="shared" si="2"/>
        <v>Consum_MAX_AMT_ANNUITY</v>
      </c>
    </row>
    <row r="32" spans="1:10" x14ac:dyDescent="0.25">
      <c r="A32" s="24" t="s">
        <v>92</v>
      </c>
      <c r="B32" s="28">
        <f>IFERROR(VLOOKUP(A32,'Choosing features'!$A$3:$B$285,2,0),0)</f>
        <v>4.8863428592516396E-3</v>
      </c>
      <c r="C32" s="28">
        <f>IFERROR(VLOOKUP(A32,'Choosing features'!$D$3:$E$248,2,0),0)</f>
        <v>4.8438448581126703E-3</v>
      </c>
      <c r="D32" s="28">
        <f>IFERROR(VLOOKUP(A32,'Choosing features'!$G$3:$H$216,2,0),0)</f>
        <v>4.2010101308715096E-3</v>
      </c>
      <c r="E32" s="25">
        <f t="shared" si="0"/>
        <v>4.6437326160786068E-3</v>
      </c>
      <c r="F32" s="27">
        <f t="shared" si="1"/>
        <v>3</v>
      </c>
      <c r="G32" s="13">
        <v>1</v>
      </c>
      <c r="H32" s="30" t="s">
        <v>92</v>
      </c>
      <c r="I32" s="33" t="s">
        <v>92</v>
      </c>
      <c r="J32" s="30" t="str">
        <f t="shared" si="2"/>
        <v>Rev_MAX_DAYS_FIRST_DRAWING</v>
      </c>
    </row>
    <row r="33" spans="1:10" x14ac:dyDescent="0.25">
      <c r="A33" s="24" t="s">
        <v>97</v>
      </c>
      <c r="B33" s="28">
        <f>IFERROR(VLOOKUP(A33,'Choosing features'!$A$3:$B$285,2,0),0)</f>
        <v>4.5504407356582099E-3</v>
      </c>
      <c r="C33" s="28">
        <f>IFERROR(VLOOKUP(A33,'Choosing features'!$D$3:$E$248,2,0),0)</f>
        <v>5.0265214243290397E-3</v>
      </c>
      <c r="D33" s="28">
        <f>IFERROR(VLOOKUP(A33,'Choosing features'!$G$3:$H$216,2,0),0)</f>
        <v>4.0426694426072898E-3</v>
      </c>
      <c r="E33" s="25">
        <f t="shared" si="0"/>
        <v>4.5398772008648468E-3</v>
      </c>
      <c r="F33" s="27">
        <f t="shared" si="1"/>
        <v>3</v>
      </c>
      <c r="G33" s="13">
        <v>1</v>
      </c>
      <c r="H33" s="30" t="s">
        <v>97</v>
      </c>
      <c r="I33" s="33" t="s">
        <v>97</v>
      </c>
      <c r="J33" s="30" t="str">
        <f t="shared" si="2"/>
        <v>REGION_RATING_CLIENT_W_CITY</v>
      </c>
    </row>
    <row r="34" spans="1:10" x14ac:dyDescent="0.25">
      <c r="A34" s="24" t="s">
        <v>84</v>
      </c>
      <c r="B34" s="28">
        <f>IFERROR(VLOOKUP(A34,'Choosing features'!$A$3:$B$285,2,0),0)</f>
        <v>5.8157007548510402E-3</v>
      </c>
      <c r="C34" s="28">
        <f>IFERROR(VLOOKUP(A34,'Choosing features'!$D$3:$E$248,2,0),0)</f>
        <v>4.4245902710237303E-3</v>
      </c>
      <c r="D34" s="28">
        <f>IFERROR(VLOOKUP(A34,'Choosing features'!$G$3:$H$216,2,0),0)</f>
        <v>3.2598658745234201E-3</v>
      </c>
      <c r="E34" s="25">
        <f t="shared" si="0"/>
        <v>4.5000523001327295E-3</v>
      </c>
      <c r="F34" s="27">
        <f t="shared" si="1"/>
        <v>3</v>
      </c>
      <c r="G34" s="13">
        <v>1</v>
      </c>
      <c r="H34" s="30" t="s">
        <v>84</v>
      </c>
      <c r="I34" s="33" t="s">
        <v>84</v>
      </c>
      <c r="J34" s="30" t="str">
        <f t="shared" si="2"/>
        <v>Active_MIN_DAYS_CREDIT_ENDDATE</v>
      </c>
    </row>
    <row r="35" spans="1:10" x14ac:dyDescent="0.25">
      <c r="A35" s="24" t="s">
        <v>95</v>
      </c>
      <c r="B35" s="28">
        <f>IFERROR(VLOOKUP(A35,'Choosing features'!$A$3:$B$285,2,0),0)</f>
        <v>4.6450705125211603E-3</v>
      </c>
      <c r="C35" s="28">
        <f>IFERROR(VLOOKUP(A35,'Choosing features'!$D$3:$E$248,2,0),0)</f>
        <v>3.85982766276729E-3</v>
      </c>
      <c r="D35" s="28">
        <f>IFERROR(VLOOKUP(A35,'Choosing features'!$G$3:$H$216,2,0),0)</f>
        <v>4.8176016463804504E-3</v>
      </c>
      <c r="E35" s="25">
        <f t="shared" si="0"/>
        <v>4.440833273889634E-3</v>
      </c>
      <c r="F35" s="27">
        <f t="shared" si="1"/>
        <v>3</v>
      </c>
      <c r="G35" s="13">
        <v>1</v>
      </c>
      <c r="H35" s="30" t="e">
        <v>#N/A</v>
      </c>
      <c r="I35" s="24" t="s">
        <v>585</v>
      </c>
      <c r="J35" s="30" t="str">
        <f t="shared" si="2"/>
        <v>NAME_FAMILY_STATUS</v>
      </c>
    </row>
    <row r="36" spans="1:10" x14ac:dyDescent="0.25">
      <c r="A36" s="24" t="s">
        <v>99</v>
      </c>
      <c r="B36" s="28">
        <f>IFERROR(VLOOKUP(A36,'Choosing features'!$A$3:$B$285,2,0),0)</f>
        <v>4.0793792397451501E-3</v>
      </c>
      <c r="C36" s="28">
        <f>IFERROR(VLOOKUP(A36,'Choosing features'!$D$3:$E$248,2,0),0)</f>
        <v>4.3020552839102702E-3</v>
      </c>
      <c r="D36" s="28">
        <f>IFERROR(VLOOKUP(A36,'Choosing features'!$G$3:$H$216,2,0),0)</f>
        <v>4.8464404735675997E-3</v>
      </c>
      <c r="E36" s="25">
        <f t="shared" si="0"/>
        <v>4.4092916657410067E-3</v>
      </c>
      <c r="F36" s="27">
        <f t="shared" si="1"/>
        <v>3</v>
      </c>
      <c r="G36" s="13">
        <v>1</v>
      </c>
      <c r="H36" s="30" t="s">
        <v>99</v>
      </c>
      <c r="I36" s="33" t="s">
        <v>99</v>
      </c>
      <c r="J36" s="30" t="str">
        <f t="shared" si="2"/>
        <v>FLAG_DOCUMENT_3</v>
      </c>
    </row>
    <row r="37" spans="1:10" x14ac:dyDescent="0.25">
      <c r="A37" s="24" t="s">
        <v>93</v>
      </c>
      <c r="B37" s="28">
        <f>IFERROR(VLOOKUP(A37,'Choosing features'!$A$3:$B$285,2,0),0)</f>
        <v>4.83673792931849E-3</v>
      </c>
      <c r="C37" s="28">
        <f>IFERROR(VLOOKUP(A37,'Choosing features'!$D$3:$E$248,2,0),0)</f>
        <v>4.3599090785979497E-3</v>
      </c>
      <c r="D37" s="28">
        <f>IFERROR(VLOOKUP(A37,'Choosing features'!$G$3:$H$216,2,0),0)</f>
        <v>3.8817545836521499E-3</v>
      </c>
      <c r="E37" s="25">
        <f t="shared" si="0"/>
        <v>4.35946719718953E-3</v>
      </c>
      <c r="F37" s="27">
        <f t="shared" si="1"/>
        <v>3</v>
      </c>
      <c r="G37" s="13">
        <v>1</v>
      </c>
      <c r="H37" s="30" t="s">
        <v>93</v>
      </c>
      <c r="I37" s="33" t="s">
        <v>93</v>
      </c>
      <c r="J37" s="30" t="str">
        <f t="shared" si="2"/>
        <v>Active_MAX_AMT_CREDIT_MAX_OVERDU</v>
      </c>
    </row>
    <row r="38" spans="1:10" x14ac:dyDescent="0.25">
      <c r="A38" s="24" t="s">
        <v>89</v>
      </c>
      <c r="B38" s="28">
        <f>IFERROR(VLOOKUP(A38,'Choosing features'!$A$3:$B$285,2,0),0)</f>
        <v>5.1654545764141403E-3</v>
      </c>
      <c r="C38" s="28">
        <f>IFERROR(VLOOKUP(A38,'Choosing features'!$D$3:$E$248,2,0),0)</f>
        <v>3.7541687158396198E-3</v>
      </c>
      <c r="D38" s="28">
        <f>IFERROR(VLOOKUP(A38,'Choosing features'!$G$3:$H$216,2,0),0)</f>
        <v>3.90321435615566E-3</v>
      </c>
      <c r="E38" s="25">
        <f t="shared" si="0"/>
        <v>4.2742792161364731E-3</v>
      </c>
      <c r="F38" s="27">
        <f t="shared" si="1"/>
        <v>3</v>
      </c>
      <c r="G38" s="13">
        <v>1</v>
      </c>
      <c r="H38" s="30" t="s">
        <v>89</v>
      </c>
      <c r="I38" s="33" t="s">
        <v>89</v>
      </c>
      <c r="J38" s="30" t="str">
        <f t="shared" si="2"/>
        <v>INCOME_TO_LOAN</v>
      </c>
    </row>
    <row r="39" spans="1:10" x14ac:dyDescent="0.25">
      <c r="A39" s="24" t="s">
        <v>103</v>
      </c>
      <c r="B39" s="28">
        <f>IFERROR(VLOOKUP(A39,'Choosing features'!$A$3:$B$285,2,0),0)</f>
        <v>3.8247746139965602E-3</v>
      </c>
      <c r="C39" s="28">
        <f>IFERROR(VLOOKUP(A39,'Choosing features'!$D$3:$E$248,2,0),0)</f>
        <v>4.4182959828315202E-3</v>
      </c>
      <c r="D39" s="28">
        <f>IFERROR(VLOOKUP(A39,'Choosing features'!$G$3:$H$216,2,0),0)</f>
        <v>4.0976205545978604E-3</v>
      </c>
      <c r="E39" s="25">
        <f t="shared" si="0"/>
        <v>4.1135637171419801E-3</v>
      </c>
      <c r="F39" s="27">
        <f t="shared" si="1"/>
        <v>3</v>
      </c>
      <c r="G39" s="13">
        <v>1</v>
      </c>
      <c r="H39" s="30" t="s">
        <v>103</v>
      </c>
      <c r="I39" s="33" t="s">
        <v>103</v>
      </c>
      <c r="J39" s="30" t="str">
        <f t="shared" si="2"/>
        <v>Cash_low_int_group</v>
      </c>
    </row>
    <row r="40" spans="1:10" x14ac:dyDescent="0.25">
      <c r="A40" s="24" t="s">
        <v>110</v>
      </c>
      <c r="B40" s="28">
        <f>IFERROR(VLOOKUP(A40,'Choosing features'!$A$3:$B$285,2,0),0)</f>
        <v>3.1540362934284901E-3</v>
      </c>
      <c r="C40" s="28">
        <f>IFERROR(VLOOKUP(A40,'Choosing features'!$D$3:$E$248,2,0),0)</f>
        <v>3.9541228254103503E-3</v>
      </c>
      <c r="D40" s="28">
        <f>IFERROR(VLOOKUP(A40,'Choosing features'!$G$3:$H$216,2,0),0)</f>
        <v>4.7554640145898198E-3</v>
      </c>
      <c r="E40" s="25">
        <f t="shared" si="0"/>
        <v>3.9545410444762202E-3</v>
      </c>
      <c r="F40" s="27">
        <f t="shared" si="1"/>
        <v>3</v>
      </c>
      <c r="G40" s="13">
        <v>1</v>
      </c>
      <c r="H40" s="30" t="s">
        <v>110</v>
      </c>
      <c r="I40" s="33" t="s">
        <v>110</v>
      </c>
      <c r="J40" s="30" t="str">
        <f t="shared" si="2"/>
        <v>Active_MAX_AMT_CREDIT_SUM_OVERDU</v>
      </c>
    </row>
    <row r="41" spans="1:10" x14ac:dyDescent="0.25">
      <c r="A41" s="24" t="s">
        <v>98</v>
      </c>
      <c r="B41" s="28">
        <f>IFERROR(VLOOKUP(A41,'Choosing features'!$A$3:$B$285,2,0),0)</f>
        <v>4.2239667965292601E-3</v>
      </c>
      <c r="C41" s="28">
        <f>IFERROR(VLOOKUP(A41,'Choosing features'!$D$3:$E$248,2,0),0)</f>
        <v>2.8176383742980599E-3</v>
      </c>
      <c r="D41" s="28">
        <f>IFERROR(VLOOKUP(A41,'Choosing features'!$G$3:$H$216,2,0),0)</f>
        <v>4.2005004309968903E-3</v>
      </c>
      <c r="E41" s="25">
        <f t="shared" si="0"/>
        <v>3.7473685339414037E-3</v>
      </c>
      <c r="F41" s="27">
        <f t="shared" si="1"/>
        <v>3</v>
      </c>
      <c r="G41" s="13">
        <v>1</v>
      </c>
      <c r="H41" s="30" t="s">
        <v>98</v>
      </c>
      <c r="I41" s="33" t="s">
        <v>98</v>
      </c>
      <c r="J41" s="30" t="str">
        <f t="shared" si="2"/>
        <v>Cash_REPEATER_APPROVAL_PCT</v>
      </c>
    </row>
    <row r="42" spans="1:10" x14ac:dyDescent="0.25">
      <c r="A42" s="24" t="s">
        <v>90</v>
      </c>
      <c r="B42" s="28">
        <f>IFERROR(VLOOKUP(A42,'Choosing features'!$A$3:$B$285,2,0),0)</f>
        <v>5.1542752560626397E-3</v>
      </c>
      <c r="C42" s="28">
        <f>IFERROR(VLOOKUP(A42,'Choosing features'!$D$3:$E$248,2,0),0)</f>
        <v>2.6619383496203899E-3</v>
      </c>
      <c r="D42" s="28">
        <f>IFERROR(VLOOKUP(A42,'Choosing features'!$G$3:$H$216,2,0),0)</f>
        <v>3.3604955771055298E-3</v>
      </c>
      <c r="E42" s="25">
        <f t="shared" si="0"/>
        <v>3.7255697275961866E-3</v>
      </c>
      <c r="F42" s="27">
        <f t="shared" si="1"/>
        <v>3</v>
      </c>
      <c r="G42" s="13">
        <v>1</v>
      </c>
      <c r="H42" s="30" t="s">
        <v>90</v>
      </c>
      <c r="I42" s="33" t="s">
        <v>90</v>
      </c>
      <c r="J42" s="30" t="str">
        <f t="shared" si="2"/>
        <v>Closed_AVG_AMT_CREDIT_SUM</v>
      </c>
    </row>
    <row r="43" spans="1:10" x14ac:dyDescent="0.25">
      <c r="A43" s="24" t="s">
        <v>102</v>
      </c>
      <c r="B43" s="28">
        <f>IFERROR(VLOOKUP(A43,'Choosing features'!$A$3:$B$285,2,0),0)</f>
        <v>3.8317605110005501E-3</v>
      </c>
      <c r="C43" s="28">
        <f>IFERROR(VLOOKUP(A43,'Choosing features'!$D$3:$E$248,2,0),0)</f>
        <v>2.8144991819007599E-3</v>
      </c>
      <c r="D43" s="28">
        <f>IFERROR(VLOOKUP(A43,'Choosing features'!$G$3:$H$216,2,0),0)</f>
        <v>4.2137894784997198E-3</v>
      </c>
      <c r="E43" s="25">
        <f t="shared" si="0"/>
        <v>3.6200163904670096E-3</v>
      </c>
      <c r="F43" s="27">
        <f t="shared" si="1"/>
        <v>3</v>
      </c>
      <c r="G43" s="13">
        <v>1</v>
      </c>
      <c r="H43" s="30" t="s">
        <v>102</v>
      </c>
      <c r="I43" s="33" t="s">
        <v>102</v>
      </c>
      <c r="J43" s="30" t="str">
        <f t="shared" si="2"/>
        <v>DAYS_LAST_PHONE_CHANGE</v>
      </c>
    </row>
    <row r="44" spans="1:10" x14ac:dyDescent="0.25">
      <c r="A44" s="24" t="s">
        <v>118</v>
      </c>
      <c r="B44" s="28">
        <f>IFERROR(VLOOKUP(A44,'Choosing features'!$A$3:$B$285,2,0),0)</f>
        <v>2.91933675103313E-3</v>
      </c>
      <c r="C44" s="28">
        <f>IFERROR(VLOOKUP(A44,'Choosing features'!$D$3:$E$248,2,0),0)</f>
        <v>3.1587888404124801E-3</v>
      </c>
      <c r="D44" s="28">
        <f>IFERROR(VLOOKUP(A44,'Choosing features'!$G$3:$H$216,2,0),0)</f>
        <v>4.6178643019303698E-3</v>
      </c>
      <c r="E44" s="25">
        <f t="shared" si="0"/>
        <v>3.56532996445866E-3</v>
      </c>
      <c r="F44" s="27">
        <f t="shared" si="1"/>
        <v>3</v>
      </c>
      <c r="G44" s="13">
        <v>1</v>
      </c>
      <c r="H44" s="30" t="e">
        <v>#N/A</v>
      </c>
      <c r="I44" s="24" t="s">
        <v>582</v>
      </c>
      <c r="J44" s="30" t="str">
        <f t="shared" si="2"/>
        <v>NAME_EDUCATION_TYPE</v>
      </c>
    </row>
    <row r="45" spans="1:10" x14ac:dyDescent="0.25">
      <c r="A45" s="24" t="s">
        <v>88</v>
      </c>
      <c r="B45" s="28">
        <f>IFERROR(VLOOKUP(A45,'Choosing features'!$A$3:$B$285,2,0),0)</f>
        <v>5.2425068094207796E-3</v>
      </c>
      <c r="C45" s="28">
        <f>IFERROR(VLOOKUP(A45,'Choosing features'!$D$3:$E$248,2,0),0)</f>
        <v>3.0774113853391E-3</v>
      </c>
      <c r="D45" s="28">
        <f>IFERROR(VLOOKUP(A45,'Choosing features'!$G$3:$H$216,2,0),0)</f>
        <v>2.09522236368892E-3</v>
      </c>
      <c r="E45" s="25">
        <f t="shared" si="0"/>
        <v>3.4717135194829332E-3</v>
      </c>
      <c r="F45" s="27">
        <f t="shared" si="1"/>
        <v>3</v>
      </c>
      <c r="G45" s="13">
        <v>1</v>
      </c>
      <c r="H45" s="30" t="s">
        <v>88</v>
      </c>
      <c r="I45" s="33" t="s">
        <v>88</v>
      </c>
      <c r="J45" s="30" t="str">
        <f t="shared" si="2"/>
        <v>Active_MIN_AMT_CREDIT_SUM</v>
      </c>
    </row>
    <row r="46" spans="1:10" x14ac:dyDescent="0.25">
      <c r="A46" s="24" t="s">
        <v>108</v>
      </c>
      <c r="B46" s="28">
        <f>IFERROR(VLOOKUP(A46,'Choosing features'!$A$3:$B$285,2,0),0)</f>
        <v>3.2618983546555901E-3</v>
      </c>
      <c r="C46" s="28">
        <f>IFERROR(VLOOKUP(A46,'Choosing features'!$D$3:$E$248,2,0),0)</f>
        <v>3.5674759655172999E-3</v>
      </c>
      <c r="D46" s="28">
        <f>IFERROR(VLOOKUP(A46,'Choosing features'!$G$3:$H$216,2,0),0)</f>
        <v>3.4731574677514601E-3</v>
      </c>
      <c r="E46" s="25">
        <f t="shared" si="0"/>
        <v>3.4341772626414503E-3</v>
      </c>
      <c r="F46" s="27">
        <f t="shared" si="1"/>
        <v>3</v>
      </c>
      <c r="G46" s="13">
        <v>1</v>
      </c>
      <c r="H46" s="30" t="s">
        <v>108</v>
      </c>
      <c r="I46" s="33" t="s">
        <v>108</v>
      </c>
      <c r="J46" s="30" t="str">
        <f t="shared" si="2"/>
        <v>DEF_30_CNT_SOCIAL_CIRCLE</v>
      </c>
    </row>
    <row r="47" spans="1:10" x14ac:dyDescent="0.25">
      <c r="A47" s="24" t="s">
        <v>116</v>
      </c>
      <c r="B47" s="28">
        <f>IFERROR(VLOOKUP(A47,'Choosing features'!$A$3:$B$285,2,0),0)</f>
        <v>2.94580398355342E-3</v>
      </c>
      <c r="C47" s="28">
        <f>IFERROR(VLOOKUP(A47,'Choosing features'!$D$3:$E$248,2,0),0)</f>
        <v>4.1680666237431203E-3</v>
      </c>
      <c r="D47" s="28">
        <f>IFERROR(VLOOKUP(A47,'Choosing features'!$G$3:$H$216,2,0),0)</f>
        <v>2.4752725601291901E-3</v>
      </c>
      <c r="E47" s="25">
        <f t="shared" si="0"/>
        <v>3.1963810558085768E-3</v>
      </c>
      <c r="F47" s="27">
        <f t="shared" si="1"/>
        <v>3</v>
      </c>
      <c r="G47" s="13">
        <v>1</v>
      </c>
      <c r="H47" s="30" t="s">
        <v>116</v>
      </c>
      <c r="I47" s="33" t="s">
        <v>116</v>
      </c>
      <c r="J47" s="30" t="str">
        <f t="shared" si="2"/>
        <v>Active_AVG_AMT_CREDIT_SUM_DEBT</v>
      </c>
    </row>
    <row r="48" spans="1:10" x14ac:dyDescent="0.25">
      <c r="A48" s="24" t="s">
        <v>135</v>
      </c>
      <c r="B48" s="28">
        <f>IFERROR(VLOOKUP(A48,'Choosing features'!$A$3:$B$285,2,0),0)</f>
        <v>2.2474659090459701E-3</v>
      </c>
      <c r="C48" s="28">
        <f>IFERROR(VLOOKUP(A48,'Choosing features'!$D$3:$E$248,2,0),0)</f>
        <v>3.5890524968741899E-3</v>
      </c>
      <c r="D48" s="28">
        <f>IFERROR(VLOOKUP(A48,'Choosing features'!$G$3:$H$216,2,0),0)</f>
        <v>3.6780332162990601E-3</v>
      </c>
      <c r="E48" s="25">
        <f t="shared" si="0"/>
        <v>3.1715172074064067E-3</v>
      </c>
      <c r="F48" s="27">
        <f t="shared" si="1"/>
        <v>3</v>
      </c>
      <c r="G48" s="13">
        <v>1</v>
      </c>
      <c r="H48" s="30" t="s">
        <v>135</v>
      </c>
      <c r="I48" s="33" t="s">
        <v>135</v>
      </c>
      <c r="J48" s="30" t="str">
        <f t="shared" si="2"/>
        <v>home_cred_comp</v>
      </c>
    </row>
    <row r="49" spans="1:10" x14ac:dyDescent="0.25">
      <c r="A49" s="24" t="s">
        <v>124</v>
      </c>
      <c r="B49" s="28">
        <f>IFERROR(VLOOKUP(A49,'Choosing features'!$A$3:$B$285,2,0),0)</f>
        <v>2.5721290843282599E-3</v>
      </c>
      <c r="C49" s="28">
        <f>IFERROR(VLOOKUP(A49,'Choosing features'!$D$3:$E$248,2,0),0)</f>
        <v>3.44441547483073E-3</v>
      </c>
      <c r="D49" s="28">
        <f>IFERROR(VLOOKUP(A49,'Choosing features'!$G$3:$H$216,2,0),0)</f>
        <v>3.1426752735779998E-3</v>
      </c>
      <c r="E49" s="25">
        <f t="shared" si="0"/>
        <v>3.0530732775789966E-3</v>
      </c>
      <c r="F49" s="27">
        <f t="shared" si="1"/>
        <v>3</v>
      </c>
      <c r="G49" s="13">
        <v>1</v>
      </c>
      <c r="H49" s="30" t="s">
        <v>124</v>
      </c>
      <c r="I49" s="33" t="s">
        <v>124</v>
      </c>
      <c r="J49" s="30" t="str">
        <f t="shared" si="2"/>
        <v>Consum_REPEATER_APPROVAL_PCT</v>
      </c>
    </row>
    <row r="50" spans="1:10" x14ac:dyDescent="0.25">
      <c r="A50" s="24" t="s">
        <v>107</v>
      </c>
      <c r="B50" s="28">
        <f>IFERROR(VLOOKUP(A50,'Choosing features'!$A$3:$B$285,2,0),0)</f>
        <v>3.3372228111820802E-3</v>
      </c>
      <c r="C50" s="28">
        <f>IFERROR(VLOOKUP(A50,'Choosing features'!$D$3:$E$248,2,0),0)</f>
        <v>2.7887697894121198E-3</v>
      </c>
      <c r="D50" s="28">
        <f>IFERROR(VLOOKUP(A50,'Choosing features'!$G$3:$H$216,2,0),0)</f>
        <v>2.8866953842300001E-3</v>
      </c>
      <c r="E50" s="25">
        <f t="shared" si="0"/>
        <v>3.0042293282747331E-3</v>
      </c>
      <c r="F50" s="27">
        <f t="shared" si="1"/>
        <v>3</v>
      </c>
      <c r="G50" s="13">
        <v>1</v>
      </c>
      <c r="H50" s="30" t="s">
        <v>107</v>
      </c>
      <c r="I50" s="33" t="s">
        <v>107</v>
      </c>
      <c r="J50" s="30" t="str">
        <f t="shared" si="2"/>
        <v>Consum_Refused_credit</v>
      </c>
    </row>
    <row r="51" spans="1:10" x14ac:dyDescent="0.25">
      <c r="A51" s="24" t="s">
        <v>100</v>
      </c>
      <c r="B51" s="28">
        <f>IFERROR(VLOOKUP(A51,'Choosing features'!$A$3:$B$285,2,0),0)</f>
        <v>4.0687134165306596E-3</v>
      </c>
      <c r="C51" s="28">
        <f>IFERROR(VLOOKUP(A51,'Choosing features'!$D$3:$E$248,2,0),0)</f>
        <v>2.5003264097451599E-3</v>
      </c>
      <c r="D51" s="28">
        <f>IFERROR(VLOOKUP(A51,'Choosing features'!$G$3:$H$216,2,0),0)</f>
        <v>2.1942134494929498E-3</v>
      </c>
      <c r="E51" s="25">
        <f t="shared" si="0"/>
        <v>2.9210844252562564E-3</v>
      </c>
      <c r="F51" s="27">
        <f t="shared" si="1"/>
        <v>3</v>
      </c>
      <c r="G51" s="13">
        <v>1</v>
      </c>
      <c r="H51" s="30" t="s">
        <v>100</v>
      </c>
      <c r="I51" s="33" t="s">
        <v>100</v>
      </c>
      <c r="J51" s="30" t="str">
        <f t="shared" si="2"/>
        <v>Active_SUM_AMT_CREDIT_SUM_DEBT</v>
      </c>
    </row>
    <row r="52" spans="1:10" x14ac:dyDescent="0.25">
      <c r="A52" s="24" t="s">
        <v>106</v>
      </c>
      <c r="B52" s="28">
        <f>IFERROR(VLOOKUP(A52,'Choosing features'!$A$3:$B$285,2,0),0)</f>
        <v>3.3761258542550502E-3</v>
      </c>
      <c r="C52" s="28">
        <f>IFERROR(VLOOKUP(A52,'Choosing features'!$D$3:$E$248,2,0),0)</f>
        <v>2.6545700058796199E-3</v>
      </c>
      <c r="D52" s="28">
        <f>IFERROR(VLOOKUP(A52,'Choosing features'!$G$3:$H$216,2,0),0)</f>
        <v>2.6725667818252399E-3</v>
      </c>
      <c r="E52" s="25">
        <f t="shared" si="0"/>
        <v>2.9010875473199703E-3</v>
      </c>
      <c r="F52" s="27">
        <f t="shared" si="1"/>
        <v>3</v>
      </c>
      <c r="G52" s="13">
        <v>1</v>
      </c>
      <c r="H52" s="30" t="s">
        <v>106</v>
      </c>
      <c r="I52" s="33" t="s">
        <v>106</v>
      </c>
      <c r="J52" s="30" t="str">
        <f t="shared" si="2"/>
        <v>Active_AVG_DAYS_CREDIT_ENDDATT</v>
      </c>
    </row>
    <row r="53" spans="1:10" x14ac:dyDescent="0.25">
      <c r="A53" s="24" t="s">
        <v>114</v>
      </c>
      <c r="B53" s="28">
        <f>IFERROR(VLOOKUP(A53,'Choosing features'!$A$3:$B$285,2,0),0)</f>
        <v>2.9865800822247001E-3</v>
      </c>
      <c r="C53" s="28">
        <f>IFERROR(VLOOKUP(A53,'Choosing features'!$D$3:$E$248,2,0),0)</f>
        <v>3.7768428121154399E-3</v>
      </c>
      <c r="D53" s="28">
        <f>IFERROR(VLOOKUP(A53,'Choosing features'!$G$3:$H$216,2,0),0)</f>
        <v>1.7574857449392601E-3</v>
      </c>
      <c r="E53" s="25">
        <f t="shared" si="0"/>
        <v>2.8403028797598004E-3</v>
      </c>
      <c r="F53" s="27">
        <f t="shared" si="1"/>
        <v>3</v>
      </c>
      <c r="G53" s="13">
        <v>1</v>
      </c>
      <c r="H53" s="30" t="s">
        <v>114</v>
      </c>
      <c r="I53" s="33" t="s">
        <v>114</v>
      </c>
      <c r="J53" s="30" t="str">
        <f t="shared" si="2"/>
        <v>Consum_MAX_RATE_DOWN_PAYMENT</v>
      </c>
    </row>
    <row r="54" spans="1:10" x14ac:dyDescent="0.25">
      <c r="A54" s="24" t="s">
        <v>120</v>
      </c>
      <c r="B54" s="28">
        <f>IFERROR(VLOOKUP(A54,'Choosing features'!$A$3:$B$285,2,0),0)</f>
        <v>2.8586231936903201E-3</v>
      </c>
      <c r="C54" s="28">
        <f>IFERROR(VLOOKUP(A54,'Choosing features'!$D$3:$E$248,2,0),0)</f>
        <v>3.4300466398503701E-3</v>
      </c>
      <c r="D54" s="28">
        <f>IFERROR(VLOOKUP(A54,'Choosing features'!$G$3:$H$216,2,0),0)</f>
        <v>1.7143786336908E-3</v>
      </c>
      <c r="E54" s="25">
        <f t="shared" si="0"/>
        <v>2.6676828224104967E-3</v>
      </c>
      <c r="F54" s="27">
        <f t="shared" si="1"/>
        <v>3</v>
      </c>
      <c r="G54" s="13">
        <v>1</v>
      </c>
      <c r="H54" s="30" t="s">
        <v>120</v>
      </c>
      <c r="I54" s="33" t="s">
        <v>120</v>
      </c>
      <c r="J54" s="30" t="str">
        <f t="shared" si="2"/>
        <v>Active_MAX_AMT_CREDIT_SUM</v>
      </c>
    </row>
    <row r="55" spans="1:10" x14ac:dyDescent="0.25">
      <c r="A55" s="24" t="s">
        <v>115</v>
      </c>
      <c r="B55" s="28">
        <f>IFERROR(VLOOKUP(A55,'Choosing features'!$A$3:$B$285,2,0),0)</f>
        <v>2.9798490896255198E-3</v>
      </c>
      <c r="C55" s="28">
        <f>IFERROR(VLOOKUP(A55,'Choosing features'!$D$3:$E$248,2,0),0)</f>
        <v>2.90931224214417E-3</v>
      </c>
      <c r="D55" s="28">
        <f>IFERROR(VLOOKUP(A55,'Choosing features'!$G$3:$H$216,2,0),0)</f>
        <v>2.06127473723042E-3</v>
      </c>
      <c r="E55" s="25">
        <f t="shared" si="0"/>
        <v>2.6501453563333699E-3</v>
      </c>
      <c r="F55" s="27">
        <f t="shared" si="1"/>
        <v>3</v>
      </c>
      <c r="G55" s="13">
        <v>1</v>
      </c>
      <c r="H55" s="30" t="s">
        <v>115</v>
      </c>
      <c r="I55" s="33" t="s">
        <v>115</v>
      </c>
      <c r="J55" s="30" t="str">
        <f t="shared" si="2"/>
        <v>Active_MIN_AMT_CREDIT_SUM_DEBT</v>
      </c>
    </row>
    <row r="56" spans="1:10" x14ac:dyDescent="0.25">
      <c r="A56" s="24" t="s">
        <v>105</v>
      </c>
      <c r="B56" s="28">
        <f>IFERROR(VLOOKUP(A56,'Choosing features'!$A$3:$B$285,2,0),0)</f>
        <v>3.4070877235272399E-3</v>
      </c>
      <c r="C56" s="28">
        <f>IFERROR(VLOOKUP(A56,'Choosing features'!$D$3:$E$248,2,0),0)</f>
        <v>2.4704485353211998E-3</v>
      </c>
      <c r="D56" s="28">
        <f>IFERROR(VLOOKUP(A56,'Choosing features'!$G$3:$H$216,2,0),0)</f>
        <v>2.0700723392499398E-3</v>
      </c>
      <c r="E56" s="25">
        <f t="shared" si="0"/>
        <v>2.6492028660327935E-3</v>
      </c>
      <c r="F56" s="27">
        <f t="shared" si="1"/>
        <v>3</v>
      </c>
      <c r="G56" s="13">
        <v>1</v>
      </c>
      <c r="H56" s="30" t="s">
        <v>105</v>
      </c>
      <c r="I56" s="33" t="s">
        <v>105</v>
      </c>
      <c r="J56" s="30" t="str">
        <f t="shared" si="2"/>
        <v>AVG_INSTALMENT_DELAY</v>
      </c>
    </row>
    <row r="57" spans="1:10" x14ac:dyDescent="0.25">
      <c r="A57" s="24" t="s">
        <v>149</v>
      </c>
      <c r="B57" s="28">
        <f>IFERROR(VLOOKUP(A57,'Choosing features'!$A$3:$B$285,2,0),0)</f>
        <v>1.81781510902419E-3</v>
      </c>
      <c r="C57" s="28">
        <f>IFERROR(VLOOKUP(A57,'Choosing features'!$D$3:$E$248,2,0),0)</f>
        <v>4.1811733282119002E-3</v>
      </c>
      <c r="D57" s="28">
        <f>IFERROR(VLOOKUP(A57,'Choosing features'!$G$3:$H$216,2,0),0)</f>
        <v>1.78118575397537E-3</v>
      </c>
      <c r="E57" s="25">
        <f t="shared" si="0"/>
        <v>2.5933913970704867E-3</v>
      </c>
      <c r="F57" s="27">
        <f t="shared" si="1"/>
        <v>3</v>
      </c>
      <c r="G57" s="13">
        <v>1</v>
      </c>
      <c r="H57" s="30" t="s">
        <v>149</v>
      </c>
      <c r="I57" s="33" t="s">
        <v>149</v>
      </c>
      <c r="J57" s="30" t="str">
        <f t="shared" si="2"/>
        <v>Consum_MAX_AMT_DOWN_PAYMENT</v>
      </c>
    </row>
    <row r="58" spans="1:10" x14ac:dyDescent="0.25">
      <c r="A58" s="24" t="s">
        <v>134</v>
      </c>
      <c r="B58" s="28">
        <f>IFERROR(VLOOKUP(A58,'Choosing features'!$A$3:$B$285,2,0),0)</f>
        <v>2.2818007537260998E-3</v>
      </c>
      <c r="C58" s="28">
        <f>IFERROR(VLOOKUP(A58,'Choosing features'!$D$3:$E$248,2,0),0)</f>
        <v>3.00921992123852E-3</v>
      </c>
      <c r="D58" s="28">
        <f>IFERROR(VLOOKUP(A58,'Choosing features'!$G$3:$H$216,2,0),0)</f>
        <v>2.3693682298437401E-3</v>
      </c>
      <c r="E58" s="25">
        <f t="shared" si="0"/>
        <v>2.5534629682694532E-3</v>
      </c>
      <c r="F58" s="27">
        <f t="shared" si="1"/>
        <v>3</v>
      </c>
      <c r="G58" s="13">
        <v>1</v>
      </c>
      <c r="H58" s="30" t="s">
        <v>134</v>
      </c>
      <c r="I58" s="33" t="s">
        <v>134</v>
      </c>
      <c r="J58" s="30" t="str">
        <f t="shared" si="2"/>
        <v>Active_AVG_DAYS_CREDIT</v>
      </c>
    </row>
    <row r="59" spans="1:10" x14ac:dyDescent="0.25">
      <c r="A59" s="24" t="s">
        <v>104</v>
      </c>
      <c r="B59" s="28">
        <f>IFERROR(VLOOKUP(A59,'Choosing features'!$A$3:$B$285,2,0),0)</f>
        <v>3.64412546058757E-3</v>
      </c>
      <c r="C59" s="28">
        <f>IFERROR(VLOOKUP(A59,'Choosing features'!$D$3:$E$248,2,0),0)</f>
        <v>2.7075474500864202E-3</v>
      </c>
      <c r="D59" s="28">
        <f>IFERROR(VLOOKUP(A59,'Choosing features'!$G$3:$H$216,2,0),0)</f>
        <v>1.27110225877398E-3</v>
      </c>
      <c r="E59" s="25">
        <f t="shared" si="0"/>
        <v>2.540925056482657E-3</v>
      </c>
      <c r="F59" s="27">
        <f t="shared" si="1"/>
        <v>3</v>
      </c>
      <c r="G59" s="13">
        <v>1</v>
      </c>
      <c r="H59" s="30" t="s">
        <v>104</v>
      </c>
      <c r="I59" s="33" t="s">
        <v>104</v>
      </c>
      <c r="J59" s="30" t="str">
        <f t="shared" si="2"/>
        <v>DAYS_REGISTRATION</v>
      </c>
    </row>
    <row r="60" spans="1:10" x14ac:dyDescent="0.25">
      <c r="A60" s="24" t="s">
        <v>111</v>
      </c>
      <c r="B60" s="28">
        <f>IFERROR(VLOOKUP(A60,'Choosing features'!$A$3:$B$285,2,0),0)</f>
        <v>3.14679487729847E-3</v>
      </c>
      <c r="C60" s="28">
        <f>IFERROR(VLOOKUP(A60,'Choosing features'!$D$3:$E$248,2,0),0)</f>
        <v>2.4374897809578298E-3</v>
      </c>
      <c r="D60" s="28">
        <f>IFERROR(VLOOKUP(A60,'Choosing features'!$G$3:$H$216,2,0),0)</f>
        <v>1.9069006816216599E-3</v>
      </c>
      <c r="E60" s="25">
        <f t="shared" si="0"/>
        <v>2.4970617799593199E-3</v>
      </c>
      <c r="F60" s="27">
        <f t="shared" si="1"/>
        <v>3</v>
      </c>
      <c r="G60" s="13">
        <v>1</v>
      </c>
      <c r="H60" s="30" t="s">
        <v>111</v>
      </c>
      <c r="I60" s="33" t="s">
        <v>111</v>
      </c>
      <c r="J60" s="30" t="str">
        <f t="shared" si="2"/>
        <v>Rev_MIN_DAYS_LAST_DUE</v>
      </c>
    </row>
    <row r="61" spans="1:10" x14ac:dyDescent="0.25">
      <c r="A61" s="24" t="s">
        <v>123</v>
      </c>
      <c r="B61" s="28">
        <f>IFERROR(VLOOKUP(A61,'Choosing features'!$A$3:$B$285,2,0),0)</f>
        <v>2.7221866355546698E-3</v>
      </c>
      <c r="C61" s="28">
        <f>IFERROR(VLOOKUP(A61,'Choosing features'!$D$3:$E$248,2,0),0)</f>
        <v>2.4554776760719898E-3</v>
      </c>
      <c r="D61" s="28">
        <f>IFERROR(VLOOKUP(A61,'Choosing features'!$G$3:$H$216,2,0),0)</f>
        <v>2.2623552712769902E-3</v>
      </c>
      <c r="E61" s="25">
        <f t="shared" si="0"/>
        <v>2.4800065276345501E-3</v>
      </c>
      <c r="F61" s="27">
        <f t="shared" si="1"/>
        <v>3</v>
      </c>
      <c r="G61" s="13">
        <v>1</v>
      </c>
      <c r="H61" s="30" t="s">
        <v>123</v>
      </c>
      <c r="I61" s="33" t="s">
        <v>123</v>
      </c>
      <c r="J61" s="30" t="str">
        <f t="shared" si="2"/>
        <v>FLAG_WORK_PHONE</v>
      </c>
    </row>
    <row r="62" spans="1:10" x14ac:dyDescent="0.25">
      <c r="A62" s="24" t="s">
        <v>119</v>
      </c>
      <c r="B62" s="28">
        <f>IFERROR(VLOOKUP(A62,'Choosing features'!$A$3:$B$285,2,0),0)</f>
        <v>2.8828973057567499E-3</v>
      </c>
      <c r="C62" s="28">
        <f>IFERROR(VLOOKUP(A62,'Choosing features'!$D$3:$E$248,2,0),0)</f>
        <v>2.8404774971345702E-3</v>
      </c>
      <c r="D62" s="28">
        <f>IFERROR(VLOOKUP(A62,'Choosing features'!$G$3:$H$216,2,0),0)</f>
        <v>1.6340234754309701E-3</v>
      </c>
      <c r="E62" s="25">
        <f t="shared" si="0"/>
        <v>2.4524660927740965E-3</v>
      </c>
      <c r="F62" s="27">
        <f t="shared" si="1"/>
        <v>3</v>
      </c>
      <c r="G62" s="13">
        <v>1</v>
      </c>
      <c r="H62" s="30" t="s">
        <v>119</v>
      </c>
      <c r="I62" s="33" t="s">
        <v>119</v>
      </c>
      <c r="J62" s="30" t="str">
        <f t="shared" si="2"/>
        <v>Closed_MIN_DAYS_CREDIT_ENDDATE</v>
      </c>
    </row>
    <row r="63" spans="1:10" x14ac:dyDescent="0.25">
      <c r="A63" s="24" t="s">
        <v>125</v>
      </c>
      <c r="B63" s="28">
        <f>IFERROR(VLOOKUP(A63,'Choosing features'!$A$3:$B$285,2,0),0)</f>
        <v>2.5512367586741102E-3</v>
      </c>
      <c r="C63" s="28">
        <f>IFERROR(VLOOKUP(A63,'Choosing features'!$D$3:$E$248,2,0),0)</f>
        <v>2.1904994138488201E-3</v>
      </c>
      <c r="D63" s="28">
        <f>IFERROR(VLOOKUP(A63,'Choosing features'!$G$3:$H$216,2,0),0)</f>
        <v>2.3236345701349598E-3</v>
      </c>
      <c r="E63" s="25">
        <f t="shared" si="0"/>
        <v>2.3551235808859632E-3</v>
      </c>
      <c r="F63" s="27">
        <f t="shared" si="1"/>
        <v>3</v>
      </c>
      <c r="G63" s="13">
        <v>1</v>
      </c>
      <c r="H63" s="30" t="s">
        <v>125</v>
      </c>
      <c r="I63" s="33" t="s">
        <v>125</v>
      </c>
      <c r="J63" s="30" t="str">
        <f t="shared" si="2"/>
        <v>Consum_MAX_AMT_APPL</v>
      </c>
    </row>
    <row r="64" spans="1:10" x14ac:dyDescent="0.25">
      <c r="A64" s="24" t="s">
        <v>113</v>
      </c>
      <c r="B64" s="28">
        <f>IFERROR(VLOOKUP(A64,'Choosing features'!$A$3:$B$285,2,0),0)</f>
        <v>3.01364297962021E-3</v>
      </c>
      <c r="C64" s="28">
        <f>IFERROR(VLOOKUP(A64,'Choosing features'!$D$3:$E$248,2,0),0)</f>
        <v>1.27109887540269E-3</v>
      </c>
      <c r="D64" s="28">
        <f>IFERROR(VLOOKUP(A64,'Choosing features'!$G$3:$H$216,2,0),0)</f>
        <v>2.7637473691849799E-3</v>
      </c>
      <c r="E64" s="25">
        <f t="shared" si="0"/>
        <v>2.3494964080692932E-3</v>
      </c>
      <c r="F64" s="27">
        <f t="shared" si="1"/>
        <v>3</v>
      </c>
      <c r="G64" s="13">
        <v>1</v>
      </c>
      <c r="H64" s="30" t="s">
        <v>113</v>
      </c>
      <c r="I64" s="33" t="s">
        <v>113</v>
      </c>
      <c r="J64" s="30" t="str">
        <f t="shared" si="2"/>
        <v>Cash_MIN_DAYS_FIRST_DUE</v>
      </c>
    </row>
    <row r="65" spans="1:10" x14ac:dyDescent="0.25">
      <c r="A65" s="24" t="s">
        <v>132</v>
      </c>
      <c r="B65" s="28">
        <f>IFERROR(VLOOKUP(A65,'Choosing features'!$A$3:$B$285,2,0),0)</f>
        <v>2.3876301367412498E-3</v>
      </c>
      <c r="C65" s="28">
        <f>IFERROR(VLOOKUP(A65,'Choosing features'!$D$3:$E$248,2,0),0)</f>
        <v>3.15587805768227E-3</v>
      </c>
      <c r="D65" s="28">
        <f>IFERROR(VLOOKUP(A65,'Choosing features'!$G$3:$H$216,2,0),0)</f>
        <v>1.1581644014615701E-3</v>
      </c>
      <c r="E65" s="25">
        <f t="shared" si="0"/>
        <v>2.2338908652950302E-3</v>
      </c>
      <c r="F65" s="27">
        <f t="shared" si="1"/>
        <v>3</v>
      </c>
      <c r="G65" s="13">
        <v>1</v>
      </c>
      <c r="H65" s="30" t="s">
        <v>132</v>
      </c>
      <c r="I65" s="33" t="s">
        <v>132</v>
      </c>
      <c r="J65" s="30" t="str">
        <f t="shared" si="2"/>
        <v>Active_AVG_AMT_CREDIT_SUM</v>
      </c>
    </row>
    <row r="66" spans="1:10" x14ac:dyDescent="0.25">
      <c r="A66" s="24" t="s">
        <v>143</v>
      </c>
      <c r="B66" s="28">
        <f>IFERROR(VLOOKUP(A66,'Choosing features'!$A$3:$B$285,2,0),0)</f>
        <v>2.0166401349567199E-3</v>
      </c>
      <c r="C66" s="28">
        <f>IFERROR(VLOOKUP(A66,'Choosing features'!$D$3:$E$248,2,0),0)</f>
        <v>2.4850455494846201E-3</v>
      </c>
      <c r="D66" s="28">
        <f>IFERROR(VLOOKUP(A66,'Choosing features'!$G$3:$H$216,2,0),0)</f>
        <v>2.1127672602261E-3</v>
      </c>
      <c r="E66" s="25">
        <f t="shared" ref="E66:E129" si="3">AVERAGE(B66:D66)</f>
        <v>2.20481764822248E-3</v>
      </c>
      <c r="F66" s="27">
        <f t="shared" ref="F66:F129" si="4">COUNTIF(B66:D66,"&lt;&gt;0")</f>
        <v>3</v>
      </c>
      <c r="G66" s="13">
        <v>1</v>
      </c>
      <c r="H66" s="30" t="s">
        <v>143</v>
      </c>
      <c r="I66" s="33" t="s">
        <v>143</v>
      </c>
      <c r="J66" s="30" t="str">
        <f t="shared" si="2"/>
        <v>NUM_INSTALMENT_VERSION_CNT</v>
      </c>
    </row>
    <row r="67" spans="1:10" x14ac:dyDescent="0.25">
      <c r="A67" s="24" t="s">
        <v>150</v>
      </c>
      <c r="B67" s="28">
        <f>IFERROR(VLOOKUP(A67,'Choosing features'!$A$3:$B$285,2,0),0)</f>
        <v>1.81678258225908E-3</v>
      </c>
      <c r="C67" s="28">
        <f>IFERROR(VLOOKUP(A67,'Choosing features'!$D$3:$E$248,2,0),0)</f>
        <v>2.2569016304765498E-3</v>
      </c>
      <c r="D67" s="28">
        <f>IFERROR(VLOOKUP(A67,'Choosing features'!$G$3:$H$216,2,0),0)</f>
        <v>2.4863292381161499E-3</v>
      </c>
      <c r="E67" s="25">
        <f t="shared" si="3"/>
        <v>2.1866711502839266E-3</v>
      </c>
      <c r="F67" s="27">
        <f t="shared" si="4"/>
        <v>3</v>
      </c>
      <c r="G67" s="13">
        <v>1</v>
      </c>
      <c r="H67" s="30" t="s">
        <v>150</v>
      </c>
      <c r="I67" s="33" t="s">
        <v>150</v>
      </c>
      <c r="J67" s="30" t="str">
        <f t="shared" ref="J67:J130" si="5">VLOOKUP(I67,$A$333:$A$795,1,0)</f>
        <v>DEF_60_CNT_SOCIAL_CIRCLE</v>
      </c>
    </row>
    <row r="68" spans="1:10" x14ac:dyDescent="0.25">
      <c r="A68" s="24" t="s">
        <v>112</v>
      </c>
      <c r="B68" s="28">
        <f>IFERROR(VLOOKUP(A68,'Choosing features'!$A$3:$B$285,2,0),0)</f>
        <v>3.09497940980983E-3</v>
      </c>
      <c r="C68" s="28">
        <f>IFERROR(VLOOKUP(A68,'Choosing features'!$D$3:$E$248,2,0),0)</f>
        <v>2.53971935610288E-3</v>
      </c>
      <c r="D68" s="28">
        <f>IFERROR(VLOOKUP(A68,'Choosing features'!$G$3:$H$216,2,0),0)</f>
        <v>7.7341345548711897E-4</v>
      </c>
      <c r="E68" s="25">
        <f t="shared" si="3"/>
        <v>2.1360374071332767E-3</v>
      </c>
      <c r="F68" s="27">
        <f t="shared" si="4"/>
        <v>3</v>
      </c>
      <c r="G68" s="13">
        <v>1</v>
      </c>
      <c r="H68" s="30" t="s">
        <v>112</v>
      </c>
      <c r="I68" s="33" t="s">
        <v>112</v>
      </c>
      <c r="J68" s="30" t="str">
        <f t="shared" si="5"/>
        <v>Active_SUM_AMT_CREDIT_SUM</v>
      </c>
    </row>
    <row r="69" spans="1:10" x14ac:dyDescent="0.25">
      <c r="A69" s="24" t="s">
        <v>151</v>
      </c>
      <c r="B69" s="28">
        <f>IFERROR(VLOOKUP(A69,'Choosing features'!$A$3:$B$285,2,0),0)</f>
        <v>1.8036515219913801E-3</v>
      </c>
      <c r="C69" s="28">
        <f>IFERROR(VLOOKUP(A69,'Choosing features'!$D$3:$E$248,2,0),0)</f>
        <v>1.6071309828117699E-3</v>
      </c>
      <c r="D69" s="28">
        <f>IFERROR(VLOOKUP(A69,'Choosing features'!$G$3:$H$216,2,0),0)</f>
        <v>2.5957834561961299E-3</v>
      </c>
      <c r="E69" s="25">
        <f t="shared" si="3"/>
        <v>2.0021886536664268E-3</v>
      </c>
      <c r="F69" s="27">
        <f t="shared" si="4"/>
        <v>3</v>
      </c>
      <c r="G69" s="13">
        <v>1</v>
      </c>
      <c r="H69" s="30" t="s">
        <v>151</v>
      </c>
      <c r="I69" s="33" t="s">
        <v>151</v>
      </c>
      <c r="J69" s="30" t="str">
        <f t="shared" si="5"/>
        <v>Consum_SUM_DAYS_DECISION</v>
      </c>
    </row>
    <row r="70" spans="1:10" x14ac:dyDescent="0.25">
      <c r="A70" s="24" t="s">
        <v>129</v>
      </c>
      <c r="B70" s="28">
        <f>IFERROR(VLOOKUP(A70,'Choosing features'!$A$3:$B$285,2,0),0)</f>
        <v>2.46736173469742E-3</v>
      </c>
      <c r="C70" s="28">
        <f>IFERROR(VLOOKUP(A70,'Choosing features'!$D$3:$E$248,2,0),0)</f>
        <v>2.14941494524413E-3</v>
      </c>
      <c r="D70" s="28">
        <f>IFERROR(VLOOKUP(A70,'Choosing features'!$G$3:$H$216,2,0),0)</f>
        <v>1.2613208656073499E-3</v>
      </c>
      <c r="E70" s="25">
        <f t="shared" si="3"/>
        <v>1.9593658485163E-3</v>
      </c>
      <c r="F70" s="27">
        <f t="shared" si="4"/>
        <v>3</v>
      </c>
      <c r="G70" s="13">
        <v>1</v>
      </c>
      <c r="H70" s="30" t="s">
        <v>129</v>
      </c>
      <c r="I70" s="33" t="s">
        <v>129</v>
      </c>
      <c r="J70" s="30" t="str">
        <f t="shared" si="5"/>
        <v>Consum_MIN_DAYS_TERMINATION</v>
      </c>
    </row>
    <row r="71" spans="1:10" x14ac:dyDescent="0.25">
      <c r="A71" s="24" t="s">
        <v>178</v>
      </c>
      <c r="B71" s="28">
        <f>IFERROR(VLOOKUP(A71,'Choosing features'!$A$3:$B$285,2,0),0)</f>
        <v>1.1451824225217099E-3</v>
      </c>
      <c r="C71" s="28">
        <f>IFERROR(VLOOKUP(A71,'Choosing features'!$D$3:$E$248,2,0),0)</f>
        <v>1.9581998679007099E-3</v>
      </c>
      <c r="D71" s="28">
        <f>IFERROR(VLOOKUP(A71,'Choosing features'!$G$3:$H$216,2,0),0)</f>
        <v>2.6112818932448301E-3</v>
      </c>
      <c r="E71" s="25">
        <f t="shared" si="3"/>
        <v>1.9048880612224164E-3</v>
      </c>
      <c r="F71" s="27">
        <f t="shared" si="4"/>
        <v>3</v>
      </c>
      <c r="G71" s="13">
        <v>1</v>
      </c>
      <c r="H71" s="30" t="s">
        <v>178</v>
      </c>
      <c r="I71" s="33" t="s">
        <v>178</v>
      </c>
      <c r="J71" s="30" t="str">
        <f t="shared" si="5"/>
        <v>Rev_MAX_DAYS_LAST_DUE</v>
      </c>
    </row>
    <row r="72" spans="1:10" x14ac:dyDescent="0.25">
      <c r="A72" s="24" t="s">
        <v>117</v>
      </c>
      <c r="B72" s="28">
        <f>IFERROR(VLOOKUP(A72,'Choosing features'!$A$3:$B$285,2,0),0)</f>
        <v>2.9227580845114201E-3</v>
      </c>
      <c r="C72" s="28">
        <f>IFERROR(VLOOKUP(A72,'Choosing features'!$D$3:$E$248,2,0),0)</f>
        <v>2.3637187596212898E-3</v>
      </c>
      <c r="D72" s="28">
        <f>IFERROR(VLOOKUP(A72,'Choosing features'!$G$3:$H$216,2,0),0)</f>
        <v>4.2167810151318402E-4</v>
      </c>
      <c r="E72" s="25">
        <f t="shared" si="3"/>
        <v>1.9027183152152979E-3</v>
      </c>
      <c r="F72" s="27">
        <f t="shared" si="4"/>
        <v>3</v>
      </c>
      <c r="G72" s="13">
        <v>1</v>
      </c>
      <c r="H72" s="30" t="s">
        <v>117</v>
      </c>
      <c r="I72" s="33" t="s">
        <v>117</v>
      </c>
      <c r="J72" s="30" t="str">
        <f t="shared" si="5"/>
        <v>avg_home_cred_insta</v>
      </c>
    </row>
    <row r="73" spans="1:10" x14ac:dyDescent="0.25">
      <c r="A73" s="24" t="s">
        <v>121</v>
      </c>
      <c r="B73" s="28">
        <f>IFERROR(VLOOKUP(A73,'Choosing features'!$A$3:$B$285,2,0),0)</f>
        <v>2.85799720256759E-3</v>
      </c>
      <c r="C73" s="28">
        <f>IFERROR(VLOOKUP(A73,'Choosing features'!$D$3:$E$248,2,0),0)</f>
        <v>2.4140414888477501E-3</v>
      </c>
      <c r="D73" s="28">
        <f>IFERROR(VLOOKUP(A73,'Choosing features'!$G$3:$H$216,2,0),0)</f>
        <v>3.3773309929480198E-4</v>
      </c>
      <c r="E73" s="25">
        <f t="shared" si="3"/>
        <v>1.8699239302367139E-3</v>
      </c>
      <c r="F73" s="27">
        <f t="shared" si="4"/>
        <v>3</v>
      </c>
      <c r="G73" s="13">
        <v>1</v>
      </c>
      <c r="H73" s="30" t="s">
        <v>121</v>
      </c>
      <c r="I73" s="33" t="s">
        <v>121</v>
      </c>
      <c r="J73" s="30" t="str">
        <f t="shared" si="5"/>
        <v>OWN_CAR_AGE</v>
      </c>
    </row>
    <row r="74" spans="1:10" x14ac:dyDescent="0.25">
      <c r="A74" s="24" t="s">
        <v>122</v>
      </c>
      <c r="B74" s="28">
        <f>IFERROR(VLOOKUP(A74,'Choosing features'!$A$3:$B$285,2,0),0)</f>
        <v>2.8123516920990801E-3</v>
      </c>
      <c r="C74" s="28">
        <f>IFERROR(VLOOKUP(A74,'Choosing features'!$D$3:$E$248,2,0),0)</f>
        <v>1.21880965648946E-3</v>
      </c>
      <c r="D74" s="28">
        <f>IFERROR(VLOOKUP(A74,'Choosing features'!$G$3:$H$216,2,0),0)</f>
        <v>1.53401257582418E-3</v>
      </c>
      <c r="E74" s="25">
        <f t="shared" si="3"/>
        <v>1.8550579748042399E-3</v>
      </c>
      <c r="F74" s="27">
        <f t="shared" si="4"/>
        <v>3</v>
      </c>
      <c r="G74" s="13">
        <v>1</v>
      </c>
      <c r="H74" s="30" t="s">
        <v>122</v>
      </c>
      <c r="I74" s="33" t="s">
        <v>122</v>
      </c>
      <c r="J74" s="30" t="str">
        <f t="shared" si="5"/>
        <v>Consum_AVG_AMT_ANNUITY</v>
      </c>
    </row>
    <row r="75" spans="1:10" x14ac:dyDescent="0.25">
      <c r="A75" s="24" t="s">
        <v>147</v>
      </c>
      <c r="B75" s="28">
        <f>IFERROR(VLOOKUP(A75,'Choosing features'!$A$3:$B$285,2,0),0)</f>
        <v>1.8437854418807799E-3</v>
      </c>
      <c r="C75" s="28">
        <f>IFERROR(VLOOKUP(A75,'Choosing features'!$D$3:$E$248,2,0),0)</f>
        <v>1.7439827155163101E-3</v>
      </c>
      <c r="D75" s="28">
        <f>IFERROR(VLOOKUP(A75,'Choosing features'!$G$3:$H$216,2,0),0)</f>
        <v>1.7549906584693399E-3</v>
      </c>
      <c r="E75" s="25">
        <f t="shared" si="3"/>
        <v>1.7809196052888099E-3</v>
      </c>
      <c r="F75" s="27">
        <f t="shared" si="4"/>
        <v>3</v>
      </c>
      <c r="G75" s="13">
        <v>1</v>
      </c>
      <c r="H75" s="30" t="s">
        <v>147</v>
      </c>
      <c r="I75" s="33" t="s">
        <v>147</v>
      </c>
      <c r="J75" s="30" t="str">
        <f t="shared" si="5"/>
        <v>Rev_Refused_credit</v>
      </c>
    </row>
    <row r="76" spans="1:10" x14ac:dyDescent="0.25">
      <c r="A76" s="24" t="s">
        <v>139</v>
      </c>
      <c r="B76" s="28">
        <f>IFERROR(VLOOKUP(A76,'Choosing features'!$A$3:$B$285,2,0),0)</f>
        <v>2.1184818213304899E-3</v>
      </c>
      <c r="C76" s="28">
        <f>IFERROR(VLOOKUP(A76,'Choosing features'!$D$3:$E$248,2,0),0)</f>
        <v>1.8426384053961201E-3</v>
      </c>
      <c r="D76" s="28">
        <f>IFERROR(VLOOKUP(A76,'Choosing features'!$G$3:$H$216,2,0),0)</f>
        <v>1.25317912435258E-3</v>
      </c>
      <c r="E76" s="25">
        <f t="shared" si="3"/>
        <v>1.7380997836930635E-3</v>
      </c>
      <c r="F76" s="27">
        <f t="shared" si="4"/>
        <v>3</v>
      </c>
      <c r="G76" s="13">
        <v>1</v>
      </c>
      <c r="H76" s="30" t="s">
        <v>139</v>
      </c>
      <c r="I76" s="33" t="s">
        <v>139</v>
      </c>
      <c r="J76" s="30" t="str">
        <f t="shared" si="5"/>
        <v>Consum_NEW_LOAN_APPROVAL_Y</v>
      </c>
    </row>
    <row r="77" spans="1:10" x14ac:dyDescent="0.25">
      <c r="A77" s="24" t="s">
        <v>144</v>
      </c>
      <c r="B77" s="28">
        <f>IFERROR(VLOOKUP(A77,'Choosing features'!$A$3:$B$285,2,0),0)</f>
        <v>2.0106125883556799E-3</v>
      </c>
      <c r="C77" s="28">
        <f>IFERROR(VLOOKUP(A77,'Choosing features'!$D$3:$E$248,2,0),0)</f>
        <v>1.9877649755050599E-3</v>
      </c>
      <c r="D77" s="28">
        <f>IFERROR(VLOOKUP(A77,'Choosing features'!$G$3:$H$216,2,0),0)</f>
        <v>1.12481156287464E-3</v>
      </c>
      <c r="E77" s="25">
        <f t="shared" si="3"/>
        <v>1.7077297089117935E-3</v>
      </c>
      <c r="F77" s="27">
        <f t="shared" si="4"/>
        <v>3</v>
      </c>
      <c r="G77" s="13">
        <v>1</v>
      </c>
      <c r="H77" s="30" t="s">
        <v>144</v>
      </c>
      <c r="I77" s="33" t="s">
        <v>144</v>
      </c>
      <c r="J77" s="30" t="str">
        <f t="shared" si="5"/>
        <v>MAX_INSTALMENT_DELAY</v>
      </c>
    </row>
    <row r="78" spans="1:10" x14ac:dyDescent="0.25">
      <c r="A78" s="24" t="s">
        <v>131</v>
      </c>
      <c r="B78" s="28">
        <f>IFERROR(VLOOKUP(A78,'Choosing features'!$A$3:$B$285,2,0),0)</f>
        <v>2.4401937199710001E-3</v>
      </c>
      <c r="C78" s="28">
        <f>IFERROR(VLOOKUP(A78,'Choosing features'!$D$3:$E$248,2,0),0)</f>
        <v>1.8896184248327101E-3</v>
      </c>
      <c r="D78" s="28">
        <f>IFERROR(VLOOKUP(A78,'Choosing features'!$G$3:$H$216,2,0),0)</f>
        <v>7.7899199846906495E-4</v>
      </c>
      <c r="E78" s="25">
        <f t="shared" si="3"/>
        <v>1.7029347144242584E-3</v>
      </c>
      <c r="F78" s="27">
        <f t="shared" si="4"/>
        <v>3</v>
      </c>
      <c r="G78" s="13">
        <v>1</v>
      </c>
      <c r="H78" s="30" t="s">
        <v>131</v>
      </c>
      <c r="I78" s="33" t="s">
        <v>131</v>
      </c>
      <c r="J78" s="30" t="str">
        <f t="shared" si="5"/>
        <v>Consum_MAX_DAYS_DECISION</v>
      </c>
    </row>
    <row r="79" spans="1:10" x14ac:dyDescent="0.25">
      <c r="A79" s="24" t="s">
        <v>126</v>
      </c>
      <c r="B79" s="28">
        <f>IFERROR(VLOOKUP(A79,'Choosing features'!$A$3:$B$285,2,0),0)</f>
        <v>2.5282629869235098E-3</v>
      </c>
      <c r="C79" s="28">
        <f>IFERROR(VLOOKUP(A79,'Choosing features'!$D$3:$E$248,2,0),0)</f>
        <v>2.2152803645816002E-3</v>
      </c>
      <c r="D79" s="28">
        <f>IFERROR(VLOOKUP(A79,'Choosing features'!$G$3:$H$216,2,0),0)</f>
        <v>2.4904697732471199E-4</v>
      </c>
      <c r="E79" s="25">
        <f t="shared" si="3"/>
        <v>1.6641967762766072E-3</v>
      </c>
      <c r="F79" s="27">
        <f t="shared" si="4"/>
        <v>3</v>
      </c>
      <c r="G79" s="13">
        <v>1</v>
      </c>
      <c r="H79" s="30" t="s">
        <v>126</v>
      </c>
      <c r="I79" s="33" t="s">
        <v>126</v>
      </c>
      <c r="J79" s="30" t="str">
        <f t="shared" si="5"/>
        <v>Consum_SUM_AMT_APPL</v>
      </c>
    </row>
    <row r="80" spans="1:10" x14ac:dyDescent="0.25">
      <c r="A80" s="24" t="s">
        <v>153</v>
      </c>
      <c r="B80" s="28">
        <f>IFERROR(VLOOKUP(A80,'Choosing features'!$A$3:$B$285,2,0),0)</f>
        <v>1.6903655704144801E-3</v>
      </c>
      <c r="C80" s="28">
        <f>IFERROR(VLOOKUP(A80,'Choosing features'!$D$3:$E$248,2,0),0)</f>
        <v>2.0187171359616102E-3</v>
      </c>
      <c r="D80" s="28">
        <f>IFERROR(VLOOKUP(A80,'Choosing features'!$G$3:$H$216,2,0),0)</f>
        <v>1.2044444047808801E-3</v>
      </c>
      <c r="E80" s="25">
        <f t="shared" si="3"/>
        <v>1.6378423703856566E-3</v>
      </c>
      <c r="F80" s="27">
        <f t="shared" si="4"/>
        <v>3</v>
      </c>
      <c r="G80" s="13">
        <v>1</v>
      </c>
      <c r="H80" s="30" t="s">
        <v>153</v>
      </c>
      <c r="I80" s="33" t="s">
        <v>153</v>
      </c>
      <c r="J80" s="30" t="str">
        <f t="shared" si="5"/>
        <v>Active_AVG_AMT_CREDIT_SUM_LIMIT</v>
      </c>
    </row>
    <row r="81" spans="1:10" x14ac:dyDescent="0.25">
      <c r="A81" s="24" t="s">
        <v>130</v>
      </c>
      <c r="B81" s="28">
        <f>IFERROR(VLOOKUP(A81,'Choosing features'!$A$3:$B$285,2,0),0)</f>
        <v>2.45562014932439E-3</v>
      </c>
      <c r="C81" s="28">
        <f>IFERROR(VLOOKUP(A81,'Choosing features'!$D$3:$E$248,2,0),0)</f>
        <v>1.11246110136408E-3</v>
      </c>
      <c r="D81" s="28">
        <f>IFERROR(VLOOKUP(A81,'Choosing features'!$G$3:$H$216,2,0),0)</f>
        <v>1.2533710381559E-3</v>
      </c>
      <c r="E81" s="25">
        <f t="shared" si="3"/>
        <v>1.6071507629481232E-3</v>
      </c>
      <c r="F81" s="27">
        <f t="shared" si="4"/>
        <v>3</v>
      </c>
      <c r="G81" s="13">
        <v>1</v>
      </c>
      <c r="H81" s="30" t="s">
        <v>130</v>
      </c>
      <c r="I81" s="33" t="s">
        <v>130</v>
      </c>
      <c r="J81" s="30" t="str">
        <f t="shared" si="5"/>
        <v>Active_AVG_AMT_CREDIT_MAX_OVERDU</v>
      </c>
    </row>
    <row r="82" spans="1:10" x14ac:dyDescent="0.25">
      <c r="A82" s="24" t="s">
        <v>155</v>
      </c>
      <c r="B82" s="28">
        <f>IFERROR(VLOOKUP(A82,'Choosing features'!$A$3:$B$285,2,0),0)</f>
        <v>1.59971058104701E-3</v>
      </c>
      <c r="C82" s="28">
        <f>IFERROR(VLOOKUP(A82,'Choosing features'!$D$3:$E$248,2,0),0)</f>
        <v>1.41093791153319E-3</v>
      </c>
      <c r="D82" s="28">
        <f>IFERROR(VLOOKUP(A82,'Choosing features'!$G$3:$H$216,2,0),0)</f>
        <v>1.80247224508365E-3</v>
      </c>
      <c r="E82" s="25">
        <f t="shared" si="3"/>
        <v>1.6043735792212832E-3</v>
      </c>
      <c r="F82" s="27">
        <f t="shared" si="4"/>
        <v>3</v>
      </c>
      <c r="G82" s="13">
        <v>1</v>
      </c>
      <c r="H82" s="30" t="s">
        <v>155</v>
      </c>
      <c r="I82" s="33" t="s">
        <v>155</v>
      </c>
      <c r="J82" s="30" t="str">
        <f t="shared" si="5"/>
        <v>Consum_MIN_DAYS_FIRST_DUE</v>
      </c>
    </row>
    <row r="83" spans="1:10" x14ac:dyDescent="0.25">
      <c r="A83" s="24" t="s">
        <v>198</v>
      </c>
      <c r="B83" s="28">
        <f>IFERROR(VLOOKUP(A83,'Choosing features'!$A$3:$B$285,2,0),0)</f>
        <v>8.0917764048229503E-4</v>
      </c>
      <c r="C83" s="28">
        <f>IFERROR(VLOOKUP(A83,'Choosing features'!$D$3:$E$248,2,0),0)</f>
        <v>2.70869894826681E-3</v>
      </c>
      <c r="D83" s="28">
        <f>IFERROR(VLOOKUP(A83,'Choosing features'!$G$3:$H$216,2,0),0)</f>
        <v>1.2905199193509001E-3</v>
      </c>
      <c r="E83" s="25">
        <f t="shared" si="3"/>
        <v>1.6027988360333351E-3</v>
      </c>
      <c r="F83" s="27">
        <f t="shared" si="4"/>
        <v>3</v>
      </c>
      <c r="G83" s="13">
        <v>1</v>
      </c>
      <c r="H83" s="30" t="s">
        <v>198</v>
      </c>
      <c r="I83" s="33" t="s">
        <v>198</v>
      </c>
      <c r="J83" s="30" t="str">
        <f t="shared" si="5"/>
        <v>Rev_AVG_AMT_APPL</v>
      </c>
    </row>
    <row r="84" spans="1:10" x14ac:dyDescent="0.25">
      <c r="A84" s="24" t="s">
        <v>109</v>
      </c>
      <c r="B84" s="28">
        <f>IFERROR(VLOOKUP(A84,'Choosing features'!$A$3:$B$285,2,0),0)</f>
        <v>3.18585385465765E-3</v>
      </c>
      <c r="C84" s="28">
        <f>IFERROR(VLOOKUP(A84,'Choosing features'!$D$3:$E$248,2,0),0)</f>
        <v>8.77147515843324E-4</v>
      </c>
      <c r="D84" s="28">
        <f>IFERROR(VLOOKUP(A84,'Choosing features'!$G$3:$H$216,2,0),0)</f>
        <v>7.37957225053659E-4</v>
      </c>
      <c r="E84" s="25">
        <f t="shared" si="3"/>
        <v>1.6003195318515441E-3</v>
      </c>
      <c r="F84" s="27">
        <f t="shared" si="4"/>
        <v>3</v>
      </c>
      <c r="G84" s="13">
        <v>1</v>
      </c>
      <c r="H84" s="30" t="s">
        <v>109</v>
      </c>
      <c r="I84" s="33" t="s">
        <v>109</v>
      </c>
      <c r="J84" s="30" t="str">
        <f t="shared" si="5"/>
        <v>Closed_MIN_DAYS_CREDIT</v>
      </c>
    </row>
    <row r="85" spans="1:10" x14ac:dyDescent="0.25">
      <c r="A85" s="24" t="s">
        <v>161</v>
      </c>
      <c r="B85" s="28">
        <f>IFERROR(VLOOKUP(A85,'Choosing features'!$A$3:$B$285,2,0),0)</f>
        <v>1.46628800111896E-3</v>
      </c>
      <c r="C85" s="28">
        <f>IFERROR(VLOOKUP(A85,'Choosing features'!$D$3:$E$248,2,0),0)</f>
        <v>1.64738547844856E-3</v>
      </c>
      <c r="D85" s="28">
        <f>IFERROR(VLOOKUP(A85,'Choosing features'!$G$3:$H$216,2,0),0)</f>
        <v>1.67723968978012E-3</v>
      </c>
      <c r="E85" s="25">
        <f t="shared" si="3"/>
        <v>1.5969710564492133E-3</v>
      </c>
      <c r="F85" s="27">
        <f t="shared" si="4"/>
        <v>3</v>
      </c>
      <c r="G85" s="13">
        <v>1</v>
      </c>
      <c r="H85" s="30" t="s">
        <v>161</v>
      </c>
      <c r="I85" s="33" t="s">
        <v>161</v>
      </c>
      <c r="J85" s="30" t="str">
        <f t="shared" si="5"/>
        <v>Cash_AVG_SELLERPLACE_AREA</v>
      </c>
    </row>
    <row r="86" spans="1:10" x14ac:dyDescent="0.25">
      <c r="A86" s="24" t="s">
        <v>175</v>
      </c>
      <c r="B86" s="28">
        <f>IFERROR(VLOOKUP(A86,'Choosing features'!$A$3:$B$285,2,0),0)</f>
        <v>1.18880324615432E-3</v>
      </c>
      <c r="C86" s="28">
        <f>IFERROR(VLOOKUP(A86,'Choosing features'!$D$3:$E$248,2,0),0)</f>
        <v>1.6775224169147101E-3</v>
      </c>
      <c r="D86" s="28">
        <f>IFERROR(VLOOKUP(A86,'Choosing features'!$G$3:$H$216,2,0),0)</f>
        <v>1.6140240696681501E-3</v>
      </c>
      <c r="E86" s="25">
        <f t="shared" si="3"/>
        <v>1.4934499109123932E-3</v>
      </c>
      <c r="F86" s="27">
        <f t="shared" si="4"/>
        <v>3</v>
      </c>
      <c r="G86" s="13">
        <v>1</v>
      </c>
      <c r="H86" s="30" t="s">
        <v>175</v>
      </c>
      <c r="I86" s="33" t="s">
        <v>175</v>
      </c>
      <c r="J86" s="30" t="str">
        <f t="shared" si="5"/>
        <v>Cash_MAX_DAYS_TERMINATION</v>
      </c>
    </row>
    <row r="87" spans="1:10" x14ac:dyDescent="0.25">
      <c r="A87" s="24" t="s">
        <v>127</v>
      </c>
      <c r="B87" s="28">
        <f>IFERROR(VLOOKUP(A87,'Choosing features'!$A$3:$B$285,2,0),0)</f>
        <v>2.5120210274003998E-3</v>
      </c>
      <c r="C87" s="28">
        <f>IFERROR(VLOOKUP(A87,'Choosing features'!$D$3:$E$248,2,0),0)</f>
        <v>1.39307862650402E-3</v>
      </c>
      <c r="D87" s="28">
        <f>IFERROR(VLOOKUP(A87,'Choosing features'!$G$3:$H$216,2,0),0)</f>
        <v>5.4765326179245495E-4</v>
      </c>
      <c r="E87" s="25">
        <f t="shared" si="3"/>
        <v>1.4842509718989583E-3</v>
      </c>
      <c r="F87" s="27">
        <f t="shared" si="4"/>
        <v>3</v>
      </c>
      <c r="G87" s="13">
        <v>1</v>
      </c>
      <c r="H87" s="30" t="s">
        <v>127</v>
      </c>
      <c r="I87" s="33" t="s">
        <v>127</v>
      </c>
      <c r="J87" s="30" t="str">
        <f t="shared" si="5"/>
        <v>REGION_POPULATION_RELATIVE</v>
      </c>
    </row>
    <row r="88" spans="1:10" x14ac:dyDescent="0.25">
      <c r="A88" s="24" t="s">
        <v>128</v>
      </c>
      <c r="B88" s="28">
        <f>IFERROR(VLOOKUP(A88,'Choosing features'!$A$3:$B$285,2,0),0)</f>
        <v>2.50454499266627E-3</v>
      </c>
      <c r="C88" s="28">
        <f>IFERROR(VLOOKUP(A88,'Choosing features'!$D$3:$E$248,2,0),0)</f>
        <v>1.35295366288832E-3</v>
      </c>
      <c r="D88" s="28">
        <f>IFERROR(VLOOKUP(A88,'Choosing features'!$G$3:$H$216,2,0),0)</f>
        <v>5.9347283760520205E-4</v>
      </c>
      <c r="E88" s="25">
        <f t="shared" si="3"/>
        <v>1.4836571643865974E-3</v>
      </c>
      <c r="F88" s="27">
        <f t="shared" si="4"/>
        <v>3</v>
      </c>
      <c r="G88" s="13">
        <v>1</v>
      </c>
      <c r="H88" s="30" t="s">
        <v>128</v>
      </c>
      <c r="I88" s="33" t="s">
        <v>128</v>
      </c>
      <c r="J88" s="30" t="str">
        <f t="shared" si="5"/>
        <v>Closed_MAX_DAYS_CREDIT_ENDDATT</v>
      </c>
    </row>
    <row r="89" spans="1:10" x14ac:dyDescent="0.25">
      <c r="A89" s="24" t="s">
        <v>140</v>
      </c>
      <c r="B89" s="28">
        <f>IFERROR(VLOOKUP(A89,'Choosing features'!$A$3:$B$285,2,0),0)</f>
        <v>2.1071051754630601E-3</v>
      </c>
      <c r="C89" s="28">
        <f>IFERROR(VLOOKUP(A89,'Choosing features'!$D$3:$E$248,2,0),0)</f>
        <v>1.14551481514505E-3</v>
      </c>
      <c r="D89" s="28">
        <f>IFERROR(VLOOKUP(A89,'Choosing features'!$G$3:$H$216,2,0),0)</f>
        <v>1.1440743674376601E-3</v>
      </c>
      <c r="E89" s="25">
        <f t="shared" si="3"/>
        <v>1.4655647860152569E-3</v>
      </c>
      <c r="F89" s="27">
        <f t="shared" si="4"/>
        <v>3</v>
      </c>
      <c r="G89" s="13">
        <v>1</v>
      </c>
      <c r="H89" s="30" t="s">
        <v>140</v>
      </c>
      <c r="I89" s="33" t="s">
        <v>140</v>
      </c>
      <c r="J89" s="30" t="str">
        <f t="shared" si="5"/>
        <v>Consum_AVG_DAYS_DECISION</v>
      </c>
    </row>
    <row r="90" spans="1:10" x14ac:dyDescent="0.25">
      <c r="A90" s="24" t="s">
        <v>146</v>
      </c>
      <c r="B90" s="28">
        <f>IFERROR(VLOOKUP(A90,'Choosing features'!$A$3:$B$285,2,0),0)</f>
        <v>1.9343416660367501E-3</v>
      </c>
      <c r="C90" s="28">
        <f>IFERROR(VLOOKUP(A90,'Choosing features'!$D$3:$E$248,2,0),0)</f>
        <v>6.9832579491658402E-4</v>
      </c>
      <c r="D90" s="28">
        <f>IFERROR(VLOOKUP(A90,'Choosing features'!$G$3:$H$216,2,0),0)</f>
        <v>1.6837626888254399E-3</v>
      </c>
      <c r="E90" s="25">
        <f t="shared" si="3"/>
        <v>1.438810049926258E-3</v>
      </c>
      <c r="F90" s="27">
        <f t="shared" si="4"/>
        <v>3</v>
      </c>
      <c r="G90" s="13">
        <v>1</v>
      </c>
      <c r="H90" s="30" t="s">
        <v>146</v>
      </c>
      <c r="I90" s="33" t="s">
        <v>146</v>
      </c>
      <c r="J90" s="30" t="str">
        <f t="shared" si="5"/>
        <v>Closed_MAX_DAYS_CREDIT</v>
      </c>
    </row>
    <row r="91" spans="1:10" x14ac:dyDescent="0.25">
      <c r="A91" s="24" t="s">
        <v>172</v>
      </c>
      <c r="B91" s="28">
        <f>IFERROR(VLOOKUP(A91,'Choosing features'!$A$3:$B$285,2,0),0)</f>
        <v>1.27798761742431E-3</v>
      </c>
      <c r="C91" s="28">
        <f>IFERROR(VLOOKUP(A91,'Choosing features'!$D$3:$E$248,2,0),0)</f>
        <v>1.74824505655913E-3</v>
      </c>
      <c r="D91" s="28">
        <f>IFERROR(VLOOKUP(A91,'Choosing features'!$G$3:$H$216,2,0),0)</f>
        <v>1.2521744235030499E-3</v>
      </c>
      <c r="E91" s="25">
        <f t="shared" si="3"/>
        <v>1.4261356991621633E-3</v>
      </c>
      <c r="F91" s="27">
        <f t="shared" si="4"/>
        <v>3</v>
      </c>
      <c r="G91" s="13">
        <v>1</v>
      </c>
      <c r="H91" s="30" t="s">
        <v>172</v>
      </c>
      <c r="I91" s="33" t="s">
        <v>172</v>
      </c>
      <c r="J91" s="30" t="str">
        <f t="shared" si="5"/>
        <v>FLOORSMAX_MEDI</v>
      </c>
    </row>
    <row r="92" spans="1:10" x14ac:dyDescent="0.25">
      <c r="A92" s="24" t="s">
        <v>137</v>
      </c>
      <c r="B92" s="28">
        <f>IFERROR(VLOOKUP(A92,'Choosing features'!$A$3:$B$285,2,0),0)</f>
        <v>2.1601177101002898E-3</v>
      </c>
      <c r="C92" s="28">
        <f>IFERROR(VLOOKUP(A92,'Choosing features'!$D$3:$E$248,2,0),0)</f>
        <v>1.2219654437364399E-3</v>
      </c>
      <c r="D92" s="28">
        <f>IFERROR(VLOOKUP(A92,'Choosing features'!$G$3:$H$216,2,0),0)</f>
        <v>7.1628359391063504E-4</v>
      </c>
      <c r="E92" s="25">
        <f t="shared" si="3"/>
        <v>1.3661222492491216E-3</v>
      </c>
      <c r="F92" s="27">
        <f t="shared" si="4"/>
        <v>3</v>
      </c>
      <c r="G92" s="13">
        <v>1</v>
      </c>
      <c r="H92" s="30" t="s">
        <v>137</v>
      </c>
      <c r="I92" s="33" t="s">
        <v>137</v>
      </c>
      <c r="J92" s="30" t="str">
        <f t="shared" si="5"/>
        <v>Cash_AVG_AMT_ANNUITY</v>
      </c>
    </row>
    <row r="93" spans="1:10" x14ac:dyDescent="0.25">
      <c r="A93" s="24" t="s">
        <v>164</v>
      </c>
      <c r="B93" s="28">
        <f>IFERROR(VLOOKUP(A93,'Choosing features'!$A$3:$B$285,2,0),0)</f>
        <v>1.4396890133476299E-3</v>
      </c>
      <c r="C93" s="28">
        <f>IFERROR(VLOOKUP(A93,'Choosing features'!$D$3:$E$248,2,0),0)</f>
        <v>1.51075639331052E-3</v>
      </c>
      <c r="D93" s="28">
        <f>IFERROR(VLOOKUP(A93,'Choosing features'!$G$3:$H$216,2,0),0)</f>
        <v>1.12793352636338E-3</v>
      </c>
      <c r="E93" s="25">
        <f t="shared" si="3"/>
        <v>1.3594596443405101E-3</v>
      </c>
      <c r="F93" s="27">
        <f t="shared" si="4"/>
        <v>3</v>
      </c>
      <c r="G93" s="13">
        <v>1</v>
      </c>
      <c r="H93" s="30" t="s">
        <v>164</v>
      </c>
      <c r="I93" s="33" t="s">
        <v>164</v>
      </c>
      <c r="J93" s="30" t="str">
        <f t="shared" si="5"/>
        <v>max_DPD_tolerance</v>
      </c>
    </row>
    <row r="94" spans="1:10" x14ac:dyDescent="0.25">
      <c r="A94" s="24" t="s">
        <v>133</v>
      </c>
      <c r="B94" s="28">
        <f>IFERROR(VLOOKUP(A94,'Choosing features'!$A$3:$B$285,2,0),0)</f>
        <v>2.3700857878315501E-3</v>
      </c>
      <c r="C94" s="28">
        <f>IFERROR(VLOOKUP(A94,'Choosing features'!$D$3:$E$248,2,0),0)</f>
        <v>1.4332667427421101E-3</v>
      </c>
      <c r="D94" s="28">
        <f>IFERROR(VLOOKUP(A94,'Choosing features'!$G$3:$H$216,2,0),0)</f>
        <v>2.23185194896718E-4</v>
      </c>
      <c r="E94" s="25">
        <f t="shared" si="3"/>
        <v>1.3421792418234595E-3</v>
      </c>
      <c r="F94" s="27">
        <f t="shared" si="4"/>
        <v>3</v>
      </c>
      <c r="G94" s="13">
        <v>1</v>
      </c>
      <c r="H94" s="30" t="s">
        <v>133</v>
      </c>
      <c r="I94" s="33" t="s">
        <v>133</v>
      </c>
      <c r="J94" s="30" t="str">
        <f t="shared" si="5"/>
        <v>Consum_MAX_DAYS_FIRST_DUE</v>
      </c>
    </row>
    <row r="95" spans="1:10" x14ac:dyDescent="0.25">
      <c r="A95" s="24" t="s">
        <v>142</v>
      </c>
      <c r="B95" s="28">
        <f>IFERROR(VLOOKUP(A95,'Choosing features'!$A$3:$B$285,2,0),0)</f>
        <v>2.0194080197638601E-3</v>
      </c>
      <c r="C95" s="28">
        <f>IFERROR(VLOOKUP(A95,'Choosing features'!$D$3:$E$248,2,0),0)</f>
        <v>1.2790574887271301E-3</v>
      </c>
      <c r="D95" s="28">
        <f>IFERROR(VLOOKUP(A95,'Choosing features'!$G$3:$H$216,2,0),0)</f>
        <v>6.2841791897674402E-4</v>
      </c>
      <c r="E95" s="25">
        <f t="shared" si="3"/>
        <v>1.3089611424892446E-3</v>
      </c>
      <c r="F95" s="27">
        <f t="shared" si="4"/>
        <v>3</v>
      </c>
      <c r="G95" s="13">
        <v>1</v>
      </c>
      <c r="H95" s="30" t="s">
        <v>142</v>
      </c>
      <c r="I95" s="33" t="s">
        <v>142</v>
      </c>
      <c r="J95" s="30" t="str">
        <f t="shared" si="5"/>
        <v>Cash_AVG_DAYS_DECISION</v>
      </c>
    </row>
    <row r="96" spans="1:10" x14ac:dyDescent="0.25">
      <c r="A96" s="24" t="s">
        <v>138</v>
      </c>
      <c r="B96" s="28">
        <f>IFERROR(VLOOKUP(A96,'Choosing features'!$A$3:$B$285,2,0),0)</f>
        <v>2.13984297437869E-3</v>
      </c>
      <c r="C96" s="28">
        <f>IFERROR(VLOOKUP(A96,'Choosing features'!$D$3:$E$248,2,0),0)</f>
        <v>9.9114629666996294E-4</v>
      </c>
      <c r="D96" s="28">
        <f>IFERROR(VLOOKUP(A96,'Choosing features'!$G$3:$H$216,2,0),0)</f>
        <v>7.9003294242253397E-4</v>
      </c>
      <c r="E96" s="25">
        <f t="shared" si="3"/>
        <v>1.3070074044903956E-3</v>
      </c>
      <c r="F96" s="27">
        <f t="shared" si="4"/>
        <v>3</v>
      </c>
      <c r="G96" s="13">
        <v>1</v>
      </c>
      <c r="H96" s="30" t="s">
        <v>138</v>
      </c>
      <c r="I96" s="33" t="s">
        <v>138</v>
      </c>
      <c r="J96" s="30" t="str">
        <f t="shared" si="5"/>
        <v>case_0_pct</v>
      </c>
    </row>
    <row r="97" spans="1:10" x14ac:dyDescent="0.25">
      <c r="A97" s="24" t="s">
        <v>163</v>
      </c>
      <c r="B97" s="28">
        <f>IFERROR(VLOOKUP(A97,'Choosing features'!$A$3:$B$285,2,0),0)</f>
        <v>1.44029328432011E-3</v>
      </c>
      <c r="C97" s="28">
        <f>IFERROR(VLOOKUP(A97,'Choosing features'!$D$3:$E$248,2,0),0)</f>
        <v>1.2587997869515401E-3</v>
      </c>
      <c r="D97" s="28">
        <f>IFERROR(VLOOKUP(A97,'Choosing features'!$G$3:$H$216,2,0),0)</f>
        <v>1.099000502002E-3</v>
      </c>
      <c r="E97" s="25">
        <f t="shared" si="3"/>
        <v>1.2660311910912168E-3</v>
      </c>
      <c r="F97" s="27">
        <f t="shared" si="4"/>
        <v>3</v>
      </c>
      <c r="G97" s="13">
        <v>1</v>
      </c>
      <c r="H97" s="30" t="s">
        <v>163</v>
      </c>
      <c r="I97" s="33" t="s">
        <v>163</v>
      </c>
      <c r="J97" s="30" t="str">
        <f t="shared" si="5"/>
        <v>Active_MAX_AMT_CREDIT_SUM_LIMIT</v>
      </c>
    </row>
    <row r="98" spans="1:10" x14ac:dyDescent="0.25">
      <c r="A98" s="24" t="s">
        <v>162</v>
      </c>
      <c r="B98" s="28">
        <f>IFERROR(VLOOKUP(A98,'Choosing features'!$A$3:$B$285,2,0),0)</f>
        <v>1.45531727617267E-3</v>
      </c>
      <c r="C98" s="28">
        <f>IFERROR(VLOOKUP(A98,'Choosing features'!$D$3:$E$248,2,0),0)</f>
        <v>2.2951771902893201E-3</v>
      </c>
      <c r="D98" s="28">
        <f>IFERROR(VLOOKUP(A98,'Choosing features'!$G$3:$H$216,2,0),0)</f>
        <v>0</v>
      </c>
      <c r="E98" s="25">
        <f t="shared" si="3"/>
        <v>1.2501648221539968E-3</v>
      </c>
      <c r="F98" s="27">
        <f t="shared" si="4"/>
        <v>2</v>
      </c>
      <c r="G98" s="13">
        <v>1</v>
      </c>
      <c r="H98" s="30" t="s">
        <v>162</v>
      </c>
      <c r="I98" s="33" t="s">
        <v>162</v>
      </c>
      <c r="J98" s="30" t="str">
        <f t="shared" si="5"/>
        <v>Consum_AVG_AMT_APPL</v>
      </c>
    </row>
    <row r="99" spans="1:10" x14ac:dyDescent="0.25">
      <c r="A99" s="24" t="s">
        <v>186</v>
      </c>
      <c r="B99" s="28">
        <f>IFERROR(VLOOKUP(A99,'Choosing features'!$A$3:$B$285,2,0),0)</f>
        <v>9.6110476388670102E-4</v>
      </c>
      <c r="C99" s="28">
        <f>IFERROR(VLOOKUP(A99,'Choosing features'!$D$3:$E$248,2,0),0)</f>
        <v>1.38048175269477E-3</v>
      </c>
      <c r="D99" s="28">
        <f>IFERROR(VLOOKUP(A99,'Choosing features'!$G$3:$H$216,2,0),0)</f>
        <v>1.280437716307E-3</v>
      </c>
      <c r="E99" s="25">
        <f t="shared" si="3"/>
        <v>1.2073414109628237E-3</v>
      </c>
      <c r="F99" s="27">
        <f t="shared" si="4"/>
        <v>3</v>
      </c>
      <c r="G99" s="13">
        <v>1</v>
      </c>
      <c r="H99" s="30" t="e">
        <v>#N/A</v>
      </c>
      <c r="I99" s="24" t="s">
        <v>586</v>
      </c>
      <c r="J99" s="30" t="str">
        <f t="shared" si="5"/>
        <v>WALLSMATERIAL_MODE</v>
      </c>
    </row>
    <row r="100" spans="1:10" x14ac:dyDescent="0.25">
      <c r="A100" s="24" t="s">
        <v>156</v>
      </c>
      <c r="B100" s="28">
        <f>IFERROR(VLOOKUP(A100,'Choosing features'!$A$3:$B$285,2,0),0)</f>
        <v>1.58342272233847E-3</v>
      </c>
      <c r="C100" s="28">
        <f>IFERROR(VLOOKUP(A100,'Choosing features'!$D$3:$E$248,2,0),0)</f>
        <v>1.1940146462312601E-3</v>
      </c>
      <c r="D100" s="28">
        <f>IFERROR(VLOOKUP(A100,'Choosing features'!$G$3:$H$216,2,0),0)</f>
        <v>7.8876655975272897E-4</v>
      </c>
      <c r="E100" s="25">
        <f t="shared" si="3"/>
        <v>1.188734642774153E-3</v>
      </c>
      <c r="F100" s="27">
        <f t="shared" si="4"/>
        <v>3</v>
      </c>
      <c r="G100" s="13">
        <v>1</v>
      </c>
      <c r="H100" s="30" t="s">
        <v>156</v>
      </c>
      <c r="I100" s="33" t="s">
        <v>156</v>
      </c>
      <c r="J100" s="30" t="str">
        <f t="shared" si="5"/>
        <v>Consum_AVG_CNT_PAYMENT</v>
      </c>
    </row>
    <row r="101" spans="1:10" x14ac:dyDescent="0.25">
      <c r="A101" s="24" t="s">
        <v>176</v>
      </c>
      <c r="B101" s="28">
        <f>IFERROR(VLOOKUP(A101,'Choosing features'!$A$3:$B$285,2,0),0)</f>
        <v>1.17548244193256E-3</v>
      </c>
      <c r="C101" s="28">
        <f>IFERROR(VLOOKUP(A101,'Choosing features'!$D$3:$E$248,2,0),0)</f>
        <v>1.3266162535462199E-3</v>
      </c>
      <c r="D101" s="28">
        <f>IFERROR(VLOOKUP(A101,'Choosing features'!$G$3:$H$216,2,0),0)</f>
        <v>1.04785267855597E-3</v>
      </c>
      <c r="E101" s="25">
        <f t="shared" si="3"/>
        <v>1.1833171246782501E-3</v>
      </c>
      <c r="F101" s="27">
        <f t="shared" si="4"/>
        <v>3</v>
      </c>
      <c r="G101" s="13">
        <v>1</v>
      </c>
      <c r="H101" s="30" t="e">
        <v>#N/A</v>
      </c>
      <c r="I101" s="24" t="s">
        <v>587</v>
      </c>
      <c r="J101" s="30" t="str">
        <f t="shared" si="5"/>
        <v>OCCUPATION_TYPE</v>
      </c>
    </row>
    <row r="102" spans="1:10" x14ac:dyDescent="0.25">
      <c r="A102" s="24" t="s">
        <v>145</v>
      </c>
      <c r="B102" s="28">
        <f>IFERROR(VLOOKUP(A102,'Choosing features'!$A$3:$B$285,2,0),0)</f>
        <v>1.95777320019919E-3</v>
      </c>
      <c r="C102" s="28">
        <f>IFERROR(VLOOKUP(A102,'Choosing features'!$D$3:$E$248,2,0),0)</f>
        <v>9.0677738945821795E-4</v>
      </c>
      <c r="D102" s="28">
        <f>IFERROR(VLOOKUP(A102,'Choosing features'!$G$3:$H$216,2,0),0)</f>
        <v>6.0769288443222403E-4</v>
      </c>
      <c r="E102" s="25">
        <f t="shared" si="3"/>
        <v>1.1574144913632106E-3</v>
      </c>
      <c r="F102" s="27">
        <f t="shared" si="4"/>
        <v>3</v>
      </c>
      <c r="G102" s="13">
        <v>1</v>
      </c>
      <c r="H102" s="30" t="s">
        <v>145</v>
      </c>
      <c r="I102" s="33" t="s">
        <v>145</v>
      </c>
      <c r="J102" s="30" t="str">
        <f t="shared" si="5"/>
        <v>TOTALAREA_MODE</v>
      </c>
    </row>
    <row r="103" spans="1:10" x14ac:dyDescent="0.25">
      <c r="A103" s="24" t="s">
        <v>166</v>
      </c>
      <c r="B103" s="28">
        <f>IFERROR(VLOOKUP(A103,'Choosing features'!$A$3:$B$285,2,0),0)</f>
        <v>1.3818003049796E-3</v>
      </c>
      <c r="C103" s="28">
        <f>IFERROR(VLOOKUP(A103,'Choosing features'!$D$3:$E$248,2,0),0)</f>
        <v>1.0337392832071299E-3</v>
      </c>
      <c r="D103" s="28">
        <f>IFERROR(VLOOKUP(A103,'Choosing features'!$G$3:$H$216,2,0),0)</f>
        <v>9.6848979954027102E-4</v>
      </c>
      <c r="E103" s="25">
        <f t="shared" si="3"/>
        <v>1.1280097959090003E-3</v>
      </c>
      <c r="F103" s="27">
        <f t="shared" si="4"/>
        <v>3</v>
      </c>
      <c r="G103" s="13">
        <v>1</v>
      </c>
      <c r="H103" s="30" t="e">
        <v>#N/A</v>
      </c>
      <c r="I103" s="24" t="s">
        <v>588</v>
      </c>
      <c r="J103" s="30" t="str">
        <f t="shared" si="5"/>
        <v>ORGANIZATION_TYPE</v>
      </c>
    </row>
    <row r="104" spans="1:10" x14ac:dyDescent="0.25">
      <c r="A104" s="24" t="s">
        <v>160</v>
      </c>
      <c r="B104" s="28">
        <f>IFERROR(VLOOKUP(A104,'Choosing features'!$A$3:$B$285,2,0),0)</f>
        <v>1.4805276086776399E-3</v>
      </c>
      <c r="C104" s="28">
        <f>IFERROR(VLOOKUP(A104,'Choosing features'!$D$3:$E$248,2,0),0)</f>
        <v>1.5054142346185601E-3</v>
      </c>
      <c r="D104" s="28">
        <f>IFERROR(VLOOKUP(A104,'Choosing features'!$G$3:$H$216,2,0),0)</f>
        <v>3.5508525392164098E-4</v>
      </c>
      <c r="E104" s="25">
        <f t="shared" si="3"/>
        <v>1.1136756990726136E-3</v>
      </c>
      <c r="F104" s="27">
        <f t="shared" si="4"/>
        <v>3</v>
      </c>
      <c r="G104" s="13">
        <v>1</v>
      </c>
      <c r="H104" s="30" t="s">
        <v>160</v>
      </c>
      <c r="I104" s="33" t="s">
        <v>160</v>
      </c>
      <c r="J104" s="30" t="str">
        <f t="shared" si="5"/>
        <v>Closed_AVG_DAYS_CREDIT_ENDDATT</v>
      </c>
    </row>
    <row r="105" spans="1:10" x14ac:dyDescent="0.25">
      <c r="A105" s="24" t="s">
        <v>148</v>
      </c>
      <c r="B105" s="28">
        <f>IFERROR(VLOOKUP(A105,'Choosing features'!$A$3:$B$285,2,0),0)</f>
        <v>1.82864219410893E-3</v>
      </c>
      <c r="C105" s="28">
        <f>IFERROR(VLOOKUP(A105,'Choosing features'!$D$3:$E$248,2,0),0)</f>
        <v>9.9501335761283398E-4</v>
      </c>
      <c r="D105" s="28">
        <f>IFERROR(VLOOKUP(A105,'Choosing features'!$G$3:$H$216,2,0),0)</f>
        <v>4.78130364515486E-4</v>
      </c>
      <c r="E105" s="25">
        <f t="shared" si="3"/>
        <v>1.1005953054124167E-3</v>
      </c>
      <c r="F105" s="27">
        <f t="shared" si="4"/>
        <v>3</v>
      </c>
      <c r="G105" s="13">
        <v>1</v>
      </c>
      <c r="H105" s="30" t="s">
        <v>148</v>
      </c>
      <c r="I105" s="33" t="s">
        <v>148</v>
      </c>
      <c r="J105" s="30" t="str">
        <f t="shared" si="5"/>
        <v>Active_AVG_AMT_CREDIT_SUM_OVERDU</v>
      </c>
    </row>
    <row r="106" spans="1:10" x14ac:dyDescent="0.25">
      <c r="A106" s="24" t="s">
        <v>169</v>
      </c>
      <c r="B106" s="28">
        <f>IFERROR(VLOOKUP(A106,'Choosing features'!$A$3:$B$285,2,0),0)</f>
        <v>1.3132986394231499E-3</v>
      </c>
      <c r="C106" s="28">
        <f>IFERROR(VLOOKUP(A106,'Choosing features'!$D$3:$E$248,2,0),0)</f>
        <v>9.9024510413887401E-4</v>
      </c>
      <c r="D106" s="28">
        <f>IFERROR(VLOOKUP(A106,'Choosing features'!$G$3:$H$216,2,0),0)</f>
        <v>9.7187758538442497E-4</v>
      </c>
      <c r="E106" s="25">
        <f t="shared" si="3"/>
        <v>1.0918071096488163E-3</v>
      </c>
      <c r="F106" s="27">
        <f t="shared" si="4"/>
        <v>3</v>
      </c>
      <c r="G106" s="13">
        <v>1</v>
      </c>
      <c r="H106" s="30" t="s">
        <v>169</v>
      </c>
      <c r="I106" s="33" t="s">
        <v>169</v>
      </c>
      <c r="J106" s="30" t="str">
        <f t="shared" si="5"/>
        <v>REG_CITY_NOT_LIVE_CITY</v>
      </c>
    </row>
    <row r="107" spans="1:10" x14ac:dyDescent="0.25">
      <c r="A107" s="24" t="s">
        <v>188</v>
      </c>
      <c r="B107" s="28">
        <f>IFERROR(VLOOKUP(A107,'Choosing features'!$A$3:$B$285,2,0),0)</f>
        <v>9.2672709362731003E-4</v>
      </c>
      <c r="C107" s="28">
        <f>IFERROR(VLOOKUP(A107,'Choosing features'!$D$3:$E$248,2,0),0)</f>
        <v>1.11315831553456E-3</v>
      </c>
      <c r="D107" s="28">
        <f>IFERROR(VLOOKUP(A107,'Choosing features'!$G$3:$H$216,2,0),0)</f>
        <v>1.21337740229917E-3</v>
      </c>
      <c r="E107" s="25">
        <f t="shared" si="3"/>
        <v>1.08442093715368E-3</v>
      </c>
      <c r="F107" s="27">
        <f t="shared" si="4"/>
        <v>3</v>
      </c>
      <c r="G107" s="13">
        <v>1</v>
      </c>
      <c r="H107" s="30" t="s">
        <v>188</v>
      </c>
      <c r="I107" s="33" t="s">
        <v>188</v>
      </c>
      <c r="J107" s="30" t="str">
        <f t="shared" si="5"/>
        <v>Closed_AVG_DAYS_CREDIT</v>
      </c>
    </row>
    <row r="108" spans="1:10" x14ac:dyDescent="0.25">
      <c r="A108" s="24" t="s">
        <v>159</v>
      </c>
      <c r="B108" s="28">
        <f>IFERROR(VLOOKUP(A108,'Choosing features'!$A$3:$B$285,2,0),0)</f>
        <v>1.4841696270787501E-3</v>
      </c>
      <c r="C108" s="28">
        <f>IFERROR(VLOOKUP(A108,'Choosing features'!$D$3:$E$248,2,0),0)</f>
        <v>7.6242178840720605E-4</v>
      </c>
      <c r="D108" s="28">
        <f>IFERROR(VLOOKUP(A108,'Choosing features'!$G$3:$H$216,2,0),0)</f>
        <v>9.5251437284447698E-4</v>
      </c>
      <c r="E108" s="25">
        <f t="shared" si="3"/>
        <v>1.0663685961101444E-3</v>
      </c>
      <c r="F108" s="27">
        <f t="shared" si="4"/>
        <v>3</v>
      </c>
      <c r="G108" s="13">
        <v>1</v>
      </c>
      <c r="H108" s="30" t="s">
        <v>159</v>
      </c>
      <c r="I108" s="33" t="s">
        <v>159</v>
      </c>
      <c r="J108" s="30" t="str">
        <f t="shared" si="5"/>
        <v>Consum_AVG_RATE_DOWN_PAYMENT</v>
      </c>
    </row>
    <row r="109" spans="1:10" x14ac:dyDescent="0.25">
      <c r="A109" s="24" t="s">
        <v>173</v>
      </c>
      <c r="B109" s="28">
        <f>IFERROR(VLOOKUP(A109,'Choosing features'!$A$3:$B$285,2,0),0)</f>
        <v>1.21332570559906E-3</v>
      </c>
      <c r="C109" s="28">
        <f>IFERROR(VLOOKUP(A109,'Choosing features'!$D$3:$E$248,2,0),0)</f>
        <v>8.3468175648701798E-4</v>
      </c>
      <c r="D109" s="28">
        <f>IFERROR(VLOOKUP(A109,'Choosing features'!$G$3:$H$216,2,0),0)</f>
        <v>1.10285430507514E-3</v>
      </c>
      <c r="E109" s="25">
        <f t="shared" si="3"/>
        <v>1.050287255720406E-3</v>
      </c>
      <c r="F109" s="27">
        <f t="shared" si="4"/>
        <v>3</v>
      </c>
      <c r="G109" s="13">
        <v>1</v>
      </c>
      <c r="H109" s="30" t="s">
        <v>173</v>
      </c>
      <c r="I109" s="33" t="s">
        <v>173</v>
      </c>
      <c r="J109" s="30" t="str">
        <f t="shared" si="5"/>
        <v>AMT_REQ_CREDIT_BUREAU_QRT</v>
      </c>
    </row>
    <row r="110" spans="1:10" x14ac:dyDescent="0.25">
      <c r="A110" s="24" t="s">
        <v>152</v>
      </c>
      <c r="B110" s="28">
        <f>IFERROR(VLOOKUP(A110,'Choosing features'!$A$3:$B$285,2,0),0)</f>
        <v>1.7743659975228E-3</v>
      </c>
      <c r="C110" s="28">
        <f>IFERROR(VLOOKUP(A110,'Choosing features'!$D$3:$E$248,2,0),0)</f>
        <v>8.8017999413783697E-4</v>
      </c>
      <c r="D110" s="28">
        <f>IFERROR(VLOOKUP(A110,'Choosing features'!$G$3:$H$216,2,0),0)</f>
        <v>4.7068174884164101E-4</v>
      </c>
      <c r="E110" s="25">
        <f t="shared" si="3"/>
        <v>1.0417425801674261E-3</v>
      </c>
      <c r="F110" s="27">
        <f t="shared" si="4"/>
        <v>3</v>
      </c>
      <c r="G110" s="13">
        <v>1</v>
      </c>
      <c r="H110" s="30" t="s">
        <v>152</v>
      </c>
      <c r="I110" s="33" t="s">
        <v>152</v>
      </c>
      <c r="J110" s="30" t="str">
        <f t="shared" si="5"/>
        <v>Cash_sum_CNT_PAYMENT</v>
      </c>
    </row>
    <row r="111" spans="1:10" x14ac:dyDescent="0.25">
      <c r="A111" s="24" t="s">
        <v>174</v>
      </c>
      <c r="B111" s="28">
        <f>IFERROR(VLOOKUP(A111,'Choosing features'!$A$3:$B$285,2,0),0)</f>
        <v>1.21267143729959E-3</v>
      </c>
      <c r="C111" s="28">
        <f>IFERROR(VLOOKUP(A111,'Choosing features'!$D$3:$E$248,2,0),0)</f>
        <v>8.6097468241262405E-4</v>
      </c>
      <c r="D111" s="28">
        <f>IFERROR(VLOOKUP(A111,'Choosing features'!$G$3:$H$216,2,0),0)</f>
        <v>9.1714012500660998E-4</v>
      </c>
      <c r="E111" s="25">
        <f t="shared" si="3"/>
        <v>9.9692874823960808E-4</v>
      </c>
      <c r="F111" s="27">
        <f t="shared" si="4"/>
        <v>3</v>
      </c>
      <c r="G111" s="13">
        <v>1</v>
      </c>
      <c r="H111" s="30" t="s">
        <v>174</v>
      </c>
      <c r="I111" s="33" t="s">
        <v>174</v>
      </c>
      <c r="J111" s="30" t="str">
        <f t="shared" si="5"/>
        <v>Consum_AVG_AMT_GOODS_PRICE</v>
      </c>
    </row>
    <row r="112" spans="1:10" x14ac:dyDescent="0.25">
      <c r="A112" s="24" t="s">
        <v>168</v>
      </c>
      <c r="B112" s="28">
        <f>IFERROR(VLOOKUP(A112,'Choosing features'!$A$3:$B$285,2,0),0)</f>
        <v>1.34764229510762E-3</v>
      </c>
      <c r="C112" s="28">
        <f>IFERROR(VLOOKUP(A112,'Choosing features'!$D$3:$E$248,2,0),0)</f>
        <v>1.2743383283501299E-3</v>
      </c>
      <c r="D112" s="28">
        <f>IFERROR(VLOOKUP(A112,'Choosing features'!$G$3:$H$216,2,0),0)</f>
        <v>2.9293602863264702E-4</v>
      </c>
      <c r="E112" s="25">
        <f t="shared" si="3"/>
        <v>9.7163888403013245E-4</v>
      </c>
      <c r="F112" s="27">
        <f t="shared" si="4"/>
        <v>3</v>
      </c>
      <c r="G112" s="13">
        <v>1</v>
      </c>
      <c r="H112" s="30" t="s">
        <v>168</v>
      </c>
      <c r="I112" s="33" t="s">
        <v>168</v>
      </c>
      <c r="J112" s="30" t="str">
        <f t="shared" si="5"/>
        <v>Active_MAX_DAYS_CREDIT</v>
      </c>
    </row>
    <row r="113" spans="1:10" x14ac:dyDescent="0.25">
      <c r="A113" s="24" t="s">
        <v>157</v>
      </c>
      <c r="B113" s="28">
        <f>IFERROR(VLOOKUP(A113,'Choosing features'!$A$3:$B$285,2,0),0)</f>
        <v>1.5059278900437501E-3</v>
      </c>
      <c r="C113" s="28">
        <f>IFERROR(VLOOKUP(A113,'Choosing features'!$D$3:$E$248,2,0),0)</f>
        <v>7.1425961641512496E-4</v>
      </c>
      <c r="D113" s="28">
        <f>IFERROR(VLOOKUP(A113,'Choosing features'!$G$3:$H$216,2,0),0)</f>
        <v>6.6973776823591705E-4</v>
      </c>
      <c r="E113" s="25">
        <f t="shared" si="3"/>
        <v>9.6330842489826399E-4</v>
      </c>
      <c r="F113" s="27">
        <f t="shared" si="4"/>
        <v>3</v>
      </c>
      <c r="G113" s="13">
        <v>1</v>
      </c>
      <c r="H113" s="30" t="s">
        <v>157</v>
      </c>
      <c r="I113" s="33" t="s">
        <v>157</v>
      </c>
      <c r="J113" s="30" t="str">
        <f t="shared" si="5"/>
        <v>Active_MAX_DAYS_CREDIT_ENDDATT</v>
      </c>
    </row>
    <row r="114" spans="1:10" x14ac:dyDescent="0.25">
      <c r="A114" s="24" t="s">
        <v>245</v>
      </c>
      <c r="B114" s="28">
        <f>IFERROR(VLOOKUP(A114,'Choosing features'!$A$3:$B$285,2,0),0)</f>
        <v>4.4443423096498797E-4</v>
      </c>
      <c r="C114" s="28">
        <f>IFERROR(VLOOKUP(A114,'Choosing features'!$D$3:$E$248,2,0),0)</f>
        <v>1.2300374552003299E-3</v>
      </c>
      <c r="D114" s="28">
        <f>IFERROR(VLOOKUP(A114,'Choosing features'!$G$3:$H$216,2,0),0)</f>
        <v>1.16699968235077E-3</v>
      </c>
      <c r="E114" s="25">
        <f t="shared" si="3"/>
        <v>9.4715712283869604E-4</v>
      </c>
      <c r="F114" s="27">
        <f t="shared" si="4"/>
        <v>3</v>
      </c>
      <c r="G114" s="13">
        <v>1</v>
      </c>
      <c r="H114" s="30" t="s">
        <v>245</v>
      </c>
      <c r="I114" s="33" t="s">
        <v>245</v>
      </c>
      <c r="J114" s="30" t="str">
        <f t="shared" si="5"/>
        <v>Consum_AVG_HOUR_APPR_PROCESS_STA</v>
      </c>
    </row>
    <row r="115" spans="1:10" x14ac:dyDescent="0.25">
      <c r="A115" s="24" t="s">
        <v>179</v>
      </c>
      <c r="B115" s="28">
        <f>IFERROR(VLOOKUP(A115,'Choosing features'!$A$3:$B$285,2,0),0)</f>
        <v>1.10244167478833E-3</v>
      </c>
      <c r="C115" s="28">
        <f>IFERROR(VLOOKUP(A115,'Choosing features'!$D$3:$E$248,2,0),0)</f>
        <v>1.2689761175481301E-3</v>
      </c>
      <c r="D115" s="28">
        <f>IFERROR(VLOOKUP(A115,'Choosing features'!$G$3:$H$216,2,0),0)</f>
        <v>4.4198556308974702E-4</v>
      </c>
      <c r="E115" s="25">
        <f t="shared" si="3"/>
        <v>9.3780111847540238E-4</v>
      </c>
      <c r="F115" s="27">
        <f t="shared" si="4"/>
        <v>3</v>
      </c>
      <c r="G115" s="13">
        <v>1</v>
      </c>
      <c r="H115" s="30" t="s">
        <v>179</v>
      </c>
      <c r="I115" s="33" t="s">
        <v>179</v>
      </c>
      <c r="J115" s="30" t="str">
        <f t="shared" si="5"/>
        <v>Consum_MIN_DAYS_LAST_DUE</v>
      </c>
    </row>
    <row r="116" spans="1:10" x14ac:dyDescent="0.25">
      <c r="A116" s="24" t="s">
        <v>177</v>
      </c>
      <c r="B116" s="28">
        <f>IFERROR(VLOOKUP(A116,'Choosing features'!$A$3:$B$285,2,0),0)</f>
        <v>1.15894029354045E-3</v>
      </c>
      <c r="C116" s="28">
        <f>IFERROR(VLOOKUP(A116,'Choosing features'!$D$3:$E$248,2,0),0)</f>
        <v>9.2142902833516004E-4</v>
      </c>
      <c r="D116" s="28">
        <f>IFERROR(VLOOKUP(A116,'Choosing features'!$G$3:$H$216,2,0),0)</f>
        <v>6.9723174961253598E-4</v>
      </c>
      <c r="E116" s="25">
        <f t="shared" si="3"/>
        <v>9.2586702382938197E-4</v>
      </c>
      <c r="F116" s="27">
        <f t="shared" si="4"/>
        <v>3</v>
      </c>
      <c r="G116" s="13">
        <v>1</v>
      </c>
      <c r="H116" s="30" t="s">
        <v>177</v>
      </c>
      <c r="I116" s="33" t="s">
        <v>177</v>
      </c>
      <c r="J116" s="30" t="str">
        <f t="shared" si="5"/>
        <v>Cash_WALK_IN_Y</v>
      </c>
    </row>
    <row r="117" spans="1:10" x14ac:dyDescent="0.25">
      <c r="A117" s="24" t="s">
        <v>136</v>
      </c>
      <c r="B117" s="28">
        <f>IFERROR(VLOOKUP(A117,'Choosing features'!$A$3:$B$285,2,0),0)</f>
        <v>2.2322378297439001E-3</v>
      </c>
      <c r="C117" s="28">
        <f>IFERROR(VLOOKUP(A117,'Choosing features'!$D$3:$E$248,2,0),0)</f>
        <v>3.7840820848031699E-4</v>
      </c>
      <c r="D117" s="28">
        <f>IFERROR(VLOOKUP(A117,'Choosing features'!$G$3:$H$216,2,0),0)</f>
        <v>1.51993661961971E-4</v>
      </c>
      <c r="E117" s="25">
        <f t="shared" si="3"/>
        <v>9.2087990006206263E-4</v>
      </c>
      <c r="F117" s="27">
        <f t="shared" si="4"/>
        <v>3</v>
      </c>
      <c r="G117" s="13">
        <v>1</v>
      </c>
      <c r="H117" s="30" t="s">
        <v>136</v>
      </c>
      <c r="I117" s="33" t="s">
        <v>136</v>
      </c>
      <c r="J117" s="30" t="str">
        <f t="shared" si="5"/>
        <v>Active_MAX_AMT_CREDIT_SUM_DEBT</v>
      </c>
    </row>
    <row r="118" spans="1:10" x14ac:dyDescent="0.25">
      <c r="A118" s="24" t="s">
        <v>205</v>
      </c>
      <c r="B118" s="28">
        <f>IFERROR(VLOOKUP(A118,'Choosing features'!$A$3:$B$285,2,0),0)</f>
        <v>7.6454314153573204E-4</v>
      </c>
      <c r="C118" s="28">
        <f>IFERROR(VLOOKUP(A118,'Choosing features'!$D$3:$E$248,2,0),0)</f>
        <v>0</v>
      </c>
      <c r="D118" s="28">
        <f>IFERROR(VLOOKUP(A118,'Choosing features'!$G$3:$H$216,2,0),0)</f>
        <v>1.9854362817182001E-3</v>
      </c>
      <c r="E118" s="25">
        <f t="shared" si="3"/>
        <v>9.1665980775131083E-4</v>
      </c>
      <c r="F118" s="27">
        <f t="shared" si="4"/>
        <v>2</v>
      </c>
      <c r="G118" s="13">
        <v>1</v>
      </c>
      <c r="H118" s="30" t="s">
        <v>205</v>
      </c>
      <c r="I118" s="33" t="s">
        <v>205</v>
      </c>
      <c r="J118" s="30" t="str">
        <f t="shared" si="5"/>
        <v>Rev_AVG_AMT_GOODS_PRICE</v>
      </c>
    </row>
    <row r="119" spans="1:10" x14ac:dyDescent="0.25">
      <c r="A119" s="24" t="s">
        <v>214</v>
      </c>
      <c r="B119" s="28">
        <f>IFERROR(VLOOKUP(A119,'Choosing features'!$A$3:$B$285,2,0),0)</f>
        <v>6.9864707438079801E-4</v>
      </c>
      <c r="C119" s="28">
        <f>IFERROR(VLOOKUP(A119,'Choosing features'!$D$3:$E$248,2,0),0)</f>
        <v>1.21525651478632E-3</v>
      </c>
      <c r="D119" s="28">
        <f>IFERROR(VLOOKUP(A119,'Choosing features'!$G$3:$H$216,2,0),0)</f>
        <v>7.7256588794581097E-4</v>
      </c>
      <c r="E119" s="25">
        <f t="shared" si="3"/>
        <v>8.9548982570430969E-4</v>
      </c>
      <c r="F119" s="27">
        <f t="shared" si="4"/>
        <v>3</v>
      </c>
      <c r="G119" s="13">
        <v>1</v>
      </c>
      <c r="H119" s="30" t="s">
        <v>214</v>
      </c>
      <c r="I119" s="33" t="s">
        <v>214</v>
      </c>
      <c r="J119" s="30" t="str">
        <f t="shared" si="5"/>
        <v>YEARS_BEGINEXPLUATATION_AVG</v>
      </c>
    </row>
    <row r="120" spans="1:10" x14ac:dyDescent="0.25">
      <c r="A120" s="24" t="s">
        <v>141</v>
      </c>
      <c r="B120" s="28">
        <f>IFERROR(VLOOKUP(A120,'Choosing features'!$A$3:$B$285,2,0),0)</f>
        <v>2.1060517481760002E-3</v>
      </c>
      <c r="C120" s="28">
        <f>IFERROR(VLOOKUP(A120,'Choosing features'!$D$3:$E$248,2,0),0)</f>
        <v>3.4689366700692498E-4</v>
      </c>
      <c r="D120" s="28">
        <f>IFERROR(VLOOKUP(A120,'Choosing features'!$G$3:$H$216,2,0),0)</f>
        <v>2.2339429192083201E-4</v>
      </c>
      <c r="E120" s="25">
        <f t="shared" si="3"/>
        <v>8.9211323570125239E-4</v>
      </c>
      <c r="F120" s="27">
        <f t="shared" si="4"/>
        <v>3</v>
      </c>
      <c r="G120" s="13">
        <v>1</v>
      </c>
      <c r="H120" s="30" t="s">
        <v>141</v>
      </c>
      <c r="I120" s="33" t="s">
        <v>141</v>
      </c>
      <c r="J120" s="30" t="str">
        <f t="shared" si="5"/>
        <v>Consum_AVG_SELLERPLACE_AREA</v>
      </c>
    </row>
    <row r="121" spans="1:10" x14ac:dyDescent="0.25">
      <c r="A121" s="24" t="s">
        <v>196</v>
      </c>
      <c r="B121" s="28">
        <f>IFERROR(VLOOKUP(A121,'Choosing features'!$A$3:$B$285,2,0),0)</f>
        <v>8.3686857807130702E-4</v>
      </c>
      <c r="C121" s="28">
        <f>IFERROR(VLOOKUP(A121,'Choosing features'!$D$3:$E$248,2,0),0)</f>
        <v>7.5279677559433997E-4</v>
      </c>
      <c r="D121" s="28">
        <f>IFERROR(VLOOKUP(A121,'Choosing features'!$G$3:$H$216,2,0),0)</f>
        <v>1.03618775595827E-3</v>
      </c>
      <c r="E121" s="25">
        <f t="shared" si="3"/>
        <v>8.7528436987463888E-4</v>
      </c>
      <c r="F121" s="27">
        <f t="shared" si="4"/>
        <v>3</v>
      </c>
      <c r="G121" s="13">
        <v>1</v>
      </c>
      <c r="H121" s="30" t="s">
        <v>196</v>
      </c>
      <c r="I121" s="33" t="s">
        <v>196</v>
      </c>
      <c r="J121" s="30" t="str">
        <f t="shared" si="5"/>
        <v>Cash_MAX_DAYS_LAST_DUE</v>
      </c>
    </row>
    <row r="122" spans="1:10" x14ac:dyDescent="0.25">
      <c r="A122" s="24" t="s">
        <v>203</v>
      </c>
      <c r="B122" s="28">
        <f>IFERROR(VLOOKUP(A122,'Choosing features'!$A$3:$B$285,2,0),0)</f>
        <v>7.7035410135552402E-4</v>
      </c>
      <c r="C122" s="28">
        <f>IFERROR(VLOOKUP(A122,'Choosing features'!$D$3:$E$248,2,0),0)</f>
        <v>1.47249097479478E-3</v>
      </c>
      <c r="D122" s="28">
        <f>IFERROR(VLOOKUP(A122,'Choosing features'!$G$3:$H$216,2,0),0)</f>
        <v>3.1022089956360698E-4</v>
      </c>
      <c r="E122" s="25">
        <f t="shared" si="3"/>
        <v>8.5102199190463708E-4</v>
      </c>
      <c r="F122" s="27">
        <f t="shared" si="4"/>
        <v>3</v>
      </c>
      <c r="G122" s="13">
        <v>1</v>
      </c>
      <c r="H122" s="30" t="s">
        <v>203</v>
      </c>
      <c r="I122" s="33" t="s">
        <v>203</v>
      </c>
      <c r="J122" s="30" t="str">
        <f t="shared" si="5"/>
        <v>APARTMENTS_AVG</v>
      </c>
    </row>
    <row r="123" spans="1:10" x14ac:dyDescent="0.25">
      <c r="A123" s="24" t="s">
        <v>183</v>
      </c>
      <c r="B123" s="28">
        <f>IFERROR(VLOOKUP(A123,'Choosing features'!$A$3:$B$285,2,0),0)</f>
        <v>1.02269552842964E-3</v>
      </c>
      <c r="C123" s="28">
        <f>IFERROR(VLOOKUP(A123,'Choosing features'!$D$3:$E$248,2,0),0)</f>
        <v>1.50236009082585E-3</v>
      </c>
      <c r="D123" s="28">
        <f>IFERROR(VLOOKUP(A123,'Choosing features'!$G$3:$H$216,2,0),0)</f>
        <v>0</v>
      </c>
      <c r="E123" s="25">
        <f t="shared" si="3"/>
        <v>8.4168520641849656E-4</v>
      </c>
      <c r="F123" s="27">
        <f t="shared" si="4"/>
        <v>2</v>
      </c>
      <c r="G123" s="13">
        <v>1</v>
      </c>
      <c r="H123" s="30" t="s">
        <v>183</v>
      </c>
      <c r="I123" s="33" t="s">
        <v>183</v>
      </c>
      <c r="J123" s="30" t="str">
        <f t="shared" si="5"/>
        <v>Closed_AVG_AMT_CREDIT_MAX_OVERDU</v>
      </c>
    </row>
    <row r="124" spans="1:10" x14ac:dyDescent="0.25">
      <c r="A124" s="24" t="s">
        <v>208</v>
      </c>
      <c r="B124" s="28">
        <f>IFERROR(VLOOKUP(A124,'Choosing features'!$A$3:$B$285,2,0),0)</f>
        <v>7.3107812740093499E-4</v>
      </c>
      <c r="C124" s="28">
        <f>IFERROR(VLOOKUP(A124,'Choosing features'!$D$3:$E$248,2,0),0)</f>
        <v>7.9907105295159899E-4</v>
      </c>
      <c r="D124" s="28">
        <f>IFERROR(VLOOKUP(A124,'Choosing features'!$G$3:$H$216,2,0),0)</f>
        <v>9.8659635966797093E-4</v>
      </c>
      <c r="E124" s="25">
        <f t="shared" si="3"/>
        <v>8.3891518000683493E-4</v>
      </c>
      <c r="F124" s="27">
        <f t="shared" si="4"/>
        <v>3</v>
      </c>
      <c r="G124" s="13">
        <v>1</v>
      </c>
      <c r="H124" s="30" t="e">
        <v>#N/A</v>
      </c>
      <c r="I124" s="24" t="s">
        <v>589</v>
      </c>
      <c r="J124" s="30" t="str">
        <f t="shared" si="5"/>
        <v>ORGANIZATION_TYPE</v>
      </c>
    </row>
    <row r="125" spans="1:10" x14ac:dyDescent="0.25">
      <c r="A125" s="24" t="s">
        <v>195</v>
      </c>
      <c r="B125" s="28">
        <f>IFERROR(VLOOKUP(A125,'Choosing features'!$A$3:$B$285,2,0),0)</f>
        <v>8.4153144353409505E-4</v>
      </c>
      <c r="C125" s="28">
        <f>IFERROR(VLOOKUP(A125,'Choosing features'!$D$3:$E$248,2,0),0)</f>
        <v>4.6154656149168102E-4</v>
      </c>
      <c r="D125" s="28">
        <f>IFERROR(VLOOKUP(A125,'Choosing features'!$G$3:$H$216,2,0),0)</f>
        <v>1.13914733765857E-3</v>
      </c>
      <c r="E125" s="25">
        <f t="shared" si="3"/>
        <v>8.140751142281154E-4</v>
      </c>
      <c r="F125" s="27">
        <f t="shared" si="4"/>
        <v>3</v>
      </c>
      <c r="G125" s="13">
        <v>1</v>
      </c>
      <c r="H125" s="30" t="e">
        <v>#N/A</v>
      </c>
      <c r="I125" s="24" t="s">
        <v>590</v>
      </c>
      <c r="J125" s="30" t="str">
        <f t="shared" si="5"/>
        <v>NAME_CONTRACT_TYPE</v>
      </c>
    </row>
    <row r="126" spans="1:10" x14ac:dyDescent="0.25">
      <c r="A126" s="24" t="s">
        <v>158</v>
      </c>
      <c r="B126" s="28">
        <f>IFERROR(VLOOKUP(A126,'Choosing features'!$A$3:$B$285,2,0),0)</f>
        <v>1.5022385381076699E-3</v>
      </c>
      <c r="C126" s="28">
        <f>IFERROR(VLOOKUP(A126,'Choosing features'!$D$3:$E$248,2,0),0)</f>
        <v>6.5325994529346904E-4</v>
      </c>
      <c r="D126" s="28">
        <f>IFERROR(VLOOKUP(A126,'Choosing features'!$G$3:$H$216,2,0),0)</f>
        <v>1.5969278001123999E-4</v>
      </c>
      <c r="E126" s="25">
        <f t="shared" si="3"/>
        <v>7.7173042113745963E-4</v>
      </c>
      <c r="F126" s="27">
        <f t="shared" si="4"/>
        <v>3</v>
      </c>
      <c r="G126" s="13">
        <v>1</v>
      </c>
      <c r="H126" s="30" t="s">
        <v>158</v>
      </c>
      <c r="I126" s="33" t="s">
        <v>158</v>
      </c>
      <c r="J126" s="30" t="str">
        <f t="shared" si="5"/>
        <v>SK_ID_CURR</v>
      </c>
    </row>
    <row r="127" spans="1:10" x14ac:dyDescent="0.25">
      <c r="A127" s="24" t="s">
        <v>193</v>
      </c>
      <c r="B127" s="28">
        <f>IFERROR(VLOOKUP(A127,'Choosing features'!$A$3:$B$285,2,0),0)</f>
        <v>8.4783233617694497E-4</v>
      </c>
      <c r="C127" s="28">
        <f>IFERROR(VLOOKUP(A127,'Choosing features'!$D$3:$E$248,2,0),0)</f>
        <v>1.45160036389122E-3</v>
      </c>
      <c r="D127" s="28">
        <f>IFERROR(VLOOKUP(A127,'Choosing features'!$G$3:$H$216,2,0),0)</f>
        <v>0</v>
      </c>
      <c r="E127" s="25">
        <f t="shared" si="3"/>
        <v>7.6647756668938834E-4</v>
      </c>
      <c r="F127" s="27">
        <f t="shared" si="4"/>
        <v>2</v>
      </c>
      <c r="G127" s="13">
        <v>1</v>
      </c>
      <c r="H127" s="30" t="s">
        <v>193</v>
      </c>
      <c r="I127" s="33" t="s">
        <v>193</v>
      </c>
      <c r="J127" s="30" t="str">
        <f t="shared" si="5"/>
        <v>Rev_MAX_DAYS_FIRST_DUE</v>
      </c>
    </row>
    <row r="128" spans="1:10" x14ac:dyDescent="0.25">
      <c r="A128" s="24" t="s">
        <v>268</v>
      </c>
      <c r="B128" s="28">
        <f>IFERROR(VLOOKUP(A128,'Choosing features'!$A$3:$B$285,2,0),0)</f>
        <v>3.2680220026761299E-4</v>
      </c>
      <c r="C128" s="28">
        <f>IFERROR(VLOOKUP(A128,'Choosing features'!$D$3:$E$248,2,0),0)</f>
        <v>1.3908118161348999E-3</v>
      </c>
      <c r="D128" s="28">
        <f>IFERROR(VLOOKUP(A128,'Choosing features'!$G$3:$H$216,2,0),0)</f>
        <v>5.7234223764460299E-4</v>
      </c>
      <c r="E128" s="25">
        <f t="shared" si="3"/>
        <v>7.6331875134903868E-4</v>
      </c>
      <c r="F128" s="27">
        <f t="shared" si="4"/>
        <v>3</v>
      </c>
      <c r="G128" s="13">
        <v>1</v>
      </c>
      <c r="H128" s="30" t="s">
        <v>268</v>
      </c>
      <c r="I128" s="33" t="s">
        <v>268</v>
      </c>
      <c r="J128" s="30" t="str">
        <f t="shared" si="5"/>
        <v>Consum_AVG_AMT_DOWN_PAYMENT</v>
      </c>
    </row>
    <row r="129" spans="1:10" x14ac:dyDescent="0.25">
      <c r="A129" s="24" t="s">
        <v>170</v>
      </c>
      <c r="B129" s="28">
        <f>IFERROR(VLOOKUP(A129,'Choosing features'!$A$3:$B$285,2,0),0)</f>
        <v>1.29422547880586E-3</v>
      </c>
      <c r="C129" s="28">
        <f>IFERROR(VLOOKUP(A129,'Choosing features'!$D$3:$E$248,2,0),0)</f>
        <v>9.1668658907180902E-4</v>
      </c>
      <c r="D129" s="28">
        <f>IFERROR(VLOOKUP(A129,'Choosing features'!$G$3:$H$216,2,0),0)</f>
        <v>0</v>
      </c>
      <c r="E129" s="25">
        <f t="shared" si="3"/>
        <v>7.3697068929255629E-4</v>
      </c>
      <c r="F129" s="27">
        <f t="shared" si="4"/>
        <v>2</v>
      </c>
      <c r="G129" s="13">
        <v>1</v>
      </c>
      <c r="H129" s="30" t="s">
        <v>170</v>
      </c>
      <c r="I129" s="33" t="s">
        <v>170</v>
      </c>
      <c r="J129" s="30" t="str">
        <f t="shared" si="5"/>
        <v>Cash_MAX_DAYS_DECISION</v>
      </c>
    </row>
    <row r="130" spans="1:10" x14ac:dyDescent="0.25">
      <c r="A130" s="24" t="s">
        <v>187</v>
      </c>
      <c r="B130" s="28">
        <f>IFERROR(VLOOKUP(A130,'Choosing features'!$A$3:$B$285,2,0),0)</f>
        <v>9.4493288258420797E-4</v>
      </c>
      <c r="C130" s="28">
        <f>IFERROR(VLOOKUP(A130,'Choosing features'!$D$3:$E$248,2,0),0)</f>
        <v>4.9317035239211497E-4</v>
      </c>
      <c r="D130" s="28">
        <f>IFERROR(VLOOKUP(A130,'Choosing features'!$G$3:$H$216,2,0),0)</f>
        <v>7.3933022650308697E-4</v>
      </c>
      <c r="E130" s="25">
        <f t="shared" ref="E130:E193" si="6">AVERAGE(B130:D130)</f>
        <v>7.2581115382646993E-4</v>
      </c>
      <c r="F130" s="27">
        <f t="shared" ref="F130:F193" si="7">COUNTIF(B130:D130,"&lt;&gt;0")</f>
        <v>3</v>
      </c>
      <c r="G130" s="13">
        <v>1</v>
      </c>
      <c r="H130" s="30" t="s">
        <v>187</v>
      </c>
      <c r="I130" s="33" t="s">
        <v>187</v>
      </c>
      <c r="J130" s="30" t="str">
        <f t="shared" si="5"/>
        <v>Consum_sum_CNT_PAYMENT</v>
      </c>
    </row>
    <row r="131" spans="1:10" x14ac:dyDescent="0.25">
      <c r="A131" s="24" t="s">
        <v>185</v>
      </c>
      <c r="B131" s="28">
        <f>IFERROR(VLOOKUP(A131,'Choosing features'!$A$3:$B$285,2,0),0)</f>
        <v>9.9777472962562304E-4</v>
      </c>
      <c r="C131" s="28">
        <f>IFERROR(VLOOKUP(A131,'Choosing features'!$D$3:$E$248,2,0),0)</f>
        <v>5.1513571029630399E-4</v>
      </c>
      <c r="D131" s="28">
        <f>IFERROR(VLOOKUP(A131,'Choosing features'!$G$3:$H$216,2,0),0)</f>
        <v>6.5940506281659996E-4</v>
      </c>
      <c r="E131" s="25">
        <f t="shared" si="6"/>
        <v>7.2410516757950903E-4</v>
      </c>
      <c r="F131" s="27">
        <f t="shared" si="7"/>
        <v>3</v>
      </c>
      <c r="G131" s="13">
        <v>1</v>
      </c>
      <c r="H131" s="30" t="s">
        <v>185</v>
      </c>
      <c r="I131" s="33" t="s">
        <v>185</v>
      </c>
      <c r="J131" s="30" t="str">
        <f t="shared" ref="J131:J194" si="8">VLOOKUP(I131,$A$333:$A$795,1,0)</f>
        <v>YEARS_BEGINEXPLUATATION_MODE</v>
      </c>
    </row>
    <row r="132" spans="1:10" x14ac:dyDescent="0.25">
      <c r="A132" s="24" t="s">
        <v>180</v>
      </c>
      <c r="B132" s="28">
        <f>IFERROR(VLOOKUP(A132,'Choosing features'!$A$3:$B$285,2,0),0)</f>
        <v>1.0999106625631399E-3</v>
      </c>
      <c r="C132" s="28">
        <f>IFERROR(VLOOKUP(A132,'Choosing features'!$D$3:$E$248,2,0),0)</f>
        <v>8.73005717944684E-4</v>
      </c>
      <c r="D132" s="28">
        <f>IFERROR(VLOOKUP(A132,'Choosing features'!$G$3:$H$216,2,0),0)</f>
        <v>1.5279920307170001E-4</v>
      </c>
      <c r="E132" s="25">
        <f t="shared" si="6"/>
        <v>7.0857186119317468E-4</v>
      </c>
      <c r="F132" s="27">
        <f t="shared" si="7"/>
        <v>3</v>
      </c>
      <c r="G132" s="13">
        <v>1</v>
      </c>
      <c r="H132" s="30" t="s">
        <v>180</v>
      </c>
      <c r="I132" s="33" t="s">
        <v>180</v>
      </c>
      <c r="J132" s="30" t="str">
        <f t="shared" si="8"/>
        <v>Cash_MAX_DAYS_FIRST_DUE</v>
      </c>
    </row>
    <row r="133" spans="1:10" x14ac:dyDescent="0.25">
      <c r="A133" s="24" t="s">
        <v>167</v>
      </c>
      <c r="B133" s="28">
        <f>IFERROR(VLOOKUP(A133,'Choosing features'!$A$3:$B$285,2,0),0)</f>
        <v>1.38086592870475E-3</v>
      </c>
      <c r="C133" s="28">
        <f>IFERROR(VLOOKUP(A133,'Choosing features'!$D$3:$E$248,2,0),0)</f>
        <v>0</v>
      </c>
      <c r="D133" s="28">
        <f>IFERROR(VLOOKUP(A133,'Choosing features'!$G$3:$H$216,2,0),0)</f>
        <v>6.22160535260077E-4</v>
      </c>
      <c r="E133" s="25">
        <f t="shared" si="6"/>
        <v>6.6767548798827572E-4</v>
      </c>
      <c r="F133" s="27">
        <f t="shared" si="7"/>
        <v>2</v>
      </c>
      <c r="G133" s="13">
        <v>1</v>
      </c>
      <c r="H133" s="30" t="s">
        <v>167</v>
      </c>
      <c r="I133" s="33" t="s">
        <v>167</v>
      </c>
      <c r="J133" s="30" t="str">
        <f t="shared" si="8"/>
        <v>Rev_MIN_DAYS_FIRST_DUE</v>
      </c>
    </row>
    <row r="134" spans="1:10" x14ac:dyDescent="0.25">
      <c r="A134" s="24" t="s">
        <v>200</v>
      </c>
      <c r="B134" s="28">
        <f>IFERROR(VLOOKUP(A134,'Choosing features'!$A$3:$B$285,2,0),0)</f>
        <v>7.9930296349525103E-4</v>
      </c>
      <c r="C134" s="28">
        <f>IFERROR(VLOOKUP(A134,'Choosing features'!$D$3:$E$248,2,0),0)</f>
        <v>1.19015334738897E-3</v>
      </c>
      <c r="D134" s="28">
        <f>IFERROR(VLOOKUP(A134,'Choosing features'!$G$3:$H$216,2,0),0)</f>
        <v>0</v>
      </c>
      <c r="E134" s="25">
        <f t="shared" si="6"/>
        <v>6.6315210362807365E-4</v>
      </c>
      <c r="F134" s="27">
        <f t="shared" si="7"/>
        <v>2</v>
      </c>
      <c r="G134" s="13">
        <v>1</v>
      </c>
      <c r="H134" s="30" t="s">
        <v>200</v>
      </c>
      <c r="I134" s="33" t="s">
        <v>200</v>
      </c>
      <c r="J134" s="30" t="str">
        <f t="shared" si="8"/>
        <v>Cash_SUM_DAYS_DECISION</v>
      </c>
    </row>
    <row r="135" spans="1:10" x14ac:dyDescent="0.25">
      <c r="A135" s="24" t="s">
        <v>181</v>
      </c>
      <c r="B135" s="28">
        <f>IFERROR(VLOOKUP(A135,'Choosing features'!$A$3:$B$285,2,0),0)</f>
        <v>1.0874744421963201E-3</v>
      </c>
      <c r="C135" s="28">
        <f>IFERROR(VLOOKUP(A135,'Choosing features'!$D$3:$E$248,2,0),0)</f>
        <v>6.0698543745218699E-4</v>
      </c>
      <c r="D135" s="28">
        <f>IFERROR(VLOOKUP(A135,'Choosing features'!$G$3:$H$216,2,0),0)</f>
        <v>2.70215463181758E-4</v>
      </c>
      <c r="E135" s="25">
        <f t="shared" si="6"/>
        <v>6.5489178094342169E-4</v>
      </c>
      <c r="F135" s="27">
        <f t="shared" si="7"/>
        <v>3</v>
      </c>
      <c r="G135" s="13">
        <v>1</v>
      </c>
      <c r="H135" s="30" t="s">
        <v>181</v>
      </c>
      <c r="I135" s="33" t="s">
        <v>181</v>
      </c>
      <c r="J135" s="30" t="str">
        <f t="shared" si="8"/>
        <v>Active_MIN_AMT_CREDIT_SUM_LIMIT</v>
      </c>
    </row>
    <row r="136" spans="1:10" x14ac:dyDescent="0.25">
      <c r="A136" s="24" t="s">
        <v>217</v>
      </c>
      <c r="B136" s="28">
        <f>IFERROR(VLOOKUP(A136,'Choosing features'!$A$3:$B$285,2,0),0)</f>
        <v>6.7128029978889001E-4</v>
      </c>
      <c r="C136" s="28">
        <f>IFERROR(VLOOKUP(A136,'Choosing features'!$D$3:$E$248,2,0),0)</f>
        <v>6.1379024775599597E-4</v>
      </c>
      <c r="D136" s="28">
        <f>IFERROR(VLOOKUP(A136,'Choosing features'!$G$3:$H$216,2,0),0)</f>
        <v>6.5674476899495605E-4</v>
      </c>
      <c r="E136" s="25">
        <f t="shared" si="6"/>
        <v>6.4727177217994731E-4</v>
      </c>
      <c r="F136" s="27">
        <f t="shared" si="7"/>
        <v>3</v>
      </c>
      <c r="G136" s="13">
        <v>1</v>
      </c>
      <c r="H136" s="30" t="s">
        <v>217</v>
      </c>
      <c r="I136" s="33" t="s">
        <v>217</v>
      </c>
      <c r="J136" s="30" t="str">
        <f t="shared" si="8"/>
        <v>Consum_MAX_AMT_CREDIT</v>
      </c>
    </row>
    <row r="137" spans="1:10" x14ac:dyDescent="0.25">
      <c r="A137" s="24" t="s">
        <v>192</v>
      </c>
      <c r="B137" s="28">
        <f>IFERROR(VLOOKUP(A137,'Choosing features'!$A$3:$B$285,2,0),0)</f>
        <v>8.6140005342747101E-4</v>
      </c>
      <c r="C137" s="28">
        <f>IFERROR(VLOOKUP(A137,'Choosing features'!$D$3:$E$248,2,0),0)</f>
        <v>7.2576422643797498E-4</v>
      </c>
      <c r="D137" s="28">
        <f>IFERROR(VLOOKUP(A137,'Choosing features'!$G$3:$H$216,2,0),0)</f>
        <v>3.5135753014323498E-4</v>
      </c>
      <c r="E137" s="25">
        <f t="shared" si="6"/>
        <v>6.4617393666956027E-4</v>
      </c>
      <c r="F137" s="27">
        <f t="shared" si="7"/>
        <v>3</v>
      </c>
      <c r="G137" s="13">
        <v>1</v>
      </c>
      <c r="H137" s="30" t="s">
        <v>192</v>
      </c>
      <c r="I137" s="33" t="s">
        <v>192</v>
      </c>
      <c r="J137" s="30" t="str">
        <f t="shared" si="8"/>
        <v>Consum_Approved_credit</v>
      </c>
    </row>
    <row r="138" spans="1:10" x14ac:dyDescent="0.25">
      <c r="A138" s="24" t="s">
        <v>216</v>
      </c>
      <c r="B138" s="28">
        <f>IFERROR(VLOOKUP(A138,'Choosing features'!$A$3:$B$285,2,0),0)</f>
        <v>6.7365558263493704E-4</v>
      </c>
      <c r="C138" s="28">
        <f>IFERROR(VLOOKUP(A138,'Choosing features'!$D$3:$E$248,2,0),0)</f>
        <v>8.1737655504986195E-4</v>
      </c>
      <c r="D138" s="28">
        <f>IFERROR(VLOOKUP(A138,'Choosing features'!$G$3:$H$216,2,0),0)</f>
        <v>4.3843298394738098E-4</v>
      </c>
      <c r="E138" s="25">
        <f t="shared" si="6"/>
        <v>6.4315504054406004E-4</v>
      </c>
      <c r="F138" s="27">
        <f t="shared" si="7"/>
        <v>3</v>
      </c>
      <c r="G138" s="13">
        <v>1</v>
      </c>
      <c r="H138" s="30" t="s">
        <v>216</v>
      </c>
      <c r="I138" s="33" t="s">
        <v>216</v>
      </c>
      <c r="J138" s="30" t="str">
        <f t="shared" si="8"/>
        <v>FLAG_DOCUMENT_18</v>
      </c>
    </row>
    <row r="139" spans="1:10" x14ac:dyDescent="0.25">
      <c r="A139" s="24" t="s">
        <v>202</v>
      </c>
      <c r="B139" s="28">
        <f>IFERROR(VLOOKUP(A139,'Choosing features'!$A$3:$B$285,2,0),0)</f>
        <v>7.8935329051772599E-4</v>
      </c>
      <c r="C139" s="28">
        <f>IFERROR(VLOOKUP(A139,'Choosing features'!$D$3:$E$248,2,0),0)</f>
        <v>8.2038736784618602E-4</v>
      </c>
      <c r="D139" s="28">
        <f>IFERROR(VLOOKUP(A139,'Choosing features'!$G$3:$H$216,2,0),0)</f>
        <v>2.94230566941342E-4</v>
      </c>
      <c r="E139" s="25">
        <f t="shared" si="6"/>
        <v>6.3465707510175137E-4</v>
      </c>
      <c r="F139" s="27">
        <f t="shared" si="7"/>
        <v>3</v>
      </c>
      <c r="G139" s="13">
        <v>1</v>
      </c>
      <c r="H139" s="30" t="s">
        <v>202</v>
      </c>
      <c r="I139" s="33" t="s">
        <v>202</v>
      </c>
      <c r="J139" s="30" t="str">
        <f t="shared" si="8"/>
        <v>Consum_high_int_group</v>
      </c>
    </row>
    <row r="140" spans="1:10" x14ac:dyDescent="0.25">
      <c r="A140" s="24" t="s">
        <v>230</v>
      </c>
      <c r="B140" s="28">
        <f>IFERROR(VLOOKUP(A140,'Choosing features'!$A$3:$B$285,2,0),0)</f>
        <v>5.5325136408178495E-4</v>
      </c>
      <c r="C140" s="28">
        <f>IFERROR(VLOOKUP(A140,'Choosing features'!$D$3:$E$248,2,0),0)</f>
        <v>7.7314713194729095E-4</v>
      </c>
      <c r="D140" s="28">
        <f>IFERROR(VLOOKUP(A140,'Choosing features'!$G$3:$H$216,2,0),0)</f>
        <v>5.3449546925328202E-4</v>
      </c>
      <c r="E140" s="25">
        <f t="shared" si="6"/>
        <v>6.2029798842745253E-4</v>
      </c>
      <c r="F140" s="27">
        <f t="shared" si="7"/>
        <v>3</v>
      </c>
      <c r="G140" s="13">
        <v>1</v>
      </c>
      <c r="H140" s="30" t="s">
        <v>230</v>
      </c>
      <c r="I140" s="33" t="s">
        <v>230</v>
      </c>
      <c r="J140" s="30" t="str">
        <f t="shared" si="8"/>
        <v>LANDAREA_AVG</v>
      </c>
    </row>
    <row r="141" spans="1:10" x14ac:dyDescent="0.25">
      <c r="A141" s="24" t="s">
        <v>154</v>
      </c>
      <c r="B141" s="28">
        <f>IFERROR(VLOOKUP(A141,'Choosing features'!$A$3:$B$285,2,0),0)</f>
        <v>1.68535251875571E-3</v>
      </c>
      <c r="C141" s="28">
        <f>IFERROR(VLOOKUP(A141,'Choosing features'!$D$3:$E$248,2,0),0)</f>
        <v>1.5278555420308499E-4</v>
      </c>
      <c r="D141" s="28">
        <f>IFERROR(VLOOKUP(A141,'Choosing features'!$G$3:$H$216,2,0),0)</f>
        <v>0</v>
      </c>
      <c r="E141" s="25">
        <f t="shared" si="6"/>
        <v>6.1271269098626502E-4</v>
      </c>
      <c r="F141" s="27">
        <f t="shared" si="7"/>
        <v>2</v>
      </c>
      <c r="G141" s="13">
        <v>1</v>
      </c>
      <c r="H141" s="30" t="s">
        <v>154</v>
      </c>
      <c r="I141" s="33" t="s">
        <v>154</v>
      </c>
      <c r="J141" s="30" t="str">
        <f t="shared" si="8"/>
        <v>Rev_SUM_AMT_APPL</v>
      </c>
    </row>
    <row r="142" spans="1:10" x14ac:dyDescent="0.25">
      <c r="A142" s="24" t="s">
        <v>219</v>
      </c>
      <c r="B142" s="28">
        <f>IFERROR(VLOOKUP(A142,'Choosing features'!$A$3:$B$285,2,0),0)</f>
        <v>6.4252630428016696E-4</v>
      </c>
      <c r="C142" s="28">
        <f>IFERROR(VLOOKUP(A142,'Choosing features'!$D$3:$E$248,2,0),0)</f>
        <v>6.4246061638190697E-4</v>
      </c>
      <c r="D142" s="28">
        <f>IFERROR(VLOOKUP(A142,'Choosing features'!$G$3:$H$216,2,0),0)</f>
        <v>5.2587073457548595E-4</v>
      </c>
      <c r="E142" s="25">
        <f t="shared" si="6"/>
        <v>6.0361921841251996E-4</v>
      </c>
      <c r="F142" s="27">
        <f t="shared" si="7"/>
        <v>3</v>
      </c>
      <c r="G142" s="13">
        <v>1</v>
      </c>
      <c r="H142" s="30" t="e">
        <v>#N/A</v>
      </c>
      <c r="I142" s="24" t="s">
        <v>584</v>
      </c>
      <c r="J142" s="30" t="str">
        <f t="shared" si="8"/>
        <v>NAME_INCOME_TYPE</v>
      </c>
    </row>
    <row r="143" spans="1:10" x14ac:dyDescent="0.25">
      <c r="A143" s="24" t="s">
        <v>194</v>
      </c>
      <c r="B143" s="28">
        <f>IFERROR(VLOOKUP(A143,'Choosing features'!$A$3:$B$285,2,0),0)</f>
        <v>8.4479008079260697E-4</v>
      </c>
      <c r="C143" s="28">
        <f>IFERROR(VLOOKUP(A143,'Choosing features'!$D$3:$E$248,2,0),0)</f>
        <v>6.8553208775143598E-4</v>
      </c>
      <c r="D143" s="28">
        <f>IFERROR(VLOOKUP(A143,'Choosing features'!$G$3:$H$216,2,0),0)</f>
        <v>2.59085704749731E-4</v>
      </c>
      <c r="E143" s="25">
        <f t="shared" si="6"/>
        <v>5.9646929109792471E-4</v>
      </c>
      <c r="F143" s="27">
        <f t="shared" si="7"/>
        <v>3</v>
      </c>
      <c r="G143" s="13">
        <v>1</v>
      </c>
      <c r="H143" s="30" t="e">
        <v>#N/A</v>
      </c>
      <c r="I143" s="24" t="s">
        <v>589</v>
      </c>
      <c r="J143" s="30" t="str">
        <f t="shared" si="8"/>
        <v>ORGANIZATION_TYPE</v>
      </c>
    </row>
    <row r="144" spans="1:10" x14ac:dyDescent="0.25">
      <c r="A144" s="24" t="s">
        <v>191</v>
      </c>
      <c r="B144" s="28">
        <f>IFERROR(VLOOKUP(A144,'Choosing features'!$A$3:$B$285,2,0),0)</f>
        <v>8.6250429766982298E-4</v>
      </c>
      <c r="C144" s="28">
        <f>IFERROR(VLOOKUP(A144,'Choosing features'!$D$3:$E$248,2,0),0)</f>
        <v>1.6730212944237501E-4</v>
      </c>
      <c r="D144" s="28">
        <f>IFERROR(VLOOKUP(A144,'Choosing features'!$G$3:$H$216,2,0),0)</f>
        <v>6.88164805782754E-4</v>
      </c>
      <c r="E144" s="25">
        <f t="shared" si="6"/>
        <v>5.7265707763165064E-4</v>
      </c>
      <c r="F144" s="27">
        <f t="shared" si="7"/>
        <v>3</v>
      </c>
      <c r="G144" s="13">
        <v>1</v>
      </c>
      <c r="H144" s="30" t="e">
        <v>#N/A</v>
      </c>
      <c r="I144" s="24" t="s">
        <v>587</v>
      </c>
      <c r="J144" s="30" t="str">
        <f t="shared" si="8"/>
        <v>OCCUPATION_TYPE</v>
      </c>
    </row>
    <row r="145" spans="1:10" x14ac:dyDescent="0.25">
      <c r="A145" s="24" t="s">
        <v>344</v>
      </c>
      <c r="B145" s="28">
        <f>IFERROR(VLOOKUP(A145,'Choosing features'!$A$3:$B$285,2,0),0)</f>
        <v>0</v>
      </c>
      <c r="C145" s="28">
        <f>IFERROR(VLOOKUP(A145,'Choosing features'!$D$3:$E$248,2,0),0)</f>
        <v>1.22828370226707E-3</v>
      </c>
      <c r="D145" s="28">
        <f>IFERROR(VLOOKUP(A145,'Choosing features'!$G$3:$H$216,2,0),0)</f>
        <v>4.1899110123994602E-4</v>
      </c>
      <c r="E145" s="25">
        <f t="shared" si="6"/>
        <v>5.4909160116900534E-4</v>
      </c>
      <c r="F145" s="27">
        <f t="shared" si="7"/>
        <v>2</v>
      </c>
      <c r="G145" s="13">
        <v>1</v>
      </c>
      <c r="H145" s="30" t="s">
        <v>344</v>
      </c>
      <c r="I145" s="33" t="s">
        <v>344</v>
      </c>
      <c r="J145" s="30" t="str">
        <f t="shared" si="8"/>
        <v>BASEMENTAREA_AVG</v>
      </c>
    </row>
    <row r="146" spans="1:10" x14ac:dyDescent="0.25">
      <c r="A146" s="24" t="s">
        <v>204</v>
      </c>
      <c r="B146" s="28">
        <f>IFERROR(VLOOKUP(A146,'Choosing features'!$A$3:$B$285,2,0),0)</f>
        <v>7.7027767101549803E-4</v>
      </c>
      <c r="C146" s="28">
        <f>IFERROR(VLOOKUP(A146,'Choosing features'!$D$3:$E$248,2,0),0)</f>
        <v>5.5113524037902399E-4</v>
      </c>
      <c r="D146" s="28">
        <f>IFERROR(VLOOKUP(A146,'Choosing features'!$G$3:$H$216,2,0),0)</f>
        <v>3.1690041083687603E-4</v>
      </c>
      <c r="E146" s="25">
        <f t="shared" si="6"/>
        <v>5.4610444074379937E-4</v>
      </c>
      <c r="F146" s="27">
        <f t="shared" si="7"/>
        <v>3</v>
      </c>
      <c r="G146" s="13">
        <v>1</v>
      </c>
      <c r="H146" s="30" t="e">
        <v>#N/A</v>
      </c>
      <c r="I146" s="24" t="s">
        <v>587</v>
      </c>
      <c r="J146" s="30" t="str">
        <f t="shared" si="8"/>
        <v>OCCUPATION_TYPE</v>
      </c>
    </row>
    <row r="147" spans="1:10" x14ac:dyDescent="0.25">
      <c r="A147" s="24" t="s">
        <v>207</v>
      </c>
      <c r="B147" s="28">
        <f>IFERROR(VLOOKUP(A147,'Choosing features'!$A$3:$B$285,2,0),0)</f>
        <v>7.3591557369402096E-4</v>
      </c>
      <c r="C147" s="28">
        <f>IFERROR(VLOOKUP(A147,'Choosing features'!$D$3:$E$248,2,0),0)</f>
        <v>4.3059232667892402E-4</v>
      </c>
      <c r="D147" s="28">
        <f>IFERROR(VLOOKUP(A147,'Choosing features'!$G$3:$H$216,2,0),0)</f>
        <v>3.9753112170967902E-4</v>
      </c>
      <c r="E147" s="25">
        <f t="shared" si="6"/>
        <v>5.2134634069420799E-4</v>
      </c>
      <c r="F147" s="27">
        <f t="shared" si="7"/>
        <v>3</v>
      </c>
      <c r="G147" s="13">
        <v>1</v>
      </c>
      <c r="H147" s="30" t="s">
        <v>207</v>
      </c>
      <c r="I147" s="33" t="s">
        <v>207</v>
      </c>
      <c r="J147" s="30" t="str">
        <f t="shared" si="8"/>
        <v>case_1_2_pct</v>
      </c>
    </row>
    <row r="148" spans="1:10" x14ac:dyDescent="0.25">
      <c r="A148" s="24" t="s">
        <v>345</v>
      </c>
      <c r="B148" s="28">
        <f>IFERROR(VLOOKUP(A148,'Choosing features'!$A$3:$B$285,2,0),0)</f>
        <v>0</v>
      </c>
      <c r="C148" s="28">
        <f>IFERROR(VLOOKUP(A148,'Choosing features'!$D$3:$E$248,2,0),0)</f>
        <v>6.5011867853995999E-4</v>
      </c>
      <c r="D148" s="28">
        <f>IFERROR(VLOOKUP(A148,'Choosing features'!$G$3:$H$216,2,0),0)</f>
        <v>8.5979040101467202E-4</v>
      </c>
      <c r="E148" s="25">
        <f t="shared" si="6"/>
        <v>5.0330302651821067E-4</v>
      </c>
      <c r="F148" s="27">
        <f t="shared" si="7"/>
        <v>2</v>
      </c>
      <c r="G148" s="13">
        <v>1</v>
      </c>
      <c r="H148" s="30" t="s">
        <v>345</v>
      </c>
      <c r="I148" s="33" t="s">
        <v>345</v>
      </c>
      <c r="J148" s="30" t="str">
        <f t="shared" si="8"/>
        <v>Cash_MAX_CNT_PAYMENT</v>
      </c>
    </row>
    <row r="149" spans="1:10" x14ac:dyDescent="0.25">
      <c r="A149" s="24" t="s">
        <v>236</v>
      </c>
      <c r="B149" s="28">
        <f>IFERROR(VLOOKUP(A149,'Choosing features'!$A$3:$B$285,2,0),0)</f>
        <v>5.0606987015796602E-4</v>
      </c>
      <c r="C149" s="28">
        <f>IFERROR(VLOOKUP(A149,'Choosing features'!$D$3:$E$248,2,0),0)</f>
        <v>4.99534938211427E-4</v>
      </c>
      <c r="D149" s="28">
        <f>IFERROR(VLOOKUP(A149,'Choosing features'!$G$3:$H$216,2,0),0)</f>
        <v>4.5411298346157997E-4</v>
      </c>
      <c r="E149" s="25">
        <f t="shared" si="6"/>
        <v>4.8657259727699094E-4</v>
      </c>
      <c r="F149" s="27">
        <f t="shared" si="7"/>
        <v>3</v>
      </c>
      <c r="G149" s="13">
        <v>1</v>
      </c>
      <c r="H149" s="30" t="s">
        <v>236</v>
      </c>
      <c r="I149" s="33" t="s">
        <v>236</v>
      </c>
      <c r="J149" s="30" t="str">
        <f t="shared" si="8"/>
        <v>home_cred_act_pct</v>
      </c>
    </row>
    <row r="150" spans="1:10" x14ac:dyDescent="0.25">
      <c r="A150" s="24" t="s">
        <v>234</v>
      </c>
      <c r="B150" s="28">
        <f>IFERROR(VLOOKUP(A150,'Choosing features'!$A$3:$B$285,2,0),0)</f>
        <v>5.1311232151543399E-4</v>
      </c>
      <c r="C150" s="28">
        <f>IFERROR(VLOOKUP(A150,'Choosing features'!$D$3:$E$248,2,0),0)</f>
        <v>6.6705925425225999E-4</v>
      </c>
      <c r="D150" s="28">
        <f>IFERROR(VLOOKUP(A150,'Choosing features'!$G$3:$H$216,2,0),0)</f>
        <v>2.6340221262375902E-4</v>
      </c>
      <c r="E150" s="25">
        <f t="shared" si="6"/>
        <v>4.8119126279715096E-4</v>
      </c>
      <c r="F150" s="27">
        <f t="shared" si="7"/>
        <v>3</v>
      </c>
      <c r="G150" s="13">
        <v>1</v>
      </c>
      <c r="H150" s="30" t="s">
        <v>234</v>
      </c>
      <c r="I150" s="33" t="s">
        <v>234</v>
      </c>
      <c r="J150" s="30" t="str">
        <f t="shared" si="8"/>
        <v>home_cred_DPD_cnt</v>
      </c>
    </row>
    <row r="151" spans="1:10" x14ac:dyDescent="0.25">
      <c r="A151" s="24" t="s">
        <v>165</v>
      </c>
      <c r="B151" s="28">
        <f>IFERROR(VLOOKUP(A151,'Choosing features'!$A$3:$B$285,2,0),0)</f>
        <v>1.4107022433984999E-3</v>
      </c>
      <c r="C151" s="28">
        <f>IFERROR(VLOOKUP(A151,'Choosing features'!$D$3:$E$248,2,0),0)</f>
        <v>0</v>
      </c>
      <c r="D151" s="28">
        <f>IFERROR(VLOOKUP(A151,'Choosing features'!$G$3:$H$216,2,0),0)</f>
        <v>0</v>
      </c>
      <c r="E151" s="25">
        <f t="shared" si="6"/>
        <v>4.7023408113283329E-4</v>
      </c>
      <c r="F151" s="27">
        <f t="shared" si="7"/>
        <v>1</v>
      </c>
      <c r="G151" s="13">
        <v>1</v>
      </c>
      <c r="H151" s="30" t="s">
        <v>165</v>
      </c>
      <c r="I151" s="33" t="s">
        <v>165</v>
      </c>
      <c r="J151" s="30" t="str">
        <f t="shared" si="8"/>
        <v>Rev_SUM_DAYS_DECISION</v>
      </c>
    </row>
    <row r="152" spans="1:10" x14ac:dyDescent="0.25">
      <c r="A152" s="24" t="s">
        <v>199</v>
      </c>
      <c r="B152" s="28">
        <f>IFERROR(VLOOKUP(A152,'Choosing features'!$A$3:$B$285,2,0),0)</f>
        <v>8.0262799064697503E-4</v>
      </c>
      <c r="C152" s="28">
        <f>IFERROR(VLOOKUP(A152,'Choosing features'!$D$3:$E$248,2,0),0)</f>
        <v>4.6313920609266003E-4</v>
      </c>
      <c r="D152" s="28">
        <f>IFERROR(VLOOKUP(A152,'Choosing features'!$G$3:$H$216,2,0),0)</f>
        <v>1.4471936281713999E-4</v>
      </c>
      <c r="E152" s="25">
        <f t="shared" si="6"/>
        <v>4.7016218651892502E-4</v>
      </c>
      <c r="F152" s="27">
        <f t="shared" si="7"/>
        <v>3</v>
      </c>
      <c r="G152" s="13">
        <v>1</v>
      </c>
      <c r="H152" s="30" t="s">
        <v>199</v>
      </c>
      <c r="I152" s="33" t="s">
        <v>199</v>
      </c>
      <c r="J152" s="30" t="str">
        <f t="shared" si="8"/>
        <v>Consum_MAX_DAYS_LAST_DUE</v>
      </c>
    </row>
    <row r="153" spans="1:10" x14ac:dyDescent="0.25">
      <c r="A153" s="24" t="s">
        <v>233</v>
      </c>
      <c r="B153" s="28">
        <f>IFERROR(VLOOKUP(A153,'Choosing features'!$A$3:$B$285,2,0),0)</f>
        <v>5.1739221564978198E-4</v>
      </c>
      <c r="C153" s="28">
        <f>IFERROR(VLOOKUP(A153,'Choosing features'!$D$3:$E$248,2,0),0)</f>
        <v>4.66513492193723E-4</v>
      </c>
      <c r="D153" s="28">
        <f>IFERROR(VLOOKUP(A153,'Choosing features'!$G$3:$H$216,2,0),0)</f>
        <v>3.8095407525935699E-4</v>
      </c>
      <c r="E153" s="25">
        <f t="shared" si="6"/>
        <v>4.5495326103428736E-4</v>
      </c>
      <c r="F153" s="27">
        <f t="shared" si="7"/>
        <v>3</v>
      </c>
      <c r="G153" s="13">
        <v>1</v>
      </c>
      <c r="H153" s="30" t="s">
        <v>233</v>
      </c>
      <c r="I153" s="33" t="s">
        <v>233</v>
      </c>
      <c r="J153" s="30" t="str">
        <f t="shared" si="8"/>
        <v>LIVINGAREA_MODE</v>
      </c>
    </row>
    <row r="154" spans="1:10" x14ac:dyDescent="0.25">
      <c r="A154" s="24" t="s">
        <v>247</v>
      </c>
      <c r="B154" s="28">
        <f>IFERROR(VLOOKUP(A154,'Choosing features'!$A$3:$B$285,2,0),0)</f>
        <v>4.3589985117393999E-4</v>
      </c>
      <c r="C154" s="28">
        <f>IFERROR(VLOOKUP(A154,'Choosing features'!$D$3:$E$248,2,0),0)</f>
        <v>9.2404340861141395E-4</v>
      </c>
      <c r="D154" s="28">
        <f>IFERROR(VLOOKUP(A154,'Choosing features'!$G$3:$H$216,2,0),0)</f>
        <v>0</v>
      </c>
      <c r="E154" s="25">
        <f t="shared" si="6"/>
        <v>4.5331441992845135E-4</v>
      </c>
      <c r="F154" s="27">
        <f t="shared" si="7"/>
        <v>2</v>
      </c>
      <c r="G154" s="13">
        <v>1</v>
      </c>
      <c r="H154" s="30" t="s">
        <v>247</v>
      </c>
      <c r="I154" s="33" t="s">
        <v>247</v>
      </c>
      <c r="J154" s="30" t="str">
        <f t="shared" si="8"/>
        <v>max_home_cred_insta</v>
      </c>
    </row>
    <row r="155" spans="1:10" x14ac:dyDescent="0.25">
      <c r="A155" s="24" t="s">
        <v>226</v>
      </c>
      <c r="B155" s="28">
        <f>IFERROR(VLOOKUP(A155,'Choosing features'!$A$3:$B$285,2,0),0)</f>
        <v>5.6565008645336997E-4</v>
      </c>
      <c r="C155" s="28">
        <f>IFERROR(VLOOKUP(A155,'Choosing features'!$D$3:$E$248,2,0),0)</f>
        <v>4.9186673475634895E-4</v>
      </c>
      <c r="D155" s="28">
        <f>IFERROR(VLOOKUP(A155,'Choosing features'!$G$3:$H$216,2,0),0)</f>
        <v>2.8479677169895699E-4</v>
      </c>
      <c r="E155" s="25">
        <f t="shared" si="6"/>
        <v>4.4743786430289197E-4</v>
      </c>
      <c r="F155" s="27">
        <f t="shared" si="7"/>
        <v>3</v>
      </c>
      <c r="G155" s="13">
        <v>1</v>
      </c>
      <c r="H155" s="30" t="s">
        <v>226</v>
      </c>
      <c r="I155" s="33" t="s">
        <v>226</v>
      </c>
      <c r="J155" s="30" t="str">
        <f t="shared" si="8"/>
        <v>Cash_SUM_AMT_ANNUITY</v>
      </c>
    </row>
    <row r="156" spans="1:10" x14ac:dyDescent="0.25">
      <c r="A156" s="24" t="s">
        <v>201</v>
      </c>
      <c r="B156" s="28">
        <f>IFERROR(VLOOKUP(A156,'Choosing features'!$A$3:$B$285,2,0),0)</f>
        <v>7.9808847924503403E-4</v>
      </c>
      <c r="C156" s="28">
        <f>IFERROR(VLOOKUP(A156,'Choosing features'!$D$3:$E$248,2,0),0)</f>
        <v>1.6161378374741499E-4</v>
      </c>
      <c r="D156" s="28">
        <f>IFERROR(VLOOKUP(A156,'Choosing features'!$G$3:$H$216,2,0),0)</f>
        <v>3.6506415061401699E-4</v>
      </c>
      <c r="E156" s="25">
        <f t="shared" si="6"/>
        <v>4.4158880453548866E-4</v>
      </c>
      <c r="F156" s="27">
        <f t="shared" si="7"/>
        <v>3</v>
      </c>
      <c r="G156" s="13">
        <v>1</v>
      </c>
      <c r="H156" s="30" t="s">
        <v>201</v>
      </c>
      <c r="I156" s="33" t="s">
        <v>201</v>
      </c>
      <c r="J156" s="30" t="str">
        <f t="shared" si="8"/>
        <v>Cash_AVG_HOUR_APPR_PROCESS_START</v>
      </c>
    </row>
    <row r="157" spans="1:10" x14ac:dyDescent="0.25">
      <c r="A157" s="24" t="s">
        <v>256</v>
      </c>
      <c r="B157" s="28">
        <f>IFERROR(VLOOKUP(A157,'Choosing features'!$A$3:$B$285,2,0),0)</f>
        <v>3.6070346157108098E-4</v>
      </c>
      <c r="C157" s="28">
        <f>IFERROR(VLOOKUP(A157,'Choosing features'!$D$3:$E$248,2,0),0)</f>
        <v>9.6353684600328704E-4</v>
      </c>
      <c r="D157" s="28">
        <f>IFERROR(VLOOKUP(A157,'Choosing features'!$G$3:$H$216,2,0),0)</f>
        <v>0</v>
      </c>
      <c r="E157" s="25">
        <f t="shared" si="6"/>
        <v>4.4141343585812269E-4</v>
      </c>
      <c r="F157" s="27">
        <f t="shared" si="7"/>
        <v>2</v>
      </c>
      <c r="G157" s="13">
        <v>1</v>
      </c>
      <c r="H157" s="30" t="s">
        <v>256</v>
      </c>
      <c r="I157" s="33" t="s">
        <v>256</v>
      </c>
      <c r="J157" s="30" t="str">
        <f t="shared" si="8"/>
        <v>LIVINGAREA_AVG</v>
      </c>
    </row>
    <row r="158" spans="1:10" x14ac:dyDescent="0.25">
      <c r="A158" s="24" t="s">
        <v>190</v>
      </c>
      <c r="B158" s="28">
        <f>IFERROR(VLOOKUP(A158,'Choosing features'!$A$3:$B$285,2,0),0)</f>
        <v>8.9342539043353196E-4</v>
      </c>
      <c r="C158" s="28">
        <f>IFERROR(VLOOKUP(A158,'Choosing features'!$D$3:$E$248,2,0),0)</f>
        <v>1.9261665068908801E-4</v>
      </c>
      <c r="D158" s="28">
        <f>IFERROR(VLOOKUP(A158,'Choosing features'!$G$3:$H$216,2,0),0)</f>
        <v>2.2741061099786601E-4</v>
      </c>
      <c r="E158" s="25">
        <f t="shared" si="6"/>
        <v>4.3781755070682868E-4</v>
      </c>
      <c r="F158" s="27">
        <f t="shared" si="7"/>
        <v>3</v>
      </c>
      <c r="G158" s="13">
        <v>1</v>
      </c>
      <c r="H158" s="30" t="s">
        <v>190</v>
      </c>
      <c r="I158" s="33" t="s">
        <v>190</v>
      </c>
      <c r="J158" s="30" t="str">
        <f t="shared" si="8"/>
        <v>Cash_Accomp_Flag_N_pct</v>
      </c>
    </row>
    <row r="159" spans="1:10" x14ac:dyDescent="0.25">
      <c r="A159" s="24" t="s">
        <v>251</v>
      </c>
      <c r="B159" s="28">
        <f>IFERROR(VLOOKUP(A159,'Choosing features'!$A$3:$B$285,2,0),0)</f>
        <v>3.78362558444365E-4</v>
      </c>
      <c r="C159" s="28">
        <f>IFERROR(VLOOKUP(A159,'Choosing features'!$D$3:$E$248,2,0),0)</f>
        <v>3.3014024432154198E-4</v>
      </c>
      <c r="D159" s="28">
        <f>IFERROR(VLOOKUP(A159,'Choosing features'!$G$3:$H$216,2,0),0)</f>
        <v>5.9205884485797797E-4</v>
      </c>
      <c r="E159" s="25">
        <f t="shared" si="6"/>
        <v>4.3352054920796167E-4</v>
      </c>
      <c r="F159" s="27">
        <f t="shared" si="7"/>
        <v>3</v>
      </c>
      <c r="G159" s="13">
        <v>1</v>
      </c>
      <c r="H159" s="30" t="s">
        <v>251</v>
      </c>
      <c r="I159" s="33" t="s">
        <v>251</v>
      </c>
      <c r="J159" s="30" t="str">
        <f t="shared" si="8"/>
        <v>Cash_SUM_AMT_APPL</v>
      </c>
    </row>
    <row r="160" spans="1:10" x14ac:dyDescent="0.25">
      <c r="A160" s="24" t="s">
        <v>171</v>
      </c>
      <c r="B160" s="28">
        <f>IFERROR(VLOOKUP(A160,'Choosing features'!$A$3:$B$285,2,0),0)</f>
        <v>1.2915891443426701E-3</v>
      </c>
      <c r="C160" s="28">
        <f>IFERROR(VLOOKUP(A160,'Choosing features'!$D$3:$E$248,2,0),0)</f>
        <v>0</v>
      </c>
      <c r="D160" s="28">
        <f>IFERROR(VLOOKUP(A160,'Choosing features'!$G$3:$H$216,2,0),0)</f>
        <v>0</v>
      </c>
      <c r="E160" s="25">
        <f t="shared" si="6"/>
        <v>4.3052971478089005E-4</v>
      </c>
      <c r="F160" s="27">
        <f t="shared" si="7"/>
        <v>1</v>
      </c>
      <c r="G160" s="13">
        <v>1</v>
      </c>
      <c r="H160" s="30" t="s">
        <v>171</v>
      </c>
      <c r="I160" s="33" t="s">
        <v>171</v>
      </c>
      <c r="J160" s="30" t="str">
        <f t="shared" si="8"/>
        <v>Consum_AVG_AMT_CREDIT</v>
      </c>
    </row>
    <row r="161" spans="1:10" x14ac:dyDescent="0.25">
      <c r="A161" s="24" t="s">
        <v>243</v>
      </c>
      <c r="B161" s="28">
        <f>IFERROR(VLOOKUP(A161,'Choosing features'!$A$3:$B$285,2,0),0)</f>
        <v>4.5138242506665999E-4</v>
      </c>
      <c r="C161" s="28">
        <f>IFERROR(VLOOKUP(A161,'Choosing features'!$D$3:$E$248,2,0),0)</f>
        <v>3.5647304398317902E-4</v>
      </c>
      <c r="D161" s="28">
        <f>IFERROR(VLOOKUP(A161,'Choosing features'!$G$3:$H$216,2,0),0)</f>
        <v>4.8058363158058203E-4</v>
      </c>
      <c r="E161" s="25">
        <f t="shared" si="6"/>
        <v>4.2947970021014033E-4</v>
      </c>
      <c r="F161" s="27">
        <f t="shared" si="7"/>
        <v>3</v>
      </c>
      <c r="G161" s="13">
        <v>1</v>
      </c>
      <c r="H161" s="30" t="s">
        <v>243</v>
      </c>
      <c r="I161" s="33" t="s">
        <v>243</v>
      </c>
      <c r="J161" s="30" t="str">
        <f t="shared" si="8"/>
        <v>Cash_CODE_REJECT_REASON_cnt</v>
      </c>
    </row>
    <row r="162" spans="1:10" x14ac:dyDescent="0.25">
      <c r="A162" s="24" t="s">
        <v>184</v>
      </c>
      <c r="B162" s="28">
        <f>IFERROR(VLOOKUP(A162,'Choosing features'!$A$3:$B$285,2,0),0)</f>
        <v>1.0191973547971601E-3</v>
      </c>
      <c r="C162" s="28">
        <f>IFERROR(VLOOKUP(A162,'Choosing features'!$D$3:$E$248,2,0),0)</f>
        <v>2.5946969406638397E-4</v>
      </c>
      <c r="D162" s="28">
        <f>IFERROR(VLOOKUP(A162,'Choosing features'!$G$3:$H$216,2,0),0)</f>
        <v>0</v>
      </c>
      <c r="E162" s="25">
        <f t="shared" si="6"/>
        <v>4.2622234962118137E-4</v>
      </c>
      <c r="F162" s="27">
        <f t="shared" si="7"/>
        <v>2</v>
      </c>
      <c r="G162" s="13">
        <v>1</v>
      </c>
      <c r="H162" s="30" t="s">
        <v>184</v>
      </c>
      <c r="I162" s="33" t="s">
        <v>184</v>
      </c>
      <c r="J162" s="30" t="str">
        <f t="shared" si="8"/>
        <v>Consum_MAX_DAYS_TERMINATION</v>
      </c>
    </row>
    <row r="163" spans="1:10" x14ac:dyDescent="0.25">
      <c r="A163" s="24" t="s">
        <v>182</v>
      </c>
      <c r="B163" s="28">
        <f>IFERROR(VLOOKUP(A163,'Choosing features'!$A$3:$B$285,2,0),0)</f>
        <v>1.05063112506956E-3</v>
      </c>
      <c r="C163" s="28">
        <f>IFERROR(VLOOKUP(A163,'Choosing features'!$D$3:$E$248,2,0),0)</f>
        <v>0</v>
      </c>
      <c r="D163" s="28">
        <f>IFERROR(VLOOKUP(A163,'Choosing features'!$G$3:$H$216,2,0),0)</f>
        <v>1.9036855560924701E-4</v>
      </c>
      <c r="E163" s="25">
        <f t="shared" si="6"/>
        <v>4.13666560226269E-4</v>
      </c>
      <c r="F163" s="27">
        <f t="shared" si="7"/>
        <v>2</v>
      </c>
      <c r="G163" s="13">
        <v>1</v>
      </c>
      <c r="H163" s="30" t="s">
        <v>182</v>
      </c>
      <c r="I163" s="33" t="s">
        <v>182</v>
      </c>
      <c r="J163" s="30" t="str">
        <f t="shared" si="8"/>
        <v>Cash_AVG_AMT_APPL</v>
      </c>
    </row>
    <row r="164" spans="1:10" x14ac:dyDescent="0.25">
      <c r="A164" s="24" t="s">
        <v>197</v>
      </c>
      <c r="B164" s="28">
        <f>IFERROR(VLOOKUP(A164,'Choosing features'!$A$3:$B$285,2,0),0)</f>
        <v>8.0929935528651698E-4</v>
      </c>
      <c r="C164" s="28">
        <f>IFERROR(VLOOKUP(A164,'Choosing features'!$D$3:$E$248,2,0),0)</f>
        <v>0</v>
      </c>
      <c r="D164" s="28">
        <f>IFERROR(VLOOKUP(A164,'Choosing features'!$G$3:$H$216,2,0),0)</f>
        <v>4.2625774039478501E-4</v>
      </c>
      <c r="E164" s="25">
        <f t="shared" si="6"/>
        <v>4.1185236522710066E-4</v>
      </c>
      <c r="F164" s="27">
        <f t="shared" si="7"/>
        <v>2</v>
      </c>
      <c r="G164" s="13">
        <v>1</v>
      </c>
      <c r="H164" s="30" t="s">
        <v>197</v>
      </c>
      <c r="I164" s="33" t="s">
        <v>197</v>
      </c>
      <c r="J164" s="30" t="str">
        <f t="shared" si="8"/>
        <v>Cash_MIN_DAYS_LAST_DUE</v>
      </c>
    </row>
    <row r="165" spans="1:10" x14ac:dyDescent="0.25">
      <c r="A165" s="24" t="s">
        <v>314</v>
      </c>
      <c r="B165" s="28">
        <f>IFERROR(VLOOKUP(A165,'Choosing features'!$A$3:$B$285,2,0),0)</f>
        <v>1.4219137341612201E-4</v>
      </c>
      <c r="C165" s="28">
        <f>IFERROR(VLOOKUP(A165,'Choosing features'!$D$3:$E$248,2,0),0)</f>
        <v>2.1247307978011299E-4</v>
      </c>
      <c r="D165" s="28">
        <f>IFERROR(VLOOKUP(A165,'Choosing features'!$G$3:$H$216,2,0),0)</f>
        <v>8.6008148063437904E-4</v>
      </c>
      <c r="E165" s="25">
        <f t="shared" si="6"/>
        <v>4.0491531127687135E-4</v>
      </c>
      <c r="F165" s="27">
        <f t="shared" si="7"/>
        <v>3</v>
      </c>
      <c r="G165" s="13">
        <v>1</v>
      </c>
      <c r="H165" s="30" t="s">
        <v>314</v>
      </c>
      <c r="I165" s="33" t="s">
        <v>314</v>
      </c>
      <c r="J165" s="30" t="str">
        <f t="shared" si="8"/>
        <v>Consum_product_mobile</v>
      </c>
    </row>
    <row r="166" spans="1:10" x14ac:dyDescent="0.25">
      <c r="A166" s="24" t="s">
        <v>223</v>
      </c>
      <c r="B166" s="28">
        <f>IFERROR(VLOOKUP(A166,'Choosing features'!$A$3:$B$285,2,0),0)</f>
        <v>5.7516166809852304E-4</v>
      </c>
      <c r="C166" s="28">
        <f>IFERROR(VLOOKUP(A166,'Choosing features'!$D$3:$E$248,2,0),0)</f>
        <v>3.7154531620263703E-4</v>
      </c>
      <c r="D166" s="28">
        <f>IFERROR(VLOOKUP(A166,'Choosing features'!$G$3:$H$216,2,0),0)</f>
        <v>2.6641238166396898E-4</v>
      </c>
      <c r="E166" s="25">
        <f t="shared" si="6"/>
        <v>4.0437312198837635E-4</v>
      </c>
      <c r="F166" s="27">
        <f t="shared" si="7"/>
        <v>3</v>
      </c>
      <c r="G166" s="13">
        <v>1</v>
      </c>
      <c r="H166" s="30" t="e">
        <v>#N/A</v>
      </c>
      <c r="I166" s="24" t="s">
        <v>591</v>
      </c>
      <c r="J166" s="30" t="str">
        <f t="shared" si="8"/>
        <v>ORGANIZATION_TYPE</v>
      </c>
    </row>
    <row r="167" spans="1:10" x14ac:dyDescent="0.25">
      <c r="A167" s="24" t="s">
        <v>213</v>
      </c>
      <c r="B167" s="28">
        <f>IFERROR(VLOOKUP(A167,'Choosing features'!$A$3:$B$285,2,0),0)</f>
        <v>7.0739004957706296E-4</v>
      </c>
      <c r="C167" s="28">
        <f>IFERROR(VLOOKUP(A167,'Choosing features'!$D$3:$E$248,2,0),0)</f>
        <v>3.7726892595316098E-4</v>
      </c>
      <c r="D167" s="28">
        <f>IFERROR(VLOOKUP(A167,'Choosing features'!$G$3:$H$216,2,0),0)</f>
        <v>1.08315363892202E-4</v>
      </c>
      <c r="E167" s="25">
        <f t="shared" si="6"/>
        <v>3.9765811314080869E-4</v>
      </c>
      <c r="F167" s="27">
        <f t="shared" si="7"/>
        <v>3</v>
      </c>
      <c r="G167" s="13">
        <v>1</v>
      </c>
      <c r="H167" s="30" t="s">
        <v>213</v>
      </c>
      <c r="I167" s="33" t="s">
        <v>213</v>
      </c>
      <c r="J167" s="30" t="str">
        <f t="shared" si="8"/>
        <v>Rev_MAX_DAYS_DECISION</v>
      </c>
    </row>
    <row r="168" spans="1:10" x14ac:dyDescent="0.25">
      <c r="A168" s="24" t="s">
        <v>212</v>
      </c>
      <c r="B168" s="28">
        <f>IFERROR(VLOOKUP(A168,'Choosing features'!$A$3:$B$285,2,0),0)</f>
        <v>7.1573837374145298E-4</v>
      </c>
      <c r="C168" s="28">
        <f>IFERROR(VLOOKUP(A168,'Choosing features'!$D$3:$E$248,2,0),0)</f>
        <v>4.6818012216618001E-4</v>
      </c>
      <c r="D168" s="28">
        <f>IFERROR(VLOOKUP(A168,'Choosing features'!$G$3:$H$216,2,0),0)</f>
        <v>0</v>
      </c>
      <c r="E168" s="25">
        <f t="shared" si="6"/>
        <v>3.9463949863587767E-4</v>
      </c>
      <c r="F168" s="27">
        <f t="shared" si="7"/>
        <v>2</v>
      </c>
      <c r="G168" s="13">
        <v>1</v>
      </c>
      <c r="H168" s="30" t="s">
        <v>212</v>
      </c>
      <c r="I168" s="33" t="s">
        <v>212</v>
      </c>
      <c r="J168" s="30" t="str">
        <f t="shared" si="8"/>
        <v>LIVINGAREA_MEDI</v>
      </c>
    </row>
    <row r="169" spans="1:10" x14ac:dyDescent="0.25">
      <c r="A169" s="24" t="s">
        <v>323</v>
      </c>
      <c r="B169" s="28">
        <f>IFERROR(VLOOKUP(A169,'Choosing features'!$A$3:$B$285,2,0),0)</f>
        <v>1.31105080877951E-4</v>
      </c>
      <c r="C169" s="28">
        <f>IFERROR(VLOOKUP(A169,'Choosing features'!$D$3:$E$248,2,0),0)</f>
        <v>7.5263405387389305E-4</v>
      </c>
      <c r="D169" s="28">
        <f>IFERROR(VLOOKUP(A169,'Choosing features'!$G$3:$H$216,2,0),0)</f>
        <v>2.8087506384966501E-4</v>
      </c>
      <c r="E169" s="25">
        <f t="shared" si="6"/>
        <v>3.8820473286716963E-4</v>
      </c>
      <c r="F169" s="27">
        <f t="shared" si="7"/>
        <v>3</v>
      </c>
      <c r="G169" s="13">
        <v>1</v>
      </c>
      <c r="H169" s="30" t="s">
        <v>323</v>
      </c>
      <c r="I169" s="33" t="s">
        <v>323</v>
      </c>
      <c r="J169" s="30" t="str">
        <f t="shared" si="8"/>
        <v>LANDAREA_MODE</v>
      </c>
    </row>
    <row r="170" spans="1:10" x14ac:dyDescent="0.25">
      <c r="A170" s="24" t="s">
        <v>239</v>
      </c>
      <c r="B170" s="28">
        <f>IFERROR(VLOOKUP(A170,'Choosing features'!$A$3:$B$285,2,0),0)</f>
        <v>4.7385991187479299E-4</v>
      </c>
      <c r="C170" s="28">
        <f>IFERROR(VLOOKUP(A170,'Choosing features'!$D$3:$E$248,2,0),0)</f>
        <v>5.0769176779589403E-4</v>
      </c>
      <c r="D170" s="28">
        <f>IFERROR(VLOOKUP(A170,'Choosing features'!$G$3:$H$216,2,0),0)</f>
        <v>1.6600937338028001E-4</v>
      </c>
      <c r="E170" s="25">
        <f t="shared" si="6"/>
        <v>3.8252035101698904E-4</v>
      </c>
      <c r="F170" s="27">
        <f t="shared" si="7"/>
        <v>3</v>
      </c>
      <c r="G170" s="13">
        <v>1</v>
      </c>
      <c r="H170" s="30" t="s">
        <v>239</v>
      </c>
      <c r="I170" s="33" t="s">
        <v>239</v>
      </c>
      <c r="J170" s="30" t="str">
        <f t="shared" si="8"/>
        <v>COMMONAREA_MODE</v>
      </c>
    </row>
    <row r="171" spans="1:10" x14ac:dyDescent="0.25">
      <c r="A171" s="24" t="s">
        <v>206</v>
      </c>
      <c r="B171" s="28">
        <f>IFERROR(VLOOKUP(A171,'Choosing features'!$A$3:$B$285,2,0),0)</f>
        <v>7.3863489552372099E-4</v>
      </c>
      <c r="C171" s="28">
        <f>IFERROR(VLOOKUP(A171,'Choosing features'!$D$3:$E$248,2,0),0)</f>
        <v>4.0058445926582302E-4</v>
      </c>
      <c r="D171" s="28">
        <f>IFERROR(VLOOKUP(A171,'Choosing features'!$G$3:$H$216,2,0),0)</f>
        <v>0</v>
      </c>
      <c r="E171" s="25">
        <f t="shared" si="6"/>
        <v>3.7973978492984798E-4</v>
      </c>
      <c r="F171" s="27">
        <f t="shared" si="7"/>
        <v>2</v>
      </c>
      <c r="G171" s="13">
        <v>1</v>
      </c>
      <c r="H171" s="30" t="s">
        <v>206</v>
      </c>
      <c r="I171" s="33" t="s">
        <v>206</v>
      </c>
      <c r="J171" s="30" t="str">
        <f t="shared" si="8"/>
        <v>Rev_SUM_AMT_ANNUITY</v>
      </c>
    </row>
    <row r="172" spans="1:10" x14ac:dyDescent="0.25">
      <c r="A172" s="24" t="s">
        <v>222</v>
      </c>
      <c r="B172" s="28">
        <f>IFERROR(VLOOKUP(A172,'Choosing features'!$A$3:$B$285,2,0),0)</f>
        <v>5.9231198069758899E-4</v>
      </c>
      <c r="C172" s="28">
        <f>IFERROR(VLOOKUP(A172,'Choosing features'!$D$3:$E$248,2,0),0)</f>
        <v>3.5658805551080398E-4</v>
      </c>
      <c r="D172" s="28">
        <f>IFERROR(VLOOKUP(A172,'Choosing features'!$G$3:$H$216,2,0),0)</f>
        <v>1.2191308828904E-4</v>
      </c>
      <c r="E172" s="25">
        <f t="shared" si="6"/>
        <v>3.5693770816581103E-4</v>
      </c>
      <c r="F172" s="27">
        <f t="shared" si="7"/>
        <v>3</v>
      </c>
      <c r="G172" s="13">
        <v>1</v>
      </c>
      <c r="H172" s="30" t="s">
        <v>222</v>
      </c>
      <c r="I172" s="33" t="s">
        <v>222</v>
      </c>
      <c r="J172" s="30" t="str">
        <f t="shared" si="8"/>
        <v>Closed_MIN_AMT_CREDIT_SUM</v>
      </c>
    </row>
    <row r="173" spans="1:10" x14ac:dyDescent="0.25">
      <c r="A173" s="24" t="s">
        <v>253</v>
      </c>
      <c r="B173" s="28">
        <f>IFERROR(VLOOKUP(A173,'Choosing features'!$A$3:$B$285,2,0),0)</f>
        <v>3.66408074617486E-4</v>
      </c>
      <c r="C173" s="28">
        <f>IFERROR(VLOOKUP(A173,'Choosing features'!$D$3:$E$248,2,0),0)</f>
        <v>4.9460258011287995E-4</v>
      </c>
      <c r="D173" s="28">
        <f>IFERROR(VLOOKUP(A173,'Choosing features'!$G$3:$H$216,2,0),0)</f>
        <v>1.8409171137746401E-4</v>
      </c>
      <c r="E173" s="25">
        <f t="shared" si="6"/>
        <v>3.4836745536927666E-4</v>
      </c>
      <c r="F173" s="27">
        <f t="shared" si="7"/>
        <v>3</v>
      </c>
      <c r="G173" s="13">
        <v>1</v>
      </c>
      <c r="H173" s="30" t="s">
        <v>253</v>
      </c>
      <c r="I173" s="33" t="s">
        <v>253</v>
      </c>
      <c r="J173" s="30" t="str">
        <f t="shared" si="8"/>
        <v>Closed_AVG_AMT_CREDIT_SUM_DEBT</v>
      </c>
    </row>
    <row r="174" spans="1:10" x14ac:dyDescent="0.25">
      <c r="A174" s="24" t="s">
        <v>273</v>
      </c>
      <c r="B174" s="28">
        <f>IFERROR(VLOOKUP(A174,'Choosing features'!$A$3:$B$285,2,0),0)</f>
        <v>3.1259476312014398E-4</v>
      </c>
      <c r="C174" s="28">
        <f>IFERROR(VLOOKUP(A174,'Choosing features'!$D$3:$E$248,2,0),0)</f>
        <v>5.38911520203489E-4</v>
      </c>
      <c r="D174" s="28">
        <f>IFERROR(VLOOKUP(A174,'Choosing features'!$G$3:$H$216,2,0),0)</f>
        <v>1.6470427670700101E-4</v>
      </c>
      <c r="E174" s="25">
        <f t="shared" si="6"/>
        <v>3.3873685334354461E-4</v>
      </c>
      <c r="F174" s="27">
        <f t="shared" si="7"/>
        <v>3</v>
      </c>
      <c r="G174" s="13">
        <v>1</v>
      </c>
      <c r="H174" s="30" t="s">
        <v>273</v>
      </c>
      <c r="I174" s="33" t="s">
        <v>273</v>
      </c>
      <c r="J174" s="30" t="str">
        <f t="shared" si="8"/>
        <v>AMT_INCOME_TOTAL</v>
      </c>
    </row>
    <row r="175" spans="1:10" x14ac:dyDescent="0.25">
      <c r="A175" s="24" t="s">
        <v>215</v>
      </c>
      <c r="B175" s="28">
        <f>IFERROR(VLOOKUP(A175,'Choosing features'!$A$3:$B$285,2,0),0)</f>
        <v>6.9606524520031301E-4</v>
      </c>
      <c r="C175" s="28">
        <f>IFERROR(VLOOKUP(A175,'Choosing features'!$D$3:$E$248,2,0),0)</f>
        <v>3.18303045853075E-4</v>
      </c>
      <c r="D175" s="28">
        <f>IFERROR(VLOOKUP(A175,'Choosing features'!$G$3:$H$216,2,0),0)</f>
        <v>0</v>
      </c>
      <c r="E175" s="25">
        <f t="shared" si="6"/>
        <v>3.3812276368446267E-4</v>
      </c>
      <c r="F175" s="27">
        <f t="shared" si="7"/>
        <v>2</v>
      </c>
      <c r="G175" s="13">
        <v>1</v>
      </c>
      <c r="H175" s="30" t="s">
        <v>215</v>
      </c>
      <c r="I175" s="33" t="s">
        <v>215</v>
      </c>
      <c r="J175" s="30" t="str">
        <f t="shared" si="8"/>
        <v>Rev_AVG_DAYS_DECISION</v>
      </c>
    </row>
    <row r="176" spans="1:10" x14ac:dyDescent="0.25">
      <c r="A176" s="24" t="s">
        <v>311</v>
      </c>
      <c r="B176" s="28">
        <f>IFERROR(VLOOKUP(A176,'Choosing features'!$A$3:$B$285,2,0),0)</f>
        <v>1.46852394715209E-4</v>
      </c>
      <c r="C176" s="28">
        <f>IFERROR(VLOOKUP(A176,'Choosing features'!$D$3:$E$248,2,0),0)</f>
        <v>6.7745085692661096E-4</v>
      </c>
      <c r="D176" s="28">
        <f>IFERROR(VLOOKUP(A176,'Choosing features'!$G$3:$H$216,2,0),0)</f>
        <v>1.4196880532964099E-4</v>
      </c>
      <c r="E176" s="25">
        <f t="shared" si="6"/>
        <v>3.2209068565715364E-4</v>
      </c>
      <c r="F176" s="27">
        <f t="shared" si="7"/>
        <v>3</v>
      </c>
      <c r="G176" s="13">
        <v>1</v>
      </c>
      <c r="H176" s="30" t="s">
        <v>311</v>
      </c>
      <c r="I176" s="33" t="s">
        <v>311</v>
      </c>
      <c r="J176" s="30" t="str">
        <f t="shared" si="8"/>
        <v>Cash_MAX_AMT_APPL</v>
      </c>
    </row>
    <row r="177" spans="1:10" x14ac:dyDescent="0.25">
      <c r="A177" s="24" t="s">
        <v>210</v>
      </c>
      <c r="B177" s="28">
        <f>IFERROR(VLOOKUP(A177,'Choosing features'!$A$3:$B$285,2,0),0)</f>
        <v>7.1891771196084999E-4</v>
      </c>
      <c r="C177" s="28">
        <f>IFERROR(VLOOKUP(A177,'Choosing features'!$D$3:$E$248,2,0),0)</f>
        <v>0</v>
      </c>
      <c r="D177" s="28">
        <f>IFERROR(VLOOKUP(A177,'Choosing features'!$G$3:$H$216,2,0),0)</f>
        <v>2.4173479228343099E-4</v>
      </c>
      <c r="E177" s="25">
        <f t="shared" si="6"/>
        <v>3.2021750141476033E-4</v>
      </c>
      <c r="F177" s="27">
        <f t="shared" si="7"/>
        <v>2</v>
      </c>
      <c r="G177" s="13">
        <v>1</v>
      </c>
      <c r="H177" s="30" t="s">
        <v>210</v>
      </c>
      <c r="I177" s="33" t="s">
        <v>210</v>
      </c>
      <c r="J177" s="30" t="str">
        <f t="shared" si="8"/>
        <v>Cash_CROSS_SELL_Y</v>
      </c>
    </row>
    <row r="178" spans="1:10" x14ac:dyDescent="0.25">
      <c r="A178" s="24" t="s">
        <v>231</v>
      </c>
      <c r="B178" s="28">
        <f>IFERROR(VLOOKUP(A178,'Choosing features'!$A$3:$B$285,2,0),0)</f>
        <v>5.4007317518618703E-4</v>
      </c>
      <c r="C178" s="28">
        <f>IFERROR(VLOOKUP(A178,'Choosing features'!$D$3:$E$248,2,0),0)</f>
        <v>2.5831035942920199E-4</v>
      </c>
      <c r="D178" s="28">
        <f>IFERROR(VLOOKUP(A178,'Choosing features'!$G$3:$H$216,2,0),0)</f>
        <v>1.50168928129756E-4</v>
      </c>
      <c r="E178" s="25">
        <f t="shared" si="6"/>
        <v>3.1618415424838165E-4</v>
      </c>
      <c r="F178" s="27">
        <f t="shared" si="7"/>
        <v>3</v>
      </c>
      <c r="G178" s="13">
        <v>1</v>
      </c>
      <c r="H178" s="30" t="s">
        <v>231</v>
      </c>
      <c r="I178" s="33" t="s">
        <v>231</v>
      </c>
      <c r="J178" s="30" t="str">
        <f t="shared" si="8"/>
        <v>ENTRANCES_AVG</v>
      </c>
    </row>
    <row r="179" spans="1:10" x14ac:dyDescent="0.25">
      <c r="A179" s="24" t="s">
        <v>280</v>
      </c>
      <c r="B179" s="28">
        <f>IFERROR(VLOOKUP(A179,'Choosing features'!$A$3:$B$285,2,0),0)</f>
        <v>2.7500476460182697E-4</v>
      </c>
      <c r="C179" s="28">
        <f>IFERROR(VLOOKUP(A179,'Choosing features'!$D$3:$E$248,2,0),0)</f>
        <v>0</v>
      </c>
      <c r="D179" s="28">
        <f>IFERROR(VLOOKUP(A179,'Choosing features'!$G$3:$H$216,2,0),0)</f>
        <v>6.7158030636919603E-4</v>
      </c>
      <c r="E179" s="25">
        <f t="shared" si="6"/>
        <v>3.1552835699034102E-4</v>
      </c>
      <c r="F179" s="27">
        <f t="shared" si="7"/>
        <v>2</v>
      </c>
      <c r="G179" s="13">
        <v>1</v>
      </c>
      <c r="H179" s="30" t="s">
        <v>280</v>
      </c>
      <c r="I179" s="33" t="s">
        <v>280</v>
      </c>
      <c r="J179" s="30" t="str">
        <f t="shared" si="8"/>
        <v>Consum_REFRESHER_APPROVAL_PCT</v>
      </c>
    </row>
    <row r="180" spans="1:10" x14ac:dyDescent="0.25">
      <c r="A180" s="24" t="s">
        <v>255</v>
      </c>
      <c r="B180" s="28">
        <f>IFERROR(VLOOKUP(A180,'Choosing features'!$A$3:$B$285,2,0),0)</f>
        <v>3.6156673508992102E-4</v>
      </c>
      <c r="C180" s="28">
        <f>IFERROR(VLOOKUP(A180,'Choosing features'!$D$3:$E$248,2,0),0)</f>
        <v>5.7792716421506797E-4</v>
      </c>
      <c r="D180" s="28">
        <f>IFERROR(VLOOKUP(A180,'Choosing features'!$G$3:$H$216,2,0),0)</f>
        <v>0</v>
      </c>
      <c r="E180" s="25">
        <f t="shared" si="6"/>
        <v>3.13164633101663E-4</v>
      </c>
      <c r="F180" s="27">
        <f t="shared" si="7"/>
        <v>2</v>
      </c>
      <c r="G180" s="13">
        <v>1</v>
      </c>
      <c r="H180" s="30" t="s">
        <v>255</v>
      </c>
      <c r="I180" s="33" t="s">
        <v>255</v>
      </c>
      <c r="J180" s="30" t="str">
        <f t="shared" si="8"/>
        <v>Rev_Accomp_Flag_N_pct</v>
      </c>
    </row>
    <row r="181" spans="1:10" x14ac:dyDescent="0.25">
      <c r="A181" s="24" t="s">
        <v>211</v>
      </c>
      <c r="B181" s="28">
        <f>IFERROR(VLOOKUP(A181,'Choosing features'!$A$3:$B$285,2,0),0)</f>
        <v>7.1667561871538497E-4</v>
      </c>
      <c r="C181" s="28">
        <f>IFERROR(VLOOKUP(A181,'Choosing features'!$D$3:$E$248,2,0),0)</f>
        <v>2.15077549243365E-4</v>
      </c>
      <c r="D181" s="28">
        <f>IFERROR(VLOOKUP(A181,'Choosing features'!$G$3:$H$216,2,0),0)</f>
        <v>0</v>
      </c>
      <c r="E181" s="25">
        <f t="shared" si="6"/>
        <v>3.1058438931958333E-4</v>
      </c>
      <c r="F181" s="27">
        <f t="shared" si="7"/>
        <v>2</v>
      </c>
      <c r="G181" s="13">
        <v>1</v>
      </c>
      <c r="H181" s="30" t="s">
        <v>211</v>
      </c>
      <c r="I181" s="33" t="s">
        <v>211</v>
      </c>
      <c r="J181" s="30" t="str">
        <f t="shared" si="8"/>
        <v>Cash_Accomp_Flag_Y_pct</v>
      </c>
    </row>
    <row r="182" spans="1:10" x14ac:dyDescent="0.25">
      <c r="A182" s="24" t="s">
        <v>277</v>
      </c>
      <c r="B182" s="28">
        <f>IFERROR(VLOOKUP(A182,'Choosing features'!$A$3:$B$285,2,0),0)</f>
        <v>2.9787710734891198E-4</v>
      </c>
      <c r="C182" s="28">
        <f>IFERROR(VLOOKUP(A182,'Choosing features'!$D$3:$E$248,2,0),0)</f>
        <v>3.4753095533134E-4</v>
      </c>
      <c r="D182" s="28">
        <f>IFERROR(VLOOKUP(A182,'Choosing features'!$G$3:$H$216,2,0),0)</f>
        <v>2.6210829539533302E-4</v>
      </c>
      <c r="E182" s="25">
        <f t="shared" si="6"/>
        <v>3.0250545269186165E-4</v>
      </c>
      <c r="F182" s="27">
        <f t="shared" si="7"/>
        <v>3</v>
      </c>
      <c r="G182" s="13">
        <v>1</v>
      </c>
      <c r="H182" s="30" t="s">
        <v>277</v>
      </c>
      <c r="I182" s="33" t="s">
        <v>277</v>
      </c>
      <c r="J182" s="30" t="str">
        <f t="shared" si="8"/>
        <v>avg_DPD_net</v>
      </c>
    </row>
    <row r="183" spans="1:10" x14ac:dyDescent="0.25">
      <c r="A183" s="24" t="s">
        <v>232</v>
      </c>
      <c r="B183" s="28">
        <f>IFERROR(VLOOKUP(A183,'Choosing features'!$A$3:$B$285,2,0),0)</f>
        <v>5.3546727389103298E-4</v>
      </c>
      <c r="C183" s="28">
        <f>IFERROR(VLOOKUP(A183,'Choosing features'!$D$3:$E$248,2,0),0)</f>
        <v>2.2797336083083301E-4</v>
      </c>
      <c r="D183" s="28">
        <f>IFERROR(VLOOKUP(A183,'Choosing features'!$G$3:$H$216,2,0),0)</f>
        <v>1.4078544038921201E-4</v>
      </c>
      <c r="E183" s="25">
        <f t="shared" si="6"/>
        <v>3.0140869170369267E-4</v>
      </c>
      <c r="F183" s="27">
        <f t="shared" si="7"/>
        <v>3</v>
      </c>
      <c r="G183" s="13">
        <v>1</v>
      </c>
      <c r="H183" s="30" t="s">
        <v>232</v>
      </c>
      <c r="I183" s="33" t="s">
        <v>232</v>
      </c>
      <c r="J183" s="30" t="str">
        <f t="shared" si="8"/>
        <v>Cash_insured_pct</v>
      </c>
    </row>
    <row r="184" spans="1:10" x14ac:dyDescent="0.25">
      <c r="A184" s="24" t="s">
        <v>189</v>
      </c>
      <c r="B184" s="28">
        <f>IFERROR(VLOOKUP(A184,'Choosing features'!$A$3:$B$285,2,0),0)</f>
        <v>8.9750713942363201E-4</v>
      </c>
      <c r="C184" s="28">
        <f>IFERROR(VLOOKUP(A184,'Choosing features'!$D$3:$E$248,2,0),0)</f>
        <v>0</v>
      </c>
      <c r="D184" s="28">
        <f>IFERROR(VLOOKUP(A184,'Choosing features'!$G$3:$H$216,2,0),0)</f>
        <v>0</v>
      </c>
      <c r="E184" s="25">
        <f t="shared" si="6"/>
        <v>2.99169046474544E-4</v>
      </c>
      <c r="F184" s="27">
        <f t="shared" si="7"/>
        <v>1</v>
      </c>
      <c r="G184" s="13">
        <v>1</v>
      </c>
      <c r="H184" s="30" t="s">
        <v>189</v>
      </c>
      <c r="I184" s="33" t="s">
        <v>189</v>
      </c>
      <c r="J184" s="30" t="str">
        <f t="shared" si="8"/>
        <v>Cash_SUM_AMT_CREDIT</v>
      </c>
    </row>
    <row r="185" spans="1:10" x14ac:dyDescent="0.25">
      <c r="A185" s="24" t="s">
        <v>221</v>
      </c>
      <c r="B185" s="28">
        <f>IFERROR(VLOOKUP(A185,'Choosing features'!$A$3:$B$285,2,0),0)</f>
        <v>6.1789606371249496E-4</v>
      </c>
      <c r="C185" s="28">
        <f>IFERROR(VLOOKUP(A185,'Choosing features'!$D$3:$E$248,2,0),0)</f>
        <v>2.7932128299292002E-4</v>
      </c>
      <c r="D185" s="28">
        <f>IFERROR(VLOOKUP(A185,'Choosing features'!$G$3:$H$216,2,0),0)</f>
        <v>0</v>
      </c>
      <c r="E185" s="25">
        <f t="shared" si="6"/>
        <v>2.99072448901805E-4</v>
      </c>
      <c r="F185" s="27">
        <f t="shared" si="7"/>
        <v>2</v>
      </c>
      <c r="G185" s="13">
        <v>1</v>
      </c>
      <c r="H185" s="30" t="s">
        <v>221</v>
      </c>
      <c r="I185" s="33" t="s">
        <v>221</v>
      </c>
      <c r="J185" s="30" t="str">
        <f t="shared" si="8"/>
        <v>Consum_product_household</v>
      </c>
    </row>
    <row r="186" spans="1:10" x14ac:dyDescent="0.25">
      <c r="A186" s="24" t="s">
        <v>228</v>
      </c>
      <c r="B186" s="28">
        <f>IFERROR(VLOOKUP(A186,'Choosing features'!$A$3:$B$285,2,0),0)</f>
        <v>5.57240290165634E-4</v>
      </c>
      <c r="C186" s="28">
        <f>IFERROR(VLOOKUP(A186,'Choosing features'!$D$3:$E$248,2,0),0)</f>
        <v>3.3699875740277898E-4</v>
      </c>
      <c r="D186" s="28">
        <f>IFERROR(VLOOKUP(A186,'Choosing features'!$G$3:$H$216,2,0),0)</f>
        <v>0</v>
      </c>
      <c r="E186" s="25">
        <f t="shared" si="6"/>
        <v>2.9807968252280431E-4</v>
      </c>
      <c r="F186" s="27">
        <f t="shared" si="7"/>
        <v>2</v>
      </c>
      <c r="G186" s="13">
        <v>1</v>
      </c>
      <c r="H186" s="30" t="s">
        <v>228</v>
      </c>
      <c r="I186" s="33" t="s">
        <v>228</v>
      </c>
      <c r="J186" s="30" t="str">
        <f t="shared" si="8"/>
        <v>LIVINGAPARTMENTS_MODE</v>
      </c>
    </row>
    <row r="187" spans="1:10" x14ac:dyDescent="0.25">
      <c r="A187" s="24" t="s">
        <v>370</v>
      </c>
      <c r="B187" s="28">
        <f>IFERROR(VLOOKUP(A187,'Choosing features'!$A$3:$B$285,2,0),0)</f>
        <v>0</v>
      </c>
      <c r="C187" s="28">
        <f>IFERROR(VLOOKUP(A187,'Choosing features'!$D$3:$E$248,2,0),0)</f>
        <v>0</v>
      </c>
      <c r="D187" s="28">
        <f>IFERROR(VLOOKUP(A187,'Choosing features'!$G$3:$H$216,2,0),0)</f>
        <v>8.7177103941611298E-4</v>
      </c>
      <c r="E187" s="25">
        <f t="shared" si="6"/>
        <v>2.9059034647203766E-4</v>
      </c>
      <c r="F187" s="27">
        <f t="shared" si="7"/>
        <v>1</v>
      </c>
      <c r="G187" s="13">
        <v>1</v>
      </c>
      <c r="H187" s="30" t="e">
        <v>#N/A</v>
      </c>
      <c r="I187" s="24" t="s">
        <v>592</v>
      </c>
      <c r="J187" s="30" t="str">
        <f t="shared" si="8"/>
        <v>FONDKAPREMONT_MODE</v>
      </c>
    </row>
    <row r="188" spans="1:10" x14ac:dyDescent="0.25">
      <c r="A188" s="24" t="s">
        <v>241</v>
      </c>
      <c r="B188" s="28">
        <f>IFERROR(VLOOKUP(A188,'Choosing features'!$A$3:$B$285,2,0),0)</f>
        <v>4.6794813777271602E-4</v>
      </c>
      <c r="C188" s="28">
        <f>IFERROR(VLOOKUP(A188,'Choosing features'!$D$3:$E$248,2,0),0)</f>
        <v>3.97336247925504E-4</v>
      </c>
      <c r="D188" s="28">
        <f>IFERROR(VLOOKUP(A188,'Choosing features'!$G$3:$H$216,2,0),0)</f>
        <v>0</v>
      </c>
      <c r="E188" s="25">
        <f t="shared" si="6"/>
        <v>2.8842812856607334E-4</v>
      </c>
      <c r="F188" s="27">
        <f t="shared" si="7"/>
        <v>2</v>
      </c>
      <c r="G188" s="13">
        <v>1</v>
      </c>
      <c r="H188" s="30" t="e">
        <v>#N/A</v>
      </c>
      <c r="I188" s="24" t="s">
        <v>589</v>
      </c>
      <c r="J188" s="30" t="str">
        <f t="shared" si="8"/>
        <v>ORGANIZATION_TYPE</v>
      </c>
    </row>
    <row r="189" spans="1:10" x14ac:dyDescent="0.25">
      <c r="A189" s="24" t="s">
        <v>237</v>
      </c>
      <c r="B189" s="28">
        <f>IFERROR(VLOOKUP(A189,'Choosing features'!$A$3:$B$285,2,0),0)</f>
        <v>4.8860912333600795E-4</v>
      </c>
      <c r="C189" s="28">
        <f>IFERROR(VLOOKUP(A189,'Choosing features'!$D$3:$E$248,2,0),0)</f>
        <v>1.4811525643902601E-4</v>
      </c>
      <c r="D189" s="28">
        <f>IFERROR(VLOOKUP(A189,'Choosing features'!$G$3:$H$216,2,0),0)</f>
        <v>2.16425771295422E-4</v>
      </c>
      <c r="E189" s="25">
        <f t="shared" si="6"/>
        <v>2.84383383690152E-4</v>
      </c>
      <c r="F189" s="27">
        <f t="shared" si="7"/>
        <v>3</v>
      </c>
      <c r="G189" s="13">
        <v>1</v>
      </c>
      <c r="H189" s="30" t="s">
        <v>237</v>
      </c>
      <c r="I189" s="33" t="s">
        <v>237</v>
      </c>
      <c r="J189" s="30" t="str">
        <f t="shared" si="8"/>
        <v>Consum_MAX_CNT_PAYMENT</v>
      </c>
    </row>
    <row r="190" spans="1:10" x14ac:dyDescent="0.25">
      <c r="A190" s="24" t="s">
        <v>275</v>
      </c>
      <c r="B190" s="28">
        <f>IFERROR(VLOOKUP(A190,'Choosing features'!$A$3:$B$285,2,0),0)</f>
        <v>3.0696473625006402E-4</v>
      </c>
      <c r="C190" s="28">
        <f>IFERROR(VLOOKUP(A190,'Choosing features'!$D$3:$E$248,2,0),0)</f>
        <v>3.4548771446481598E-4</v>
      </c>
      <c r="D190" s="28">
        <f>IFERROR(VLOOKUP(A190,'Choosing features'!$G$3:$H$216,2,0),0)</f>
        <v>1.9832873439852301E-4</v>
      </c>
      <c r="E190" s="25">
        <f t="shared" si="6"/>
        <v>2.8359372837113436E-4</v>
      </c>
      <c r="F190" s="27">
        <f t="shared" si="7"/>
        <v>3</v>
      </c>
      <c r="G190" s="13">
        <v>1</v>
      </c>
      <c r="H190" s="30" t="s">
        <v>275</v>
      </c>
      <c r="I190" s="33" t="s">
        <v>275</v>
      </c>
      <c r="J190" s="30" t="str">
        <f t="shared" si="8"/>
        <v>Cash_APP_ON_TUESDAY</v>
      </c>
    </row>
    <row r="191" spans="1:10" x14ac:dyDescent="0.25">
      <c r="A191" s="24" t="s">
        <v>248</v>
      </c>
      <c r="B191" s="28">
        <f>IFERROR(VLOOKUP(A191,'Choosing features'!$A$3:$B$285,2,0),0)</f>
        <v>4.1424752516817302E-4</v>
      </c>
      <c r="C191" s="28">
        <f>IFERROR(VLOOKUP(A191,'Choosing features'!$D$3:$E$248,2,0),0)</f>
        <v>3.0646792174081799E-4</v>
      </c>
      <c r="D191" s="28">
        <f>IFERROR(VLOOKUP(A191,'Choosing features'!$G$3:$H$216,2,0),0)</f>
        <v>1.2233811422023401E-4</v>
      </c>
      <c r="E191" s="25">
        <f t="shared" si="6"/>
        <v>2.8101785370974168E-4</v>
      </c>
      <c r="F191" s="27">
        <f t="shared" si="7"/>
        <v>3</v>
      </c>
      <c r="G191" s="13">
        <v>1</v>
      </c>
      <c r="H191" s="30" t="s">
        <v>248</v>
      </c>
      <c r="I191" s="33" t="s">
        <v>248</v>
      </c>
      <c r="J191" s="30" t="str">
        <f t="shared" si="8"/>
        <v>HOUR_APPR_PROCESS_START</v>
      </c>
    </row>
    <row r="192" spans="1:10" x14ac:dyDescent="0.25">
      <c r="A192" s="24" t="s">
        <v>263</v>
      </c>
      <c r="B192" s="28">
        <f>IFERROR(VLOOKUP(A192,'Choosing features'!$A$3:$B$285,2,0),0)</f>
        <v>3.3536321797877601E-4</v>
      </c>
      <c r="C192" s="28">
        <f>IFERROR(VLOOKUP(A192,'Choosing features'!$D$3:$E$248,2,0),0)</f>
        <v>3.3170108212730702E-4</v>
      </c>
      <c r="D192" s="28">
        <f>IFERROR(VLOOKUP(A192,'Choosing features'!$G$3:$H$216,2,0),0)</f>
        <v>1.6089788276110701E-4</v>
      </c>
      <c r="E192" s="25">
        <f t="shared" si="6"/>
        <v>2.7598739428906331E-4</v>
      </c>
      <c r="F192" s="27">
        <f t="shared" si="7"/>
        <v>3</v>
      </c>
      <c r="G192" s="13">
        <v>1</v>
      </c>
      <c r="H192" s="30" t="s">
        <v>263</v>
      </c>
      <c r="I192" s="33" t="s">
        <v>263</v>
      </c>
      <c r="J192" s="30" t="str">
        <f t="shared" si="8"/>
        <v>max_DPD_net</v>
      </c>
    </row>
    <row r="193" spans="1:10" x14ac:dyDescent="0.25">
      <c r="A193" s="24" t="s">
        <v>220</v>
      </c>
      <c r="B193" s="28">
        <f>IFERROR(VLOOKUP(A193,'Choosing features'!$A$3:$B$285,2,0),0)</f>
        <v>6.1998222267174296E-4</v>
      </c>
      <c r="C193" s="28">
        <f>IFERROR(VLOOKUP(A193,'Choosing features'!$D$3:$E$248,2,0),0)</f>
        <v>1.9579272053011501E-4</v>
      </c>
      <c r="D193" s="28">
        <f>IFERROR(VLOOKUP(A193,'Choosing features'!$G$3:$H$216,2,0),0)</f>
        <v>0</v>
      </c>
      <c r="E193" s="25">
        <f t="shared" si="6"/>
        <v>2.71924981067286E-4</v>
      </c>
      <c r="F193" s="27">
        <f t="shared" si="7"/>
        <v>2</v>
      </c>
      <c r="G193" s="13">
        <v>1</v>
      </c>
      <c r="H193" s="30" t="s">
        <v>220</v>
      </c>
      <c r="I193" s="33" t="s">
        <v>220</v>
      </c>
      <c r="J193" s="30" t="str">
        <f t="shared" si="8"/>
        <v>LANDAREA_MEDI</v>
      </c>
    </row>
    <row r="194" spans="1:10" x14ac:dyDescent="0.25">
      <c r="A194" s="24" t="s">
        <v>284</v>
      </c>
      <c r="B194" s="28">
        <f>IFERROR(VLOOKUP(A194,'Choosing features'!$A$3:$B$285,2,0),0)</f>
        <v>2.4990077887024402E-4</v>
      </c>
      <c r="C194" s="28">
        <f>IFERROR(VLOOKUP(A194,'Choosing features'!$D$3:$E$248,2,0),0)</f>
        <v>3.8188390755162902E-4</v>
      </c>
      <c r="D194" s="28">
        <f>IFERROR(VLOOKUP(A194,'Choosing features'!$G$3:$H$216,2,0),0)</f>
        <v>1.8312613858492401E-4</v>
      </c>
      <c r="E194" s="25">
        <f t="shared" ref="E194:E257" si="9">AVERAGE(B194:D194)</f>
        <v>2.7163694166893235E-4</v>
      </c>
      <c r="F194" s="27">
        <f t="shared" ref="F194:F257" si="10">COUNTIF(B194:D194,"&lt;&gt;0")</f>
        <v>3</v>
      </c>
      <c r="G194" s="13">
        <v>1</v>
      </c>
      <c r="H194" s="30" t="s">
        <v>284</v>
      </c>
      <c r="I194" s="33" t="s">
        <v>284</v>
      </c>
      <c r="J194" s="30" t="str">
        <f t="shared" si="8"/>
        <v>Cash_MAX_AMT_ANNUITY</v>
      </c>
    </row>
    <row r="195" spans="1:10" x14ac:dyDescent="0.25">
      <c r="A195" s="24" t="s">
        <v>359</v>
      </c>
      <c r="B195" s="28">
        <f>IFERROR(VLOOKUP(A195,'Choosing features'!$A$3:$B$285,2,0),0)</f>
        <v>0</v>
      </c>
      <c r="C195" s="28">
        <f>IFERROR(VLOOKUP(A195,'Choosing features'!$D$3:$E$248,2,0),0)</f>
        <v>1.6548291904649499E-4</v>
      </c>
      <c r="D195" s="28">
        <f>IFERROR(VLOOKUP(A195,'Choosing features'!$G$3:$H$216,2,0),0)</f>
        <v>6.4565641591423804E-4</v>
      </c>
      <c r="E195" s="25">
        <f t="shared" si="9"/>
        <v>2.7037977832024431E-4</v>
      </c>
      <c r="F195" s="27">
        <f t="shared" si="10"/>
        <v>2</v>
      </c>
      <c r="G195" s="13">
        <v>1</v>
      </c>
      <c r="H195" s="30" t="s">
        <v>359</v>
      </c>
      <c r="I195" s="33" t="s">
        <v>359</v>
      </c>
      <c r="J195" s="30" t="str">
        <f t="shared" ref="J195:J258" si="11">VLOOKUP(I195,$A$333:$A$795,1,0)</f>
        <v>Rev_MAX_AMT_APPL</v>
      </c>
    </row>
    <row r="196" spans="1:10" x14ac:dyDescent="0.25">
      <c r="A196" s="24" t="s">
        <v>279</v>
      </c>
      <c r="B196" s="28">
        <f>IFERROR(VLOOKUP(A196,'Choosing features'!$A$3:$B$285,2,0),0)</f>
        <v>2.8289880977469902E-4</v>
      </c>
      <c r="C196" s="28">
        <f>IFERROR(VLOOKUP(A196,'Choosing features'!$D$3:$E$248,2,0),0)</f>
        <v>5.1799901331771802E-4</v>
      </c>
      <c r="D196" s="28">
        <f>IFERROR(VLOOKUP(A196,'Choosing features'!$G$3:$H$216,2,0),0)</f>
        <v>0</v>
      </c>
      <c r="E196" s="25">
        <f t="shared" si="9"/>
        <v>2.6696594103080566E-4</v>
      </c>
      <c r="F196" s="27">
        <f t="shared" si="10"/>
        <v>2</v>
      </c>
      <c r="G196" s="13">
        <v>1</v>
      </c>
      <c r="H196" s="30" t="s">
        <v>279</v>
      </c>
      <c r="I196" s="33" t="s">
        <v>279</v>
      </c>
      <c r="J196" s="30" t="str">
        <f t="shared" si="11"/>
        <v>Cash_MAX_AMT_CREDIT</v>
      </c>
    </row>
    <row r="197" spans="1:10" x14ac:dyDescent="0.25">
      <c r="A197" s="24" t="s">
        <v>286</v>
      </c>
      <c r="B197" s="28">
        <f>IFERROR(VLOOKUP(A197,'Choosing features'!$A$3:$B$285,2,0),0)</f>
        <v>2.33452682826855E-4</v>
      </c>
      <c r="C197" s="28">
        <f>IFERROR(VLOOKUP(A197,'Choosing features'!$D$3:$E$248,2,0),0)</f>
        <v>3.5493041441525498E-4</v>
      </c>
      <c r="D197" s="28">
        <f>IFERROR(VLOOKUP(A197,'Choosing features'!$G$3:$H$216,2,0),0)</f>
        <v>1.99115643100162E-4</v>
      </c>
      <c r="E197" s="25">
        <f t="shared" si="9"/>
        <v>2.6249958011409068E-4</v>
      </c>
      <c r="F197" s="27">
        <f t="shared" si="10"/>
        <v>3</v>
      </c>
      <c r="G197" s="13">
        <v>1</v>
      </c>
      <c r="H197" s="30" t="s">
        <v>286</v>
      </c>
      <c r="I197" s="33" t="s">
        <v>286</v>
      </c>
      <c r="J197" s="30" t="str">
        <f t="shared" si="11"/>
        <v>Consum_SUM_AMT_CREDIT</v>
      </c>
    </row>
    <row r="198" spans="1:10" x14ac:dyDescent="0.25">
      <c r="A198" s="24" t="s">
        <v>244</v>
      </c>
      <c r="B198" s="28">
        <f>IFERROR(VLOOKUP(A198,'Choosing features'!$A$3:$B$285,2,0),0)</f>
        <v>4.4873400108588502E-4</v>
      </c>
      <c r="C198" s="28">
        <f>IFERROR(VLOOKUP(A198,'Choosing features'!$D$3:$E$248,2,0),0)</f>
        <v>3.3796379400832203E-4</v>
      </c>
      <c r="D198" s="28">
        <f>IFERROR(VLOOKUP(A198,'Choosing features'!$G$3:$H$216,2,0),0)</f>
        <v>0</v>
      </c>
      <c r="E198" s="25">
        <f t="shared" si="9"/>
        <v>2.6223259836473568E-4</v>
      </c>
      <c r="F198" s="27">
        <f t="shared" si="10"/>
        <v>2</v>
      </c>
      <c r="G198" s="13">
        <v>1</v>
      </c>
      <c r="H198" s="30" t="s">
        <v>244</v>
      </c>
      <c r="I198" s="33" t="s">
        <v>244</v>
      </c>
      <c r="J198" s="30" t="str">
        <f t="shared" si="11"/>
        <v>APARTMENTS_MODE</v>
      </c>
    </row>
    <row r="199" spans="1:10" x14ac:dyDescent="0.25">
      <c r="A199" s="24" t="s">
        <v>227</v>
      </c>
      <c r="B199" s="28">
        <f>IFERROR(VLOOKUP(A199,'Choosing features'!$A$3:$B$285,2,0),0)</f>
        <v>5.6153206891049602E-4</v>
      </c>
      <c r="C199" s="28">
        <f>IFERROR(VLOOKUP(A199,'Choosing features'!$D$3:$E$248,2,0),0)</f>
        <v>1.93943316727183E-4</v>
      </c>
      <c r="D199" s="28">
        <f>IFERROR(VLOOKUP(A199,'Choosing features'!$G$3:$H$216,2,0),0)</f>
        <v>0</v>
      </c>
      <c r="E199" s="25">
        <f t="shared" si="9"/>
        <v>2.5182512854589301E-4</v>
      </c>
      <c r="F199" s="27">
        <f t="shared" si="10"/>
        <v>2</v>
      </c>
      <c r="G199" s="13">
        <v>1</v>
      </c>
      <c r="H199" s="30" t="e">
        <v>#N/A</v>
      </c>
      <c r="I199" s="24" t="s">
        <v>587</v>
      </c>
      <c r="J199" s="30" t="str">
        <f t="shared" si="11"/>
        <v>OCCUPATION_TYPE</v>
      </c>
    </row>
    <row r="200" spans="1:10" x14ac:dyDescent="0.25">
      <c r="A200" s="24" t="s">
        <v>246</v>
      </c>
      <c r="B200" s="28">
        <f>IFERROR(VLOOKUP(A200,'Choosing features'!$A$3:$B$285,2,0),0)</f>
        <v>4.4298984097346098E-4</v>
      </c>
      <c r="C200" s="28">
        <f>IFERROR(VLOOKUP(A200,'Choosing features'!$D$3:$E$248,2,0),0)</f>
        <v>1.5444503917082101E-4</v>
      </c>
      <c r="D200" s="28">
        <f>IFERROR(VLOOKUP(A200,'Choosing features'!$G$3:$H$216,2,0),0)</f>
        <v>1.4634783528414701E-4</v>
      </c>
      <c r="E200" s="25">
        <f t="shared" si="9"/>
        <v>2.4792757180947634E-4</v>
      </c>
      <c r="F200" s="27">
        <f t="shared" si="10"/>
        <v>3</v>
      </c>
      <c r="G200" s="13">
        <v>1</v>
      </c>
      <c r="H200" s="30" t="s">
        <v>246</v>
      </c>
      <c r="I200" s="33" t="s">
        <v>246</v>
      </c>
      <c r="J200" s="30" t="str">
        <f t="shared" si="11"/>
        <v>NONLIVINGAPARTMENTS_AVG</v>
      </c>
    </row>
    <row r="201" spans="1:10" x14ac:dyDescent="0.25">
      <c r="A201" s="24" t="s">
        <v>269</v>
      </c>
      <c r="B201" s="28">
        <f>IFERROR(VLOOKUP(A201,'Choosing features'!$A$3:$B$285,2,0),0)</f>
        <v>3.2270405871128702E-4</v>
      </c>
      <c r="C201" s="28">
        <f>IFERROR(VLOOKUP(A201,'Choosing features'!$D$3:$E$248,2,0),0)</f>
        <v>2.3536337006979199E-4</v>
      </c>
      <c r="D201" s="28">
        <f>IFERROR(VLOOKUP(A201,'Choosing features'!$G$3:$H$216,2,0),0)</f>
        <v>1.7250338867968201E-4</v>
      </c>
      <c r="E201" s="25">
        <f t="shared" si="9"/>
        <v>2.4352360582025368E-4</v>
      </c>
      <c r="F201" s="27">
        <f t="shared" si="10"/>
        <v>3</v>
      </c>
      <c r="G201" s="13">
        <v>1</v>
      </c>
      <c r="H201" s="30" t="s">
        <v>269</v>
      </c>
      <c r="I201" s="33" t="s">
        <v>269</v>
      </c>
      <c r="J201" s="30" t="str">
        <f t="shared" si="11"/>
        <v>Consum_Accompanied_Flag_Other_pc</v>
      </c>
    </row>
    <row r="202" spans="1:10" x14ac:dyDescent="0.25">
      <c r="A202" s="24" t="s">
        <v>254</v>
      </c>
      <c r="B202" s="28">
        <f>IFERROR(VLOOKUP(A202,'Choosing features'!$A$3:$B$285,2,0),0)</f>
        <v>3.6341253804689E-4</v>
      </c>
      <c r="C202" s="28">
        <f>IFERROR(VLOOKUP(A202,'Choosing features'!$D$3:$E$248,2,0),0)</f>
        <v>1.60322612248908E-4</v>
      </c>
      <c r="D202" s="28">
        <f>IFERROR(VLOOKUP(A202,'Choosing features'!$G$3:$H$216,2,0),0)</f>
        <v>1.8936737421458E-4</v>
      </c>
      <c r="E202" s="25">
        <f t="shared" si="9"/>
        <v>2.3770084150345931E-4</v>
      </c>
      <c r="F202" s="27">
        <f t="shared" si="10"/>
        <v>3</v>
      </c>
      <c r="G202" s="13">
        <v>1</v>
      </c>
      <c r="H202" s="30" t="s">
        <v>254</v>
      </c>
      <c r="I202" s="33" t="s">
        <v>254</v>
      </c>
      <c r="J202" s="30" t="str">
        <f t="shared" si="11"/>
        <v>Consum_low_int_group</v>
      </c>
    </row>
    <row r="203" spans="1:10" x14ac:dyDescent="0.25">
      <c r="A203" s="24" t="s">
        <v>283</v>
      </c>
      <c r="B203" s="28">
        <f>IFERROR(VLOOKUP(A203,'Choosing features'!$A$3:$B$285,2,0),0)</f>
        <v>2.5437369547189601E-4</v>
      </c>
      <c r="C203" s="28">
        <f>IFERROR(VLOOKUP(A203,'Choosing features'!$D$3:$E$248,2,0),0)</f>
        <v>3.0748159047527601E-4</v>
      </c>
      <c r="D203" s="28">
        <f>IFERROR(VLOOKUP(A203,'Choosing features'!$G$3:$H$216,2,0),0)</f>
        <v>1.4569984153615199E-4</v>
      </c>
      <c r="E203" s="25">
        <f t="shared" si="9"/>
        <v>2.3585170916110799E-4</v>
      </c>
      <c r="F203" s="27">
        <f t="shared" si="10"/>
        <v>3</v>
      </c>
      <c r="G203" s="13">
        <v>1</v>
      </c>
      <c r="H203" s="30" t="s">
        <v>283</v>
      </c>
      <c r="I203" s="33" t="s">
        <v>283</v>
      </c>
      <c r="J203" s="30" t="str">
        <f t="shared" si="11"/>
        <v>LIVINGAPARTMENTS_MEDI</v>
      </c>
    </row>
    <row r="204" spans="1:10" x14ac:dyDescent="0.25">
      <c r="A204" s="24" t="s">
        <v>274</v>
      </c>
      <c r="B204" s="28">
        <f>IFERROR(VLOOKUP(A204,'Choosing features'!$A$3:$B$285,2,0),0)</f>
        <v>3.1153170520043302E-4</v>
      </c>
      <c r="C204" s="28">
        <f>IFERROR(VLOOKUP(A204,'Choosing features'!$D$3:$E$248,2,0),0)</f>
        <v>1.3188710684273601E-4</v>
      </c>
      <c r="D204" s="28">
        <f>IFERROR(VLOOKUP(A204,'Choosing features'!$G$3:$H$216,2,0),0)</f>
        <v>2.0249328463324499E-4</v>
      </c>
      <c r="E204" s="25">
        <f t="shared" si="9"/>
        <v>2.1530403222547135E-4</v>
      </c>
      <c r="F204" s="27">
        <f t="shared" si="10"/>
        <v>3</v>
      </c>
      <c r="G204" s="13">
        <v>1</v>
      </c>
      <c r="H204" s="30" t="s">
        <v>274</v>
      </c>
      <c r="I204" s="33" t="s">
        <v>274</v>
      </c>
      <c r="J204" s="30" t="str">
        <f t="shared" si="11"/>
        <v>Rev_AVG_SELLERPLACE_AREA</v>
      </c>
    </row>
    <row r="205" spans="1:10" x14ac:dyDescent="0.25">
      <c r="A205" s="24" t="s">
        <v>250</v>
      </c>
      <c r="B205" s="28">
        <f>IFERROR(VLOOKUP(A205,'Choosing features'!$A$3:$B$285,2,0),0)</f>
        <v>4.00599074528987E-4</v>
      </c>
      <c r="C205" s="28">
        <f>IFERROR(VLOOKUP(A205,'Choosing features'!$D$3:$E$248,2,0),0)</f>
        <v>2.3142209327142E-4</v>
      </c>
      <c r="D205" s="28">
        <f>IFERROR(VLOOKUP(A205,'Choosing features'!$G$3:$H$216,2,0),0)</f>
        <v>0</v>
      </c>
      <c r="E205" s="25">
        <f t="shared" si="9"/>
        <v>2.1067372260013566E-4</v>
      </c>
      <c r="F205" s="27">
        <f t="shared" si="10"/>
        <v>2</v>
      </c>
      <c r="G205" s="13">
        <v>1</v>
      </c>
      <c r="H205" s="30" t="s">
        <v>250</v>
      </c>
      <c r="I205" s="33" t="s">
        <v>250</v>
      </c>
      <c r="J205" s="30" t="str">
        <f t="shared" si="11"/>
        <v>FLAG_DOCUMENT_16</v>
      </c>
    </row>
    <row r="206" spans="1:10" x14ac:dyDescent="0.25">
      <c r="A206" s="24" t="s">
        <v>285</v>
      </c>
      <c r="B206" s="28">
        <f>IFERROR(VLOOKUP(A206,'Choosing features'!$A$3:$B$285,2,0),0)</f>
        <v>2.3509132472815099E-4</v>
      </c>
      <c r="C206" s="28">
        <f>IFERROR(VLOOKUP(A206,'Choosing features'!$D$3:$E$248,2,0),0)</f>
        <v>1.4701262087157501E-4</v>
      </c>
      <c r="D206" s="28">
        <f>IFERROR(VLOOKUP(A206,'Choosing features'!$G$3:$H$216,2,0),0)</f>
        <v>1.9832707818447001E-4</v>
      </c>
      <c r="E206" s="25">
        <f t="shared" si="9"/>
        <v>1.934770079280653E-4</v>
      </c>
      <c r="F206" s="27">
        <f t="shared" si="10"/>
        <v>3</v>
      </c>
      <c r="G206" s="13">
        <v>1</v>
      </c>
      <c r="H206" s="30" t="s">
        <v>285</v>
      </c>
      <c r="I206" s="33" t="s">
        <v>285</v>
      </c>
      <c r="J206" s="30" t="str">
        <f t="shared" si="11"/>
        <v>Closed_MAX_AMT_CREDIT_MAX_OVERDU</v>
      </c>
    </row>
    <row r="207" spans="1:10" x14ac:dyDescent="0.25">
      <c r="A207" s="24" t="s">
        <v>335</v>
      </c>
      <c r="B207" s="28">
        <f>IFERROR(VLOOKUP(A207,'Choosing features'!$A$3:$B$285,2,0),0)</f>
        <v>1.11033612977536E-4</v>
      </c>
      <c r="C207" s="28">
        <f>IFERROR(VLOOKUP(A207,'Choosing features'!$D$3:$E$248,2,0),0)</f>
        <v>2.1432571035937201E-4</v>
      </c>
      <c r="D207" s="28">
        <f>IFERROR(VLOOKUP(A207,'Choosing features'!$G$3:$H$216,2,0),0)</f>
        <v>2.40649972079119E-4</v>
      </c>
      <c r="E207" s="25">
        <f t="shared" si="9"/>
        <v>1.8866976513867568E-4</v>
      </c>
      <c r="F207" s="27">
        <f t="shared" si="10"/>
        <v>3</v>
      </c>
      <c r="G207" s="13">
        <v>1</v>
      </c>
      <c r="H207" s="30" t="s">
        <v>335</v>
      </c>
      <c r="I207" s="33" t="s">
        <v>335</v>
      </c>
      <c r="J207" s="30" t="str">
        <f t="shared" si="11"/>
        <v>NONLIVINGAREA_MODE</v>
      </c>
    </row>
    <row r="208" spans="1:10" x14ac:dyDescent="0.25">
      <c r="A208" s="24" t="s">
        <v>293</v>
      </c>
      <c r="B208" s="28">
        <f>IFERROR(VLOOKUP(A208,'Choosing features'!$A$3:$B$285,2,0),0)</f>
        <v>1.85660770718221E-4</v>
      </c>
      <c r="C208" s="28">
        <f>IFERROR(VLOOKUP(A208,'Choosing features'!$D$3:$E$248,2,0),0)</f>
        <v>1.70313633690769E-4</v>
      </c>
      <c r="D208" s="28">
        <f>IFERROR(VLOOKUP(A208,'Choosing features'!$G$3:$H$216,2,0),0)</f>
        <v>2.0695864474523201E-4</v>
      </c>
      <c r="E208" s="25">
        <f t="shared" si="9"/>
        <v>1.8764434971807399E-4</v>
      </c>
      <c r="F208" s="27">
        <f t="shared" si="10"/>
        <v>3</v>
      </c>
      <c r="G208" s="13">
        <v>1</v>
      </c>
      <c r="H208" s="30" t="s">
        <v>293</v>
      </c>
      <c r="I208" s="33" t="s">
        <v>293</v>
      </c>
      <c r="J208" s="30" t="str">
        <f t="shared" si="11"/>
        <v>Closed_MAX_AMT_CREDIT_SUM_DEBT</v>
      </c>
    </row>
    <row r="209" spans="1:10" x14ac:dyDescent="0.25">
      <c r="A209" s="24" t="s">
        <v>295</v>
      </c>
      <c r="B209" s="28">
        <f>IFERROR(VLOOKUP(A209,'Choosing features'!$A$3:$B$285,2,0),0)</f>
        <v>1.82999232684466E-4</v>
      </c>
      <c r="C209" s="28">
        <f>IFERROR(VLOOKUP(A209,'Choosing features'!$D$3:$E$248,2,0),0)</f>
        <v>2.1074606299355199E-4</v>
      </c>
      <c r="D209" s="28">
        <f>IFERROR(VLOOKUP(A209,'Choosing features'!$G$3:$H$216,2,0),0)</f>
        <v>8.9648382334526404E-5</v>
      </c>
      <c r="E209" s="25">
        <f t="shared" si="9"/>
        <v>1.6113122600418147E-4</v>
      </c>
      <c r="F209" s="27">
        <f t="shared" si="10"/>
        <v>3</v>
      </c>
      <c r="G209" s="13">
        <v>1</v>
      </c>
      <c r="H209" s="30" t="s">
        <v>295</v>
      </c>
      <c r="I209" s="33" t="s">
        <v>295</v>
      </c>
      <c r="J209" s="30" t="str">
        <f t="shared" si="11"/>
        <v>Rev_AVG_AMT_CREDIT</v>
      </c>
    </row>
    <row r="210" spans="1:10" x14ac:dyDescent="0.25">
      <c r="A210" s="24" t="s">
        <v>337</v>
      </c>
      <c r="B210" s="28">
        <f>IFERROR(VLOOKUP(A210,'Choosing features'!$A$3:$B$285,2,0),0)</f>
        <v>1.0849686335417E-4</v>
      </c>
      <c r="C210" s="28">
        <f>IFERROR(VLOOKUP(A210,'Choosing features'!$D$3:$E$248,2,0),0)</f>
        <v>1.5078333949270799E-4</v>
      </c>
      <c r="D210" s="28">
        <f>IFERROR(VLOOKUP(A210,'Choosing features'!$G$3:$H$216,2,0),0)</f>
        <v>1.69327598234234E-4</v>
      </c>
      <c r="E210" s="25">
        <f t="shared" si="9"/>
        <v>1.4286926702703734E-4</v>
      </c>
      <c r="F210" s="27">
        <f t="shared" si="10"/>
        <v>3</v>
      </c>
      <c r="G210" s="13">
        <v>1</v>
      </c>
      <c r="H210" s="30" t="s">
        <v>337</v>
      </c>
      <c r="I210" s="33" t="s">
        <v>337</v>
      </c>
      <c r="J210" s="30" t="str">
        <f t="shared" si="11"/>
        <v>Closed_MIN_AMT_CREDIT_MAX_OVERDU</v>
      </c>
    </row>
    <row r="211" spans="1:10" x14ac:dyDescent="0.25">
      <c r="A211" s="24" t="s">
        <v>360</v>
      </c>
      <c r="B211" s="28">
        <f>IFERROR(VLOOKUP(A211,'Choosing features'!$A$3:$B$285,2,0),0)</f>
        <v>0</v>
      </c>
      <c r="C211" s="28">
        <f>IFERROR(VLOOKUP(A211,'Choosing features'!$D$3:$E$248,2,0),0)</f>
        <v>1.6493321465093299E-4</v>
      </c>
      <c r="D211" s="28">
        <f>IFERROR(VLOOKUP(A211,'Choosing features'!$G$3:$H$216,2,0),0)</f>
        <v>1.5845683027464801E-4</v>
      </c>
      <c r="E211" s="25">
        <f t="shared" si="9"/>
        <v>1.0779668164186033E-4</v>
      </c>
      <c r="F211" s="27">
        <f t="shared" si="10"/>
        <v>2</v>
      </c>
      <c r="G211" s="13">
        <v>1</v>
      </c>
      <c r="H211" s="30" t="s">
        <v>360</v>
      </c>
      <c r="I211" s="33" t="s">
        <v>360</v>
      </c>
      <c r="J211" s="30" t="str">
        <f t="shared" si="11"/>
        <v>case_3_4_5_pct</v>
      </c>
    </row>
    <row r="212" spans="1:10" x14ac:dyDescent="0.25">
      <c r="A212" s="20" t="s">
        <v>209</v>
      </c>
      <c r="B212" s="29">
        <f>IFERROR(VLOOKUP(A212,'Choosing features'!$A$3:$B$285,2,0),0)</f>
        <v>7.1897324177893805E-4</v>
      </c>
      <c r="C212" s="29">
        <f>IFERROR(VLOOKUP(A212,'Choosing features'!$D$3:$E$248,2,0),0)</f>
        <v>0</v>
      </c>
      <c r="D212" s="29">
        <f>IFERROR(VLOOKUP(A212,'Choosing features'!$G$3:$H$216,2,0),0)</f>
        <v>0</v>
      </c>
      <c r="E212" s="26">
        <f t="shared" si="9"/>
        <v>2.3965774725964601E-4</v>
      </c>
      <c r="F212" s="21">
        <f t="shared" si="10"/>
        <v>1</v>
      </c>
      <c r="G212" s="23">
        <v>0</v>
      </c>
      <c r="H212" s="30" t="s">
        <v>209</v>
      </c>
      <c r="I212" s="33" t="s">
        <v>209</v>
      </c>
      <c r="J212" s="30" t="str">
        <f t="shared" si="11"/>
        <v>Consum_Accomp_Flag_Y_pct</v>
      </c>
    </row>
    <row r="213" spans="1:10" x14ac:dyDescent="0.25">
      <c r="A213" s="20" t="s">
        <v>261</v>
      </c>
      <c r="B213" s="29">
        <f>IFERROR(VLOOKUP(A213,'Choosing features'!$A$3:$B$285,2,0),0)</f>
        <v>3.4276651070027801E-4</v>
      </c>
      <c r="C213" s="29">
        <f>IFERROR(VLOOKUP(A213,'Choosing features'!$D$3:$E$248,2,0),0)</f>
        <v>0</v>
      </c>
      <c r="D213" s="29">
        <f>IFERROR(VLOOKUP(A213,'Choosing features'!$G$3:$H$216,2,0),0)</f>
        <v>3.73599656759741E-4</v>
      </c>
      <c r="E213" s="26">
        <f t="shared" si="9"/>
        <v>2.38788722486673E-4</v>
      </c>
      <c r="F213" s="21">
        <f t="shared" si="10"/>
        <v>2</v>
      </c>
      <c r="G213" s="23">
        <v>0</v>
      </c>
      <c r="H213" s="30" t="s">
        <v>261</v>
      </c>
      <c r="I213" s="33" t="s">
        <v>261</v>
      </c>
      <c r="J213" s="30" t="str">
        <f t="shared" si="11"/>
        <v>NONLIVINGAREA_AVG</v>
      </c>
    </row>
    <row r="214" spans="1:10" x14ac:dyDescent="0.25">
      <c r="A214" s="20" t="s">
        <v>266</v>
      </c>
      <c r="B214" s="29">
        <f>IFERROR(VLOOKUP(A214,'Choosing features'!$A$3:$B$285,2,0),0)</f>
        <v>3.3085177884649598E-4</v>
      </c>
      <c r="C214" s="29">
        <f>IFERROR(VLOOKUP(A214,'Choosing features'!$D$3:$E$248,2,0),0)</f>
        <v>3.4482853015818801E-4</v>
      </c>
      <c r="D214" s="29">
        <f>IFERROR(VLOOKUP(A214,'Choosing features'!$G$3:$H$216,2,0),0)</f>
        <v>0</v>
      </c>
      <c r="E214" s="26">
        <f t="shared" si="9"/>
        <v>2.2522676966822797E-4</v>
      </c>
      <c r="F214" s="21">
        <f t="shared" si="10"/>
        <v>2</v>
      </c>
      <c r="G214" s="23">
        <v>0</v>
      </c>
      <c r="H214" s="30" t="e">
        <v>#N/A</v>
      </c>
      <c r="I214" s="33" t="e">
        <v>#N/A</v>
      </c>
      <c r="J214" s="30" t="e">
        <f t="shared" si="11"/>
        <v>#N/A</v>
      </c>
    </row>
    <row r="215" spans="1:10" x14ac:dyDescent="0.25">
      <c r="A215" s="20" t="s">
        <v>218</v>
      </c>
      <c r="B215" s="29">
        <f>IFERROR(VLOOKUP(A215,'Choosing features'!$A$3:$B$285,2,0),0)</f>
        <v>6.6265309709159195E-4</v>
      </c>
      <c r="C215" s="29">
        <f>IFERROR(VLOOKUP(A215,'Choosing features'!$D$3:$E$248,2,0),0)</f>
        <v>0</v>
      </c>
      <c r="D215" s="29">
        <f>IFERROR(VLOOKUP(A215,'Choosing features'!$G$3:$H$216,2,0),0)</f>
        <v>0</v>
      </c>
      <c r="E215" s="26">
        <f t="shared" si="9"/>
        <v>2.2088436569719732E-4</v>
      </c>
      <c r="F215" s="21">
        <f t="shared" si="10"/>
        <v>1</v>
      </c>
      <c r="G215" s="23">
        <v>0</v>
      </c>
      <c r="H215" s="30" t="e">
        <v>#N/A</v>
      </c>
      <c r="I215" s="33" t="e">
        <v>#N/A</v>
      </c>
      <c r="J215" s="30" t="e">
        <f t="shared" si="11"/>
        <v>#N/A</v>
      </c>
    </row>
    <row r="216" spans="1:10" x14ac:dyDescent="0.25">
      <c r="A216" s="20" t="s">
        <v>317</v>
      </c>
      <c r="B216" s="29">
        <f>IFERROR(VLOOKUP(A216,'Choosing features'!$A$3:$B$285,2,0),0)</f>
        <v>1.38686028035919E-4</v>
      </c>
      <c r="C216" s="29">
        <f>IFERROR(VLOOKUP(A216,'Choosing features'!$D$3:$E$248,2,0),0)</f>
        <v>0</v>
      </c>
      <c r="D216" s="29">
        <f>IFERROR(VLOOKUP(A216,'Choosing features'!$G$3:$H$216,2,0),0)</f>
        <v>5.1619637424199201E-4</v>
      </c>
      <c r="E216" s="26">
        <f t="shared" si="9"/>
        <v>2.1829413409263701E-4</v>
      </c>
      <c r="F216" s="21">
        <f t="shared" si="10"/>
        <v>2</v>
      </c>
      <c r="G216" s="23">
        <v>0</v>
      </c>
      <c r="H216" s="30" t="s">
        <v>317</v>
      </c>
      <c r="I216" s="33" t="s">
        <v>317</v>
      </c>
      <c r="J216" s="30" t="str">
        <f t="shared" si="11"/>
        <v>Rev_WALK_IN_Y</v>
      </c>
    </row>
    <row r="217" spans="1:10" x14ac:dyDescent="0.25">
      <c r="A217" s="20" t="s">
        <v>262</v>
      </c>
      <c r="B217" s="29">
        <f>IFERROR(VLOOKUP(A217,'Choosing features'!$A$3:$B$285,2,0),0)</f>
        <v>3.3994494023874798E-4</v>
      </c>
      <c r="C217" s="29">
        <f>IFERROR(VLOOKUP(A217,'Choosing features'!$D$3:$E$248,2,0),0)</f>
        <v>0</v>
      </c>
      <c r="D217" s="29">
        <f>IFERROR(VLOOKUP(A217,'Choosing features'!$G$3:$H$216,2,0),0)</f>
        <v>3.11378593186224E-4</v>
      </c>
      <c r="E217" s="26">
        <f t="shared" si="9"/>
        <v>2.1710784447499069E-4</v>
      </c>
      <c r="F217" s="21">
        <f t="shared" si="10"/>
        <v>2</v>
      </c>
      <c r="G217" s="23">
        <v>0</v>
      </c>
      <c r="H217" s="30" t="s">
        <v>262</v>
      </c>
      <c r="I217" s="33" t="s">
        <v>262</v>
      </c>
      <c r="J217" s="30" t="str">
        <f t="shared" si="11"/>
        <v>YEARS_BEGINEXPLUATATION_MEDI</v>
      </c>
    </row>
    <row r="218" spans="1:10" x14ac:dyDescent="0.25">
      <c r="A218" s="20" t="s">
        <v>242</v>
      </c>
      <c r="B218" s="29">
        <f>IFERROR(VLOOKUP(A218,'Choosing features'!$A$3:$B$285,2,0),0)</f>
        <v>4.6346722979503002E-4</v>
      </c>
      <c r="C218" s="29">
        <f>IFERROR(VLOOKUP(A218,'Choosing features'!$D$3:$E$248,2,0),0)</f>
        <v>1.61317381293456E-4</v>
      </c>
      <c r="D218" s="29">
        <f>IFERROR(VLOOKUP(A218,'Choosing features'!$G$3:$H$216,2,0),0)</f>
        <v>0</v>
      </c>
      <c r="E218" s="26">
        <f t="shared" si="9"/>
        <v>2.0826153702949534E-4</v>
      </c>
      <c r="F218" s="21">
        <f t="shared" si="10"/>
        <v>2</v>
      </c>
      <c r="G218" s="23">
        <v>0</v>
      </c>
      <c r="H218" s="30" t="s">
        <v>242</v>
      </c>
      <c r="I218" s="33" t="s">
        <v>242</v>
      </c>
      <c r="J218" s="30" t="str">
        <f t="shared" si="11"/>
        <v>Cash_AVG_AMT_GOODS_PRICE</v>
      </c>
    </row>
    <row r="219" spans="1:10" x14ac:dyDescent="0.25">
      <c r="A219" s="20" t="s">
        <v>338</v>
      </c>
      <c r="B219" s="29">
        <f>IFERROR(VLOOKUP(A219,'Choosing features'!$A$3:$B$285,2,0),0)</f>
        <v>1.0813417782643501E-4</v>
      </c>
      <c r="C219" s="29">
        <f>IFERROR(VLOOKUP(A219,'Choosing features'!$D$3:$E$248,2,0),0)</f>
        <v>4.8539013370171402E-4</v>
      </c>
      <c r="D219" s="29">
        <f>IFERROR(VLOOKUP(A219,'Choosing features'!$G$3:$H$216,2,0),0)</f>
        <v>0</v>
      </c>
      <c r="E219" s="26">
        <f t="shared" si="9"/>
        <v>1.9784143717604965E-4</v>
      </c>
      <c r="F219" s="21">
        <f t="shared" si="10"/>
        <v>2</v>
      </c>
      <c r="G219" s="23">
        <v>0</v>
      </c>
      <c r="H219" s="30" t="s">
        <v>338</v>
      </c>
      <c r="I219" s="33" t="s">
        <v>338</v>
      </c>
      <c r="J219" s="30" t="str">
        <f t="shared" si="11"/>
        <v>AMT_REQ_CREDIT_BUREAU_YEAR</v>
      </c>
    </row>
    <row r="220" spans="1:10" x14ac:dyDescent="0.25">
      <c r="A220" s="20" t="s">
        <v>238</v>
      </c>
      <c r="B220" s="29">
        <f>IFERROR(VLOOKUP(A220,'Choosing features'!$A$3:$B$285,2,0),0)</f>
        <v>4.7845187948865602E-4</v>
      </c>
      <c r="C220" s="29">
        <f>IFERROR(VLOOKUP(A220,'Choosing features'!$D$3:$E$248,2,0),0)</f>
        <v>1.0934185113593201E-4</v>
      </c>
      <c r="D220" s="29">
        <f>IFERROR(VLOOKUP(A220,'Choosing features'!$G$3:$H$216,2,0),0)</f>
        <v>0</v>
      </c>
      <c r="E220" s="26">
        <f t="shared" si="9"/>
        <v>1.9593124354152936E-4</v>
      </c>
      <c r="F220" s="21">
        <f t="shared" si="10"/>
        <v>2</v>
      </c>
      <c r="G220" s="23">
        <v>0</v>
      </c>
      <c r="H220" s="30" t="s">
        <v>238</v>
      </c>
      <c r="I220" s="33" t="s">
        <v>238</v>
      </c>
      <c r="J220" s="30" t="str">
        <f t="shared" si="11"/>
        <v>LIVINGAPARTMENTS_AVG</v>
      </c>
    </row>
    <row r="221" spans="1:10" x14ac:dyDescent="0.25">
      <c r="A221" s="20" t="s">
        <v>249</v>
      </c>
      <c r="B221" s="29">
        <f>IFERROR(VLOOKUP(A221,'Choosing features'!$A$3:$B$285,2,0),0)</f>
        <v>4.0466340641747198E-4</v>
      </c>
      <c r="C221" s="29">
        <f>IFERROR(VLOOKUP(A221,'Choosing features'!$D$3:$E$248,2,0),0)</f>
        <v>1.6988493340743701E-4</v>
      </c>
      <c r="D221" s="29">
        <f>IFERROR(VLOOKUP(A221,'Choosing features'!$G$3:$H$216,2,0),0)</f>
        <v>0</v>
      </c>
      <c r="E221" s="26">
        <f t="shared" si="9"/>
        <v>1.9151611327496967E-4</v>
      </c>
      <c r="F221" s="21">
        <f t="shared" si="10"/>
        <v>2</v>
      </c>
      <c r="G221" s="23">
        <v>0</v>
      </c>
      <c r="H221" s="30" t="e">
        <v>#N/A</v>
      </c>
      <c r="I221" s="33" t="e">
        <v>#N/A</v>
      </c>
      <c r="J221" s="30" t="e">
        <f t="shared" si="11"/>
        <v>#N/A</v>
      </c>
    </row>
    <row r="222" spans="1:10" x14ac:dyDescent="0.25">
      <c r="A222" s="20" t="s">
        <v>224</v>
      </c>
      <c r="B222" s="29">
        <f>IFERROR(VLOOKUP(A222,'Choosing features'!$A$3:$B$285,2,0),0)</f>
        <v>5.72672866731367E-4</v>
      </c>
      <c r="C222" s="29">
        <f>IFERROR(VLOOKUP(A222,'Choosing features'!$D$3:$E$248,2,0),0)</f>
        <v>0</v>
      </c>
      <c r="D222" s="29">
        <f>IFERROR(VLOOKUP(A222,'Choosing features'!$G$3:$H$216,2,0),0)</f>
        <v>0</v>
      </c>
      <c r="E222" s="26">
        <f t="shared" si="9"/>
        <v>1.9089095557712232E-4</v>
      </c>
      <c r="F222" s="21">
        <f t="shared" si="10"/>
        <v>1</v>
      </c>
      <c r="G222" s="23">
        <v>0</v>
      </c>
      <c r="H222" s="30" t="s">
        <v>224</v>
      </c>
      <c r="I222" s="33" t="s">
        <v>224</v>
      </c>
      <c r="J222" s="30" t="str">
        <f t="shared" si="11"/>
        <v>Closed_SUM_AMT_CREDIT_SUM_DEBT</v>
      </c>
    </row>
    <row r="223" spans="1:10" x14ac:dyDescent="0.25">
      <c r="A223" s="20" t="s">
        <v>225</v>
      </c>
      <c r="B223" s="29">
        <f>IFERROR(VLOOKUP(A223,'Choosing features'!$A$3:$B$285,2,0),0)</f>
        <v>5.6807987458211504E-4</v>
      </c>
      <c r="C223" s="29">
        <f>IFERROR(VLOOKUP(A223,'Choosing features'!$D$3:$E$248,2,0),0)</f>
        <v>0</v>
      </c>
      <c r="D223" s="29">
        <f>IFERROR(VLOOKUP(A223,'Choosing features'!$G$3:$H$216,2,0),0)</f>
        <v>0</v>
      </c>
      <c r="E223" s="26">
        <f t="shared" si="9"/>
        <v>1.8935995819403836E-4</v>
      </c>
      <c r="F223" s="21">
        <f t="shared" si="10"/>
        <v>1</v>
      </c>
      <c r="G223" s="23">
        <v>0</v>
      </c>
      <c r="H223" s="30" t="s">
        <v>225</v>
      </c>
      <c r="I223" s="33" t="s">
        <v>225</v>
      </c>
      <c r="J223" s="30" t="str">
        <f t="shared" si="11"/>
        <v>Rev_previous_application_number</v>
      </c>
    </row>
    <row r="224" spans="1:10" x14ac:dyDescent="0.25">
      <c r="A224" s="20" t="s">
        <v>307</v>
      </c>
      <c r="B224" s="29">
        <f>IFERROR(VLOOKUP(A224,'Choosing features'!$A$3:$B$285,2,0),0)</f>
        <v>1.56250867653408E-4</v>
      </c>
      <c r="C224" s="29">
        <f>IFERROR(VLOOKUP(A224,'Choosing features'!$D$3:$E$248,2,0),0)</f>
        <v>4.0999466096897601E-4</v>
      </c>
      <c r="D224" s="29">
        <f>IFERROR(VLOOKUP(A224,'Choosing features'!$G$3:$H$216,2,0),0)</f>
        <v>0</v>
      </c>
      <c r="E224" s="26">
        <f t="shared" si="9"/>
        <v>1.8874850954079465E-4</v>
      </c>
      <c r="F224" s="21">
        <f t="shared" si="10"/>
        <v>2</v>
      </c>
      <c r="G224" s="23">
        <v>0</v>
      </c>
      <c r="H224" s="30" t="s">
        <v>307</v>
      </c>
      <c r="I224" s="33" t="s">
        <v>307</v>
      </c>
      <c r="J224" s="30" t="str">
        <f t="shared" si="11"/>
        <v>NONLIVINGAPARTMENTS_MODE</v>
      </c>
    </row>
    <row r="225" spans="1:10" x14ac:dyDescent="0.25">
      <c r="A225" s="20" t="s">
        <v>346</v>
      </c>
      <c r="B225" s="29">
        <f>IFERROR(VLOOKUP(A225,'Choosing features'!$A$3:$B$285,2,0),0)</f>
        <v>0</v>
      </c>
      <c r="C225" s="29">
        <f>IFERROR(VLOOKUP(A225,'Choosing features'!$D$3:$E$248,2,0),0)</f>
        <v>4.0917505978213298E-4</v>
      </c>
      <c r="D225" s="29">
        <f>IFERROR(VLOOKUP(A225,'Choosing features'!$G$3:$H$216,2,0),0)</f>
        <v>1.5691199661728501E-4</v>
      </c>
      <c r="E225" s="26">
        <f t="shared" si="9"/>
        <v>1.8869568546647265E-4</v>
      </c>
      <c r="F225" s="21">
        <f t="shared" si="10"/>
        <v>2</v>
      </c>
      <c r="G225" s="23">
        <v>0</v>
      </c>
      <c r="H225" s="30" t="s">
        <v>346</v>
      </c>
      <c r="I225" s="33" t="s">
        <v>346</v>
      </c>
      <c r="J225" s="30" t="str">
        <f t="shared" si="11"/>
        <v>Consum_CHANNEL_CREDIT_OFFICE</v>
      </c>
    </row>
    <row r="226" spans="1:10" x14ac:dyDescent="0.25">
      <c r="A226" s="20" t="s">
        <v>265</v>
      </c>
      <c r="B226" s="29">
        <f>IFERROR(VLOOKUP(A226,'Choosing features'!$A$3:$B$285,2,0),0)</f>
        <v>3.3244452156236197E-4</v>
      </c>
      <c r="C226" s="29">
        <f>IFERROR(VLOOKUP(A226,'Choosing features'!$D$3:$E$248,2,0),0)</f>
        <v>2.2939659967468999E-4</v>
      </c>
      <c r="D226" s="29">
        <f>IFERROR(VLOOKUP(A226,'Choosing features'!$G$3:$H$216,2,0),0)</f>
        <v>0</v>
      </c>
      <c r="E226" s="26">
        <f t="shared" si="9"/>
        <v>1.8728037374568399E-4</v>
      </c>
      <c r="F226" s="21">
        <f t="shared" si="10"/>
        <v>2</v>
      </c>
      <c r="G226" s="23">
        <v>0</v>
      </c>
      <c r="H226" s="30" t="e">
        <v>#N/A</v>
      </c>
      <c r="I226" s="33" t="e">
        <v>#N/A</v>
      </c>
      <c r="J226" s="30" t="e">
        <f t="shared" si="11"/>
        <v>#N/A</v>
      </c>
    </row>
    <row r="227" spans="1:10" x14ac:dyDescent="0.25">
      <c r="A227" s="20" t="s">
        <v>229</v>
      </c>
      <c r="B227" s="29">
        <f>IFERROR(VLOOKUP(A227,'Choosing features'!$A$3:$B$285,2,0),0)</f>
        <v>5.5384170137297403E-4</v>
      </c>
      <c r="C227" s="29">
        <f>IFERROR(VLOOKUP(A227,'Choosing features'!$D$3:$E$248,2,0),0)</f>
        <v>0</v>
      </c>
      <c r="D227" s="29">
        <f>IFERROR(VLOOKUP(A227,'Choosing features'!$G$3:$H$216,2,0),0)</f>
        <v>0</v>
      </c>
      <c r="E227" s="26">
        <f t="shared" si="9"/>
        <v>1.8461390045765801E-4</v>
      </c>
      <c r="F227" s="21">
        <f t="shared" si="10"/>
        <v>1</v>
      </c>
      <c r="G227" s="23">
        <v>0</v>
      </c>
      <c r="H227" s="30" t="s">
        <v>229</v>
      </c>
      <c r="I227" s="33" t="s">
        <v>229</v>
      </c>
      <c r="J227" s="30" t="str">
        <f t="shared" si="11"/>
        <v>Consum_APP_ON_MONDAY</v>
      </c>
    </row>
    <row r="228" spans="1:10" x14ac:dyDescent="0.25">
      <c r="A228" s="20" t="s">
        <v>252</v>
      </c>
      <c r="B228" s="29">
        <f>IFERROR(VLOOKUP(A228,'Choosing features'!$A$3:$B$285,2,0),0)</f>
        <v>3.7436256737831397E-4</v>
      </c>
      <c r="C228" s="29">
        <f>IFERROR(VLOOKUP(A228,'Choosing features'!$D$3:$E$248,2,0),0)</f>
        <v>0</v>
      </c>
      <c r="D228" s="29">
        <f>IFERROR(VLOOKUP(A228,'Choosing features'!$G$3:$H$216,2,0),0)</f>
        <v>1.68841292383102E-4</v>
      </c>
      <c r="E228" s="26">
        <f t="shared" si="9"/>
        <v>1.8106795325380532E-4</v>
      </c>
      <c r="F228" s="21">
        <f t="shared" si="10"/>
        <v>2</v>
      </c>
      <c r="G228" s="23">
        <v>0</v>
      </c>
      <c r="H228" s="30" t="s">
        <v>252</v>
      </c>
      <c r="I228" s="33" t="s">
        <v>252</v>
      </c>
      <c r="J228" s="30" t="str">
        <f t="shared" si="11"/>
        <v>Consum_Cancelled_credit</v>
      </c>
    </row>
    <row r="229" spans="1:10" x14ac:dyDescent="0.25">
      <c r="A229" s="20" t="s">
        <v>257</v>
      </c>
      <c r="B229" s="29">
        <f>IFERROR(VLOOKUP(A229,'Choosing features'!$A$3:$B$285,2,0),0)</f>
        <v>3.5409151998410602E-4</v>
      </c>
      <c r="C229" s="29">
        <f>IFERROR(VLOOKUP(A229,'Choosing features'!$D$3:$E$248,2,0),0)</f>
        <v>1.62744999333755E-4</v>
      </c>
      <c r="D229" s="29">
        <f>IFERROR(VLOOKUP(A229,'Choosing features'!$G$3:$H$216,2,0),0)</f>
        <v>0</v>
      </c>
      <c r="E229" s="26">
        <f t="shared" si="9"/>
        <v>1.7227883977262033E-4</v>
      </c>
      <c r="F229" s="21">
        <f t="shared" si="10"/>
        <v>2</v>
      </c>
      <c r="G229" s="23">
        <v>0</v>
      </c>
      <c r="H229" s="30" t="s">
        <v>257</v>
      </c>
      <c r="I229" s="33" t="s">
        <v>257</v>
      </c>
      <c r="J229" s="30" t="str">
        <f t="shared" si="11"/>
        <v>Cash_APP_ON_MONDAY</v>
      </c>
    </row>
    <row r="230" spans="1:10" x14ac:dyDescent="0.25">
      <c r="A230" s="20" t="s">
        <v>235</v>
      </c>
      <c r="B230" s="29">
        <f>IFERROR(VLOOKUP(A230,'Choosing features'!$A$3:$B$285,2,0),0)</f>
        <v>5.1279963331468605E-4</v>
      </c>
      <c r="C230" s="29">
        <f>IFERROR(VLOOKUP(A230,'Choosing features'!$D$3:$E$248,2,0),0)</f>
        <v>0</v>
      </c>
      <c r="D230" s="29">
        <f>IFERROR(VLOOKUP(A230,'Choosing features'!$G$3:$H$216,2,0),0)</f>
        <v>0</v>
      </c>
      <c r="E230" s="26">
        <f t="shared" si="9"/>
        <v>1.7093321110489535E-4</v>
      </c>
      <c r="F230" s="21">
        <f t="shared" si="10"/>
        <v>1</v>
      </c>
      <c r="G230" s="23">
        <v>0</v>
      </c>
      <c r="H230" s="30" t="s">
        <v>235</v>
      </c>
      <c r="I230" s="33" t="s">
        <v>235</v>
      </c>
      <c r="J230" s="30" t="str">
        <f t="shared" si="11"/>
        <v>NONLIVINGAREA_MEDI</v>
      </c>
    </row>
    <row r="231" spans="1:10" x14ac:dyDescent="0.25">
      <c r="A231" s="20" t="s">
        <v>258</v>
      </c>
      <c r="B231" s="29">
        <f>IFERROR(VLOOKUP(A231,'Choosing features'!$A$3:$B$285,2,0),0)</f>
        <v>3.5225165933239298E-4</v>
      </c>
      <c r="C231" s="29">
        <f>IFERROR(VLOOKUP(A231,'Choosing features'!$D$3:$E$248,2,0),0)</f>
        <v>1.4050605689391201E-4</v>
      </c>
      <c r="D231" s="29">
        <f>IFERROR(VLOOKUP(A231,'Choosing features'!$G$3:$H$216,2,0),0)</f>
        <v>0</v>
      </c>
      <c r="E231" s="26">
        <f t="shared" si="9"/>
        <v>1.64252572075435E-4</v>
      </c>
      <c r="F231" s="21">
        <f t="shared" si="10"/>
        <v>2</v>
      </c>
      <c r="G231" s="23">
        <v>0</v>
      </c>
      <c r="H231" s="30" t="s">
        <v>258</v>
      </c>
      <c r="I231" s="33" t="s">
        <v>258</v>
      </c>
      <c r="J231" s="30" t="str">
        <f t="shared" si="11"/>
        <v>YEARS_BUILD_MODE</v>
      </c>
    </row>
    <row r="232" spans="1:10" x14ac:dyDescent="0.25">
      <c r="A232" s="20" t="s">
        <v>240</v>
      </c>
      <c r="B232" s="29">
        <f>IFERROR(VLOOKUP(A232,'Choosing features'!$A$3:$B$285,2,0),0)</f>
        <v>4.70613773948028E-4</v>
      </c>
      <c r="C232" s="29">
        <f>IFERROR(VLOOKUP(A232,'Choosing features'!$D$3:$E$248,2,0),0)</f>
        <v>0</v>
      </c>
      <c r="D232" s="29">
        <f>IFERROR(VLOOKUP(A232,'Choosing features'!$G$3:$H$216,2,0),0)</f>
        <v>0</v>
      </c>
      <c r="E232" s="26">
        <f t="shared" si="9"/>
        <v>1.5687125798267599E-4</v>
      </c>
      <c r="F232" s="21">
        <f t="shared" si="10"/>
        <v>1</v>
      </c>
      <c r="G232" s="23">
        <v>0</v>
      </c>
      <c r="H232" s="30" t="s">
        <v>240</v>
      </c>
      <c r="I232" s="33" t="s">
        <v>240</v>
      </c>
      <c r="J232" s="30" t="str">
        <f t="shared" si="11"/>
        <v>MAX_INSTALMENT_AMT_DIFF</v>
      </c>
    </row>
    <row r="233" spans="1:10" x14ac:dyDescent="0.25">
      <c r="A233" s="20" t="s">
        <v>371</v>
      </c>
      <c r="B233" s="29">
        <f>IFERROR(VLOOKUP(A233,'Choosing features'!$A$3:$B$285,2,0),0)</f>
        <v>0</v>
      </c>
      <c r="C233" s="29">
        <f>IFERROR(VLOOKUP(A233,'Choosing features'!$D$3:$E$248,2,0),0)</f>
        <v>0</v>
      </c>
      <c r="D233" s="29">
        <f>IFERROR(VLOOKUP(A233,'Choosing features'!$G$3:$H$216,2,0),0)</f>
        <v>4.6370474011921202E-4</v>
      </c>
      <c r="E233" s="26">
        <f t="shared" si="9"/>
        <v>1.5456824670640401E-4</v>
      </c>
      <c r="F233" s="21">
        <f t="shared" si="10"/>
        <v>1</v>
      </c>
      <c r="G233" s="23">
        <v>0</v>
      </c>
      <c r="H233" s="30" t="s">
        <v>371</v>
      </c>
      <c r="I233" s="33" t="s">
        <v>371</v>
      </c>
      <c r="J233" s="30" t="str">
        <f t="shared" si="11"/>
        <v>Consum_CHANNEL_REGIONAL_LOCAL</v>
      </c>
    </row>
    <row r="234" spans="1:10" x14ac:dyDescent="0.25">
      <c r="A234" s="20" t="s">
        <v>355</v>
      </c>
      <c r="B234" s="29">
        <f>IFERROR(VLOOKUP(A234,'Choosing features'!$A$3:$B$285,2,0),0)</f>
        <v>0</v>
      </c>
      <c r="C234" s="29">
        <f>IFERROR(VLOOKUP(A234,'Choosing features'!$D$3:$E$248,2,0),0)</f>
        <v>1.96964962272601E-4</v>
      </c>
      <c r="D234" s="29">
        <f>IFERROR(VLOOKUP(A234,'Choosing features'!$G$3:$H$216,2,0),0)</f>
        <v>2.4538260373381E-4</v>
      </c>
      <c r="E234" s="26">
        <f t="shared" si="9"/>
        <v>1.4744918866880366E-4</v>
      </c>
      <c r="F234" s="21">
        <f t="shared" si="10"/>
        <v>2</v>
      </c>
      <c r="G234" s="23">
        <v>0</v>
      </c>
      <c r="H234" s="30" t="s">
        <v>355</v>
      </c>
      <c r="I234" s="33" t="s">
        <v>355</v>
      </c>
      <c r="J234" s="30" t="str">
        <f t="shared" si="11"/>
        <v>FLOORSMAX_MODE</v>
      </c>
    </row>
    <row r="235" spans="1:10" x14ac:dyDescent="0.25">
      <c r="A235" s="20" t="s">
        <v>372</v>
      </c>
      <c r="B235" s="29">
        <f>IFERROR(VLOOKUP(A235,'Choosing features'!$A$3:$B$285,2,0),0)</f>
        <v>0</v>
      </c>
      <c r="C235" s="29">
        <f>IFERROR(VLOOKUP(A235,'Choosing features'!$D$3:$E$248,2,0),0)</f>
        <v>0</v>
      </c>
      <c r="D235" s="29">
        <f>IFERROR(VLOOKUP(A235,'Choosing features'!$G$3:$H$216,2,0),0)</f>
        <v>4.2928654184308399E-4</v>
      </c>
      <c r="E235" s="26">
        <f t="shared" si="9"/>
        <v>1.4309551394769466E-4</v>
      </c>
      <c r="F235" s="21">
        <f t="shared" si="10"/>
        <v>1</v>
      </c>
      <c r="G235" s="23">
        <v>0</v>
      </c>
      <c r="H235" s="30" t="s">
        <v>372</v>
      </c>
      <c r="I235" s="33" t="s">
        <v>372</v>
      </c>
      <c r="J235" s="30" t="str">
        <f t="shared" si="11"/>
        <v>ELEVATORS_MEDI</v>
      </c>
    </row>
    <row r="236" spans="1:10" x14ac:dyDescent="0.25">
      <c r="A236" s="20" t="s">
        <v>373</v>
      </c>
      <c r="B236" s="29">
        <f>IFERROR(VLOOKUP(A236,'Choosing features'!$A$3:$B$285,2,0),0)</f>
        <v>0</v>
      </c>
      <c r="C236" s="29">
        <f>IFERROR(VLOOKUP(A236,'Choosing features'!$D$3:$E$248,2,0),0)</f>
        <v>0</v>
      </c>
      <c r="D236" s="29">
        <f>IFERROR(VLOOKUP(A236,'Choosing features'!$G$3:$H$216,2,0),0)</f>
        <v>4.1225238031430403E-4</v>
      </c>
      <c r="E236" s="26">
        <f t="shared" si="9"/>
        <v>1.3741746010476801E-4</v>
      </c>
      <c r="F236" s="21">
        <f t="shared" si="10"/>
        <v>1</v>
      </c>
      <c r="G236" s="23">
        <v>0</v>
      </c>
      <c r="H236" s="30" t="s">
        <v>373</v>
      </c>
      <c r="I236" s="33" t="s">
        <v>373</v>
      </c>
      <c r="J236" s="30" t="str">
        <f t="shared" si="11"/>
        <v>Cash_Cancelled_credit</v>
      </c>
    </row>
    <row r="237" spans="1:10" x14ac:dyDescent="0.25">
      <c r="A237" s="20" t="s">
        <v>278</v>
      </c>
      <c r="B237" s="29">
        <f>IFERROR(VLOOKUP(A237,'Choosing features'!$A$3:$B$285,2,0),0)</f>
        <v>2.8964025263485398E-4</v>
      </c>
      <c r="C237" s="29">
        <f>IFERROR(VLOOKUP(A237,'Choosing features'!$D$3:$E$248,2,0),0)</f>
        <v>1.02236028697698E-4</v>
      </c>
      <c r="D237" s="29">
        <f>IFERROR(VLOOKUP(A237,'Choosing features'!$G$3:$H$216,2,0),0)</f>
        <v>0</v>
      </c>
      <c r="E237" s="26">
        <f t="shared" si="9"/>
        <v>1.3062542711085066E-4</v>
      </c>
      <c r="F237" s="21">
        <f t="shared" si="10"/>
        <v>2</v>
      </c>
      <c r="G237" s="23">
        <v>0</v>
      </c>
      <c r="H237" s="30" t="s">
        <v>278</v>
      </c>
      <c r="I237" s="33" t="s">
        <v>278</v>
      </c>
      <c r="J237" s="30" t="str">
        <f t="shared" si="11"/>
        <v>FLOORSMIN_MEDI</v>
      </c>
    </row>
    <row r="238" spans="1:10" x14ac:dyDescent="0.25">
      <c r="A238" s="20" t="s">
        <v>294</v>
      </c>
      <c r="B238" s="29">
        <f>IFERROR(VLOOKUP(A238,'Choosing features'!$A$3:$B$285,2,0),0)</f>
        <v>1.85071867776577E-4</v>
      </c>
      <c r="C238" s="29">
        <f>IFERROR(VLOOKUP(A238,'Choosing features'!$D$3:$E$248,2,0),0)</f>
        <v>2.0106942175946699E-4</v>
      </c>
      <c r="D238" s="29">
        <f>IFERROR(VLOOKUP(A238,'Choosing features'!$G$3:$H$216,2,0),0)</f>
        <v>0</v>
      </c>
      <c r="E238" s="26">
        <f t="shared" si="9"/>
        <v>1.2871376317868133E-4</v>
      </c>
      <c r="F238" s="21">
        <f t="shared" si="10"/>
        <v>2</v>
      </c>
      <c r="G238" s="23">
        <v>0</v>
      </c>
      <c r="H238" s="30" t="s">
        <v>294</v>
      </c>
      <c r="I238" s="33" t="s">
        <v>294</v>
      </c>
      <c r="J238" s="30" t="str">
        <f t="shared" si="11"/>
        <v>Cash_previous_application_number</v>
      </c>
    </row>
    <row r="239" spans="1:10" x14ac:dyDescent="0.25">
      <c r="A239" s="20" t="s">
        <v>292</v>
      </c>
      <c r="B239" s="29">
        <f>IFERROR(VLOOKUP(A239,'Choosing features'!$A$3:$B$285,2,0),0)</f>
        <v>1.87414570397251E-4</v>
      </c>
      <c r="C239" s="29">
        <f>IFERROR(VLOOKUP(A239,'Choosing features'!$D$3:$E$248,2,0),0)</f>
        <v>1.9379004485169099E-4</v>
      </c>
      <c r="D239" s="29">
        <f>IFERROR(VLOOKUP(A239,'Choosing features'!$G$3:$H$216,2,0),0)</f>
        <v>0</v>
      </c>
      <c r="E239" s="26">
        <f t="shared" si="9"/>
        <v>1.2706820508298066E-4</v>
      </c>
      <c r="F239" s="21">
        <f t="shared" si="10"/>
        <v>2</v>
      </c>
      <c r="G239" s="23">
        <v>0</v>
      </c>
      <c r="H239" s="30" t="s">
        <v>292</v>
      </c>
      <c r="I239" s="33" t="s">
        <v>292</v>
      </c>
      <c r="J239" s="30" t="str">
        <f t="shared" si="11"/>
        <v>ENTRANCES_MODE</v>
      </c>
    </row>
    <row r="240" spans="1:10" x14ac:dyDescent="0.25">
      <c r="A240" s="20" t="s">
        <v>351</v>
      </c>
      <c r="B240" s="29">
        <f>IFERROR(VLOOKUP(A240,'Choosing features'!$A$3:$B$285,2,0),0)</f>
        <v>0</v>
      </c>
      <c r="C240" s="29">
        <f>IFERROR(VLOOKUP(A240,'Choosing features'!$D$3:$E$248,2,0),0)</f>
        <v>2.3892204338949201E-4</v>
      </c>
      <c r="D240" s="29">
        <f>IFERROR(VLOOKUP(A240,'Choosing features'!$G$3:$H$216,2,0),0)</f>
        <v>1.4026000648109299E-4</v>
      </c>
      <c r="E240" s="26">
        <f t="shared" si="9"/>
        <v>1.2639401662352834E-4</v>
      </c>
      <c r="F240" s="21">
        <f t="shared" si="10"/>
        <v>2</v>
      </c>
      <c r="G240" s="23">
        <v>0</v>
      </c>
      <c r="H240" s="30" t="e">
        <v>#N/A</v>
      </c>
      <c r="I240" s="33" t="e">
        <v>#N/A</v>
      </c>
      <c r="J240" s="30" t="e">
        <f t="shared" si="11"/>
        <v>#N/A</v>
      </c>
    </row>
    <row r="241" spans="1:10" x14ac:dyDescent="0.25">
      <c r="A241" s="20" t="s">
        <v>347</v>
      </c>
      <c r="B241" s="29">
        <f>IFERROR(VLOOKUP(A241,'Choosing features'!$A$3:$B$285,2,0),0)</f>
        <v>0</v>
      </c>
      <c r="C241" s="29">
        <f>IFERROR(VLOOKUP(A241,'Choosing features'!$D$3:$E$248,2,0),0)</f>
        <v>3.7484285112394098E-4</v>
      </c>
      <c r="D241" s="29">
        <f>IFERROR(VLOOKUP(A241,'Choosing features'!$G$3:$H$216,2,0),0)</f>
        <v>0</v>
      </c>
      <c r="E241" s="26">
        <f t="shared" si="9"/>
        <v>1.2494761704131367E-4</v>
      </c>
      <c r="F241" s="21">
        <f t="shared" si="10"/>
        <v>1</v>
      </c>
      <c r="G241" s="23">
        <v>0</v>
      </c>
      <c r="H241" s="30" t="e">
        <v>#N/A</v>
      </c>
      <c r="I241" s="33" t="e">
        <v>#N/A</v>
      </c>
      <c r="J241" s="30" t="e">
        <f t="shared" si="11"/>
        <v>#N/A</v>
      </c>
    </row>
    <row r="242" spans="1:10" x14ac:dyDescent="0.25">
      <c r="A242" s="20" t="s">
        <v>321</v>
      </c>
      <c r="B242" s="29">
        <f>IFERROR(VLOOKUP(A242,'Choosing features'!$A$3:$B$285,2,0),0)</f>
        <v>1.3402336748021001E-4</v>
      </c>
      <c r="C242" s="29">
        <f>IFERROR(VLOOKUP(A242,'Choosing features'!$D$3:$E$248,2,0),0)</f>
        <v>2.3227718899785101E-4</v>
      </c>
      <c r="D242" s="29">
        <f>IFERROR(VLOOKUP(A242,'Choosing features'!$G$3:$H$216,2,0),0)</f>
        <v>0</v>
      </c>
      <c r="E242" s="26">
        <f t="shared" si="9"/>
        <v>1.2210018549268701E-4</v>
      </c>
      <c r="F242" s="21">
        <f t="shared" si="10"/>
        <v>2</v>
      </c>
      <c r="G242" s="23">
        <v>0</v>
      </c>
      <c r="H242" s="30" t="s">
        <v>321</v>
      </c>
      <c r="I242" s="33" t="s">
        <v>321</v>
      </c>
      <c r="J242" s="30" t="str">
        <f t="shared" si="11"/>
        <v>Rev_AVG_AMT_ANNUITY</v>
      </c>
    </row>
    <row r="243" spans="1:10" x14ac:dyDescent="0.25">
      <c r="A243" s="20" t="s">
        <v>348</v>
      </c>
      <c r="B243" s="29">
        <f>IFERROR(VLOOKUP(A243,'Choosing features'!$A$3:$B$285,2,0),0)</f>
        <v>0</v>
      </c>
      <c r="C243" s="29">
        <f>IFERROR(VLOOKUP(A243,'Choosing features'!$D$3:$E$248,2,0),0)</f>
        <v>3.6149344697862501E-4</v>
      </c>
      <c r="D243" s="29">
        <f>IFERROR(VLOOKUP(A243,'Choosing features'!$G$3:$H$216,2,0),0)</f>
        <v>0</v>
      </c>
      <c r="E243" s="26">
        <f t="shared" si="9"/>
        <v>1.2049781565954167E-4</v>
      </c>
      <c r="F243" s="21">
        <f t="shared" si="10"/>
        <v>1</v>
      </c>
      <c r="G243" s="23">
        <v>0</v>
      </c>
      <c r="H243" s="30" t="e">
        <v>#N/A</v>
      </c>
      <c r="I243" s="33" t="e">
        <v>#N/A</v>
      </c>
      <c r="J243" s="30" t="e">
        <f t="shared" si="11"/>
        <v>#N/A</v>
      </c>
    </row>
    <row r="244" spans="1:10" x14ac:dyDescent="0.25">
      <c r="A244" s="20" t="s">
        <v>288</v>
      </c>
      <c r="B244" s="29">
        <f>IFERROR(VLOOKUP(A244,'Choosing features'!$A$3:$B$285,2,0),0)</f>
        <v>1.97256257344766E-4</v>
      </c>
      <c r="C244" s="29">
        <f>IFERROR(VLOOKUP(A244,'Choosing features'!$D$3:$E$248,2,0),0)</f>
        <v>1.5632233154057201E-4</v>
      </c>
      <c r="D244" s="29">
        <f>IFERROR(VLOOKUP(A244,'Choosing features'!$G$3:$H$216,2,0),0)</f>
        <v>0</v>
      </c>
      <c r="E244" s="26">
        <f t="shared" si="9"/>
        <v>1.1785952962844601E-4</v>
      </c>
      <c r="F244" s="21">
        <f t="shared" si="10"/>
        <v>2</v>
      </c>
      <c r="G244" s="23">
        <v>0</v>
      </c>
      <c r="H244" s="30" t="s">
        <v>288</v>
      </c>
      <c r="I244" s="33" t="s">
        <v>288</v>
      </c>
      <c r="J244" s="30" t="str">
        <f t="shared" si="11"/>
        <v>Consum_Accomp_Flag_N_pct</v>
      </c>
    </row>
    <row r="245" spans="1:10" x14ac:dyDescent="0.25">
      <c r="A245" s="20" t="s">
        <v>259</v>
      </c>
      <c r="B245" s="29">
        <f>IFERROR(VLOOKUP(A245,'Choosing features'!$A$3:$B$285,2,0),0)</f>
        <v>3.4917600409437098E-4</v>
      </c>
      <c r="C245" s="29">
        <f>IFERROR(VLOOKUP(A245,'Choosing features'!$D$3:$E$248,2,0),0)</f>
        <v>0</v>
      </c>
      <c r="D245" s="29">
        <f>IFERROR(VLOOKUP(A245,'Choosing features'!$G$3:$H$216,2,0),0)</f>
        <v>0</v>
      </c>
      <c r="E245" s="26">
        <f t="shared" si="9"/>
        <v>1.1639200136479033E-4</v>
      </c>
      <c r="F245" s="21">
        <f t="shared" si="10"/>
        <v>1</v>
      </c>
      <c r="G245" s="23">
        <v>0</v>
      </c>
      <c r="H245" s="30" t="s">
        <v>259</v>
      </c>
      <c r="I245" s="33" t="s">
        <v>259</v>
      </c>
      <c r="J245" s="30" t="str">
        <f t="shared" si="11"/>
        <v>Consum_insured_pct</v>
      </c>
    </row>
    <row r="246" spans="1:10" x14ac:dyDescent="0.25">
      <c r="A246" s="20" t="s">
        <v>260</v>
      </c>
      <c r="B246" s="29">
        <f>IFERROR(VLOOKUP(A246,'Choosing features'!$A$3:$B$285,2,0),0)</f>
        <v>3.4873258517797702E-4</v>
      </c>
      <c r="C246" s="29">
        <f>IFERROR(VLOOKUP(A246,'Choosing features'!$D$3:$E$248,2,0),0)</f>
        <v>0</v>
      </c>
      <c r="D246" s="29">
        <f>IFERROR(VLOOKUP(A246,'Choosing features'!$G$3:$H$216,2,0),0)</f>
        <v>0</v>
      </c>
      <c r="E246" s="26">
        <f t="shared" si="9"/>
        <v>1.1624419505932567E-4</v>
      </c>
      <c r="F246" s="21">
        <f t="shared" si="10"/>
        <v>1</v>
      </c>
      <c r="G246" s="23">
        <v>0</v>
      </c>
      <c r="H246" s="30" t="s">
        <v>260</v>
      </c>
      <c r="I246" s="33" t="s">
        <v>260</v>
      </c>
      <c r="J246" s="30" t="str">
        <f t="shared" si="11"/>
        <v>NONLIVINGAPARTMENTS_MEDI</v>
      </c>
    </row>
    <row r="247" spans="1:10" x14ac:dyDescent="0.25">
      <c r="A247" s="20" t="s">
        <v>374</v>
      </c>
      <c r="B247" s="29">
        <f>IFERROR(VLOOKUP(A247,'Choosing features'!$A$3:$B$285,2,0),0)</f>
        <v>0</v>
      </c>
      <c r="C247" s="29">
        <f>IFERROR(VLOOKUP(A247,'Choosing features'!$D$3:$E$248,2,0),0)</f>
        <v>0</v>
      </c>
      <c r="D247" s="29">
        <f>IFERROR(VLOOKUP(A247,'Choosing features'!$G$3:$H$216,2,0),0)</f>
        <v>3.4650896350487802E-4</v>
      </c>
      <c r="E247" s="26">
        <f t="shared" si="9"/>
        <v>1.1550298783495935E-4</v>
      </c>
      <c r="F247" s="21">
        <f t="shared" si="10"/>
        <v>1</v>
      </c>
      <c r="G247" s="23">
        <v>0</v>
      </c>
      <c r="H247" s="30" t="s">
        <v>374</v>
      </c>
      <c r="I247" s="33" t="s">
        <v>374</v>
      </c>
      <c r="J247" s="30" t="str">
        <f t="shared" si="11"/>
        <v>FLOORSMAX_AVG</v>
      </c>
    </row>
    <row r="248" spans="1:10" x14ac:dyDescent="0.25">
      <c r="A248" s="20" t="s">
        <v>349</v>
      </c>
      <c r="B248" s="29">
        <f>IFERROR(VLOOKUP(A248,'Choosing features'!$A$3:$B$285,2,0),0)</f>
        <v>0</v>
      </c>
      <c r="C248" s="29">
        <f>IFERROR(VLOOKUP(A248,'Choosing features'!$D$3:$E$248,2,0),0)</f>
        <v>3.4604248950889101E-4</v>
      </c>
      <c r="D248" s="29">
        <f>IFERROR(VLOOKUP(A248,'Choosing features'!$G$3:$H$216,2,0),0)</f>
        <v>0</v>
      </c>
      <c r="E248" s="26">
        <f t="shared" si="9"/>
        <v>1.1534749650296367E-4</v>
      </c>
      <c r="F248" s="21">
        <f t="shared" si="10"/>
        <v>1</v>
      </c>
      <c r="G248" s="23">
        <v>0</v>
      </c>
      <c r="H248" s="30" t="s">
        <v>349</v>
      </c>
      <c r="I248" s="33" t="s">
        <v>349</v>
      </c>
      <c r="J248" s="30" t="str">
        <f t="shared" si="11"/>
        <v>Rev_SUM_AMT_CREDIT</v>
      </c>
    </row>
    <row r="249" spans="1:10" x14ac:dyDescent="0.25">
      <c r="A249" s="20" t="s">
        <v>375</v>
      </c>
      <c r="B249" s="29">
        <f>IFERROR(VLOOKUP(A249,'Choosing features'!$A$3:$B$285,2,0),0)</f>
        <v>0</v>
      </c>
      <c r="C249" s="29">
        <f>IFERROR(VLOOKUP(A249,'Choosing features'!$D$3:$E$248,2,0),0)</f>
        <v>0</v>
      </c>
      <c r="D249" s="29">
        <f>IFERROR(VLOOKUP(A249,'Choosing features'!$G$3:$H$216,2,0),0)</f>
        <v>3.3533572945397501E-4</v>
      </c>
      <c r="E249" s="26">
        <f t="shared" si="9"/>
        <v>1.1177857648465834E-4</v>
      </c>
      <c r="F249" s="21">
        <f t="shared" si="10"/>
        <v>1</v>
      </c>
      <c r="G249" s="23">
        <v>0</v>
      </c>
      <c r="H249" s="30" t="s">
        <v>375</v>
      </c>
      <c r="I249" s="33" t="s">
        <v>375</v>
      </c>
      <c r="J249" s="30" t="str">
        <f t="shared" si="11"/>
        <v>Consum_CHANNEL_COUNTRYWIDE</v>
      </c>
    </row>
    <row r="250" spans="1:10" x14ac:dyDescent="0.25">
      <c r="A250" s="20" t="s">
        <v>264</v>
      </c>
      <c r="B250" s="29">
        <f>IFERROR(VLOOKUP(A250,'Choosing features'!$A$3:$B$285,2,0),0)</f>
        <v>3.3472841585170199E-4</v>
      </c>
      <c r="C250" s="29">
        <f>IFERROR(VLOOKUP(A250,'Choosing features'!$D$3:$E$248,2,0),0)</f>
        <v>0</v>
      </c>
      <c r="D250" s="29">
        <f>IFERROR(VLOOKUP(A250,'Choosing features'!$G$3:$H$216,2,0),0)</f>
        <v>0</v>
      </c>
      <c r="E250" s="26">
        <f t="shared" si="9"/>
        <v>1.11576138617234E-4</v>
      </c>
      <c r="F250" s="21">
        <f t="shared" si="10"/>
        <v>1</v>
      </c>
      <c r="G250" s="23">
        <v>0</v>
      </c>
      <c r="H250" s="30" t="s">
        <v>264</v>
      </c>
      <c r="I250" s="33" t="s">
        <v>264</v>
      </c>
      <c r="J250" s="30" t="str">
        <f t="shared" si="11"/>
        <v>YEARS_BUILD_AVG</v>
      </c>
    </row>
    <row r="251" spans="1:10" x14ac:dyDescent="0.25">
      <c r="A251" s="20" t="s">
        <v>316</v>
      </c>
      <c r="B251" s="29">
        <f>IFERROR(VLOOKUP(A251,'Choosing features'!$A$3:$B$285,2,0),0)</f>
        <v>1.4045765463071899E-4</v>
      </c>
      <c r="C251" s="29">
        <f>IFERROR(VLOOKUP(A251,'Choosing features'!$D$3:$E$248,2,0),0)</f>
        <v>1.9137157599524E-4</v>
      </c>
      <c r="D251" s="29">
        <f>IFERROR(VLOOKUP(A251,'Choosing features'!$G$3:$H$216,2,0),0)</f>
        <v>0</v>
      </c>
      <c r="E251" s="26">
        <f t="shared" si="9"/>
        <v>1.1060974354198633E-4</v>
      </c>
      <c r="F251" s="21">
        <f t="shared" si="10"/>
        <v>2</v>
      </c>
      <c r="G251" s="23">
        <v>0</v>
      </c>
      <c r="H251" s="30" t="s">
        <v>316</v>
      </c>
      <c r="I251" s="33" t="s">
        <v>316</v>
      </c>
      <c r="J251" s="30" t="str">
        <f t="shared" si="11"/>
        <v>Cash_loan_purposes</v>
      </c>
    </row>
    <row r="252" spans="1:10" x14ac:dyDescent="0.25">
      <c r="A252" s="20" t="s">
        <v>267</v>
      </c>
      <c r="B252" s="29">
        <f>IFERROR(VLOOKUP(A252,'Choosing features'!$A$3:$B$285,2,0),0)</f>
        <v>3.26828838187729E-4</v>
      </c>
      <c r="C252" s="29">
        <f>IFERROR(VLOOKUP(A252,'Choosing features'!$D$3:$E$248,2,0),0)</f>
        <v>0</v>
      </c>
      <c r="D252" s="29">
        <f>IFERROR(VLOOKUP(A252,'Choosing features'!$G$3:$H$216,2,0),0)</f>
        <v>0</v>
      </c>
      <c r="E252" s="26">
        <f t="shared" si="9"/>
        <v>1.0894294606257633E-4</v>
      </c>
      <c r="F252" s="21">
        <f t="shared" si="10"/>
        <v>1</v>
      </c>
      <c r="G252" s="23">
        <v>0</v>
      </c>
      <c r="H252" s="30" t="e">
        <v>#N/A</v>
      </c>
      <c r="I252" s="33" t="e">
        <v>#N/A</v>
      </c>
      <c r="J252" s="30" t="e">
        <f t="shared" si="11"/>
        <v>#N/A</v>
      </c>
    </row>
    <row r="253" spans="1:10" x14ac:dyDescent="0.25">
      <c r="A253" s="20" t="s">
        <v>270</v>
      </c>
      <c r="B253" s="29">
        <f>IFERROR(VLOOKUP(A253,'Choosing features'!$A$3:$B$285,2,0),0)</f>
        <v>3.2186803783379702E-4</v>
      </c>
      <c r="C253" s="29">
        <f>IFERROR(VLOOKUP(A253,'Choosing features'!$D$3:$E$248,2,0),0)</f>
        <v>0</v>
      </c>
      <c r="D253" s="29">
        <f>IFERROR(VLOOKUP(A253,'Choosing features'!$G$3:$H$216,2,0),0)</f>
        <v>0</v>
      </c>
      <c r="E253" s="26">
        <f t="shared" si="9"/>
        <v>1.0728934594459901E-4</v>
      </c>
      <c r="F253" s="21">
        <f t="shared" si="10"/>
        <v>1</v>
      </c>
      <c r="G253" s="23">
        <v>0</v>
      </c>
      <c r="H253" s="30" t="s">
        <v>270</v>
      </c>
      <c r="I253" s="33" t="s">
        <v>270</v>
      </c>
      <c r="J253" s="30" t="str">
        <f t="shared" si="11"/>
        <v>OBS_60_CNT_SOCIAL_CIRCLE</v>
      </c>
    </row>
    <row r="254" spans="1:10" x14ac:dyDescent="0.25">
      <c r="A254" s="20" t="s">
        <v>330</v>
      </c>
      <c r="B254" s="29">
        <f>IFERROR(VLOOKUP(A254,'Choosing features'!$A$3:$B$285,2,0),0)</f>
        <v>1.23051208184382E-4</v>
      </c>
      <c r="C254" s="29">
        <f>IFERROR(VLOOKUP(A254,'Choosing features'!$D$3:$E$248,2,0),0)</f>
        <v>0</v>
      </c>
      <c r="D254" s="29">
        <f>IFERROR(VLOOKUP(A254,'Choosing features'!$G$3:$H$216,2,0),0)</f>
        <v>1.9875251816917701E-4</v>
      </c>
      <c r="E254" s="26">
        <f t="shared" si="9"/>
        <v>1.0726790878451967E-4</v>
      </c>
      <c r="F254" s="21">
        <f t="shared" si="10"/>
        <v>2</v>
      </c>
      <c r="G254" s="23">
        <v>0</v>
      </c>
      <c r="H254" s="30" t="s">
        <v>330</v>
      </c>
      <c r="I254" s="33" t="s">
        <v>330</v>
      </c>
      <c r="J254" s="30" t="str">
        <f t="shared" si="11"/>
        <v>Consum_Accomp_N</v>
      </c>
    </row>
    <row r="255" spans="1:10" x14ac:dyDescent="0.25">
      <c r="A255" s="20" t="s">
        <v>271</v>
      </c>
      <c r="B255" s="29">
        <f>IFERROR(VLOOKUP(A255,'Choosing features'!$A$3:$B$285,2,0),0)</f>
        <v>3.21144715849106E-4</v>
      </c>
      <c r="C255" s="29">
        <f>IFERROR(VLOOKUP(A255,'Choosing features'!$D$3:$E$248,2,0),0)</f>
        <v>0</v>
      </c>
      <c r="D255" s="29">
        <f>IFERROR(VLOOKUP(A255,'Choosing features'!$G$3:$H$216,2,0),0)</f>
        <v>0</v>
      </c>
      <c r="E255" s="26">
        <f t="shared" si="9"/>
        <v>1.0704823861636867E-4</v>
      </c>
      <c r="F255" s="21">
        <f t="shared" si="10"/>
        <v>1</v>
      </c>
      <c r="G255" s="23">
        <v>0</v>
      </c>
      <c r="H255" s="30" t="s">
        <v>271</v>
      </c>
      <c r="I255" s="33" t="s">
        <v>271</v>
      </c>
      <c r="J255" s="30" t="str">
        <f t="shared" si="11"/>
        <v>Cash_APP_ON_FRIDAY</v>
      </c>
    </row>
    <row r="256" spans="1:10" x14ac:dyDescent="0.25">
      <c r="A256" s="20" t="s">
        <v>272</v>
      </c>
      <c r="B256" s="29">
        <f>IFERROR(VLOOKUP(A256,'Choosing features'!$A$3:$B$285,2,0),0)</f>
        <v>3.1777604348980602E-4</v>
      </c>
      <c r="C256" s="29">
        <f>IFERROR(VLOOKUP(A256,'Choosing features'!$D$3:$E$248,2,0),0)</f>
        <v>0</v>
      </c>
      <c r="D256" s="29">
        <f>IFERROR(VLOOKUP(A256,'Choosing features'!$G$3:$H$216,2,0),0)</f>
        <v>0</v>
      </c>
      <c r="E256" s="26">
        <f t="shared" si="9"/>
        <v>1.0592534782993535E-4</v>
      </c>
      <c r="F256" s="21">
        <f t="shared" si="10"/>
        <v>1</v>
      </c>
      <c r="G256" s="23">
        <v>0</v>
      </c>
      <c r="H256" s="30" t="e">
        <v>#N/A</v>
      </c>
      <c r="I256" s="33" t="e">
        <v>#N/A</v>
      </c>
      <c r="J256" s="30" t="e">
        <f t="shared" si="11"/>
        <v>#N/A</v>
      </c>
    </row>
    <row r="257" spans="1:10" x14ac:dyDescent="0.25">
      <c r="A257" s="20" t="s">
        <v>313</v>
      </c>
      <c r="B257" s="29">
        <f>IFERROR(VLOOKUP(A257,'Choosing features'!$A$3:$B$285,2,0),0)</f>
        <v>1.43533514775819E-4</v>
      </c>
      <c r="C257" s="29">
        <f>IFERROR(VLOOKUP(A257,'Choosing features'!$D$3:$E$248,2,0),0)</f>
        <v>1.7381929568510999E-4</v>
      </c>
      <c r="D257" s="29">
        <f>IFERROR(VLOOKUP(A257,'Choosing features'!$G$3:$H$216,2,0),0)</f>
        <v>0</v>
      </c>
      <c r="E257" s="26">
        <f t="shared" si="9"/>
        <v>1.0578427015364299E-4</v>
      </c>
      <c r="F257" s="21">
        <f t="shared" si="10"/>
        <v>2</v>
      </c>
      <c r="G257" s="23">
        <v>0</v>
      </c>
      <c r="H257" s="30" t="s">
        <v>313</v>
      </c>
      <c r="I257" s="33" t="s">
        <v>313</v>
      </c>
      <c r="J257" s="30" t="str">
        <f t="shared" si="11"/>
        <v>Closed_AVG_AMT_CREDIT_SUM_OVERDU</v>
      </c>
    </row>
    <row r="258" spans="1:10" x14ac:dyDescent="0.25">
      <c r="A258" s="20" t="s">
        <v>326</v>
      </c>
      <c r="B258" s="29">
        <f>IFERROR(VLOOKUP(A258,'Choosing features'!$A$3:$B$285,2,0),0)</f>
        <v>1.2863369661240899E-4</v>
      </c>
      <c r="C258" s="29">
        <f>IFERROR(VLOOKUP(A258,'Choosing features'!$D$3:$E$248,2,0),0)</f>
        <v>1.88301528804929E-4</v>
      </c>
      <c r="D258" s="29">
        <f>IFERROR(VLOOKUP(A258,'Choosing features'!$G$3:$H$216,2,0),0)</f>
        <v>0</v>
      </c>
      <c r="E258" s="26">
        <f t="shared" ref="E258:E321" si="12">AVERAGE(B258:D258)</f>
        <v>1.0564507513911266E-4</v>
      </c>
      <c r="F258" s="21">
        <f t="shared" ref="F258:F321" si="13">COUNTIF(B258:D258,"&lt;&gt;0")</f>
        <v>2</v>
      </c>
      <c r="G258" s="23">
        <v>0</v>
      </c>
      <c r="H258" s="30" t="s">
        <v>326</v>
      </c>
      <c r="I258" s="33" t="s">
        <v>326</v>
      </c>
      <c r="J258" s="30" t="str">
        <f t="shared" si="11"/>
        <v>BASEMENTAREA_MEDI</v>
      </c>
    </row>
    <row r="259" spans="1:10" x14ac:dyDescent="0.25">
      <c r="A259" s="20" t="s">
        <v>322</v>
      </c>
      <c r="B259" s="29">
        <f>IFERROR(VLOOKUP(A259,'Choosing features'!$A$3:$B$285,2,0),0)</f>
        <v>1.3303264175896801E-4</v>
      </c>
      <c r="C259" s="29">
        <f>IFERROR(VLOOKUP(A259,'Choosing features'!$D$3:$E$248,2,0),0)</f>
        <v>1.812016989513E-4</v>
      </c>
      <c r="D259" s="29">
        <f>IFERROR(VLOOKUP(A259,'Choosing features'!$G$3:$H$216,2,0),0)</f>
        <v>0</v>
      </c>
      <c r="E259" s="26">
        <f t="shared" si="12"/>
        <v>1.0474478023675599E-4</v>
      </c>
      <c r="F259" s="21">
        <f t="shared" si="13"/>
        <v>2</v>
      </c>
      <c r="G259" s="23">
        <v>0</v>
      </c>
      <c r="H259" s="30" t="s">
        <v>322</v>
      </c>
      <c r="I259" s="33" t="s">
        <v>322</v>
      </c>
      <c r="J259" s="30" t="str">
        <f t="shared" ref="J259:J322" si="14">VLOOKUP(I259,$A$333:$A$795,1,0)</f>
        <v>BASEMENTAREA_MODE</v>
      </c>
    </row>
    <row r="260" spans="1:10" x14ac:dyDescent="0.25">
      <c r="A260" s="20" t="s">
        <v>301</v>
      </c>
      <c r="B260" s="29">
        <f>IFERROR(VLOOKUP(A260,'Choosing features'!$A$3:$B$285,2,0),0)</f>
        <v>1.6536841298792001E-4</v>
      </c>
      <c r="C260" s="29">
        <f>IFERROR(VLOOKUP(A260,'Choosing features'!$D$3:$E$248,2,0),0)</f>
        <v>1.48011538628543E-4</v>
      </c>
      <c r="D260" s="29">
        <f>IFERROR(VLOOKUP(A260,'Choosing features'!$G$3:$H$216,2,0),0)</f>
        <v>0</v>
      </c>
      <c r="E260" s="26">
        <f t="shared" si="12"/>
        <v>1.0445998387215433E-4</v>
      </c>
      <c r="F260" s="21">
        <f t="shared" si="13"/>
        <v>2</v>
      </c>
      <c r="G260" s="23">
        <v>0</v>
      </c>
      <c r="H260" s="30" t="e">
        <v>#N/A</v>
      </c>
      <c r="I260" s="33" t="e">
        <v>#N/A</v>
      </c>
      <c r="J260" s="30" t="e">
        <f t="shared" si="14"/>
        <v>#N/A</v>
      </c>
    </row>
    <row r="261" spans="1:10" x14ac:dyDescent="0.25">
      <c r="A261" s="20" t="s">
        <v>299</v>
      </c>
      <c r="B261" s="29">
        <f>IFERROR(VLOOKUP(A261,'Choosing features'!$A$3:$B$285,2,0),0)</f>
        <v>1.7008926715372899E-4</v>
      </c>
      <c r="C261" s="29">
        <f>IFERROR(VLOOKUP(A261,'Choosing features'!$D$3:$E$248,2,0),0)</f>
        <v>1.38942914247915E-4</v>
      </c>
      <c r="D261" s="29">
        <f>IFERROR(VLOOKUP(A261,'Choosing features'!$G$3:$H$216,2,0),0)</f>
        <v>0</v>
      </c>
      <c r="E261" s="26">
        <f t="shared" si="12"/>
        <v>1.0301072713388134E-4</v>
      </c>
      <c r="F261" s="21">
        <f t="shared" si="13"/>
        <v>2</v>
      </c>
      <c r="G261" s="23">
        <v>0</v>
      </c>
      <c r="H261" s="30" t="s">
        <v>299</v>
      </c>
      <c r="I261" s="33" t="s">
        <v>299</v>
      </c>
      <c r="J261" s="30" t="str">
        <f t="shared" si="14"/>
        <v>home_cred_comp_pct</v>
      </c>
    </row>
    <row r="262" spans="1:10" x14ac:dyDescent="0.25">
      <c r="A262" s="20" t="s">
        <v>306</v>
      </c>
      <c r="B262" s="29">
        <f>IFERROR(VLOOKUP(A262,'Choosing features'!$A$3:$B$285,2,0),0)</f>
        <v>1.60950411483124E-4</v>
      </c>
      <c r="C262" s="29">
        <f>IFERROR(VLOOKUP(A262,'Choosing features'!$D$3:$E$248,2,0),0)</f>
        <v>1.4293305365922499E-4</v>
      </c>
      <c r="D262" s="29">
        <f>IFERROR(VLOOKUP(A262,'Choosing features'!$G$3:$H$216,2,0),0)</f>
        <v>0</v>
      </c>
      <c r="E262" s="26">
        <f t="shared" si="12"/>
        <v>1.0129448838078301E-4</v>
      </c>
      <c r="F262" s="21">
        <f t="shared" si="13"/>
        <v>2</v>
      </c>
      <c r="G262" s="23">
        <v>0</v>
      </c>
      <c r="H262" s="30" t="s">
        <v>306</v>
      </c>
      <c r="I262" s="33" t="s">
        <v>306</v>
      </c>
      <c r="J262" s="30" t="str">
        <f t="shared" si="14"/>
        <v>CNT_FAM_MEMBERS</v>
      </c>
    </row>
    <row r="263" spans="1:10" x14ac:dyDescent="0.25">
      <c r="A263" s="20" t="s">
        <v>276</v>
      </c>
      <c r="B263" s="29">
        <f>IFERROR(VLOOKUP(A263,'Choosing features'!$A$3:$B$285,2,0),0)</f>
        <v>3.0105767501077701E-4</v>
      </c>
      <c r="C263" s="29">
        <f>IFERROR(VLOOKUP(A263,'Choosing features'!$D$3:$E$248,2,0),0)</f>
        <v>0</v>
      </c>
      <c r="D263" s="29">
        <f>IFERROR(VLOOKUP(A263,'Choosing features'!$G$3:$H$216,2,0),0)</f>
        <v>0</v>
      </c>
      <c r="E263" s="26">
        <f t="shared" si="12"/>
        <v>1.0035255833692567E-4</v>
      </c>
      <c r="F263" s="21">
        <f t="shared" si="13"/>
        <v>1</v>
      </c>
      <c r="G263" s="23">
        <v>0</v>
      </c>
      <c r="H263" s="30" t="s">
        <v>276</v>
      </c>
      <c r="I263" s="33" t="s">
        <v>276</v>
      </c>
      <c r="J263" s="30" t="str">
        <f t="shared" si="14"/>
        <v>OBS_30_CNT_SOCIAL_CIRCLE</v>
      </c>
    </row>
    <row r="264" spans="1:10" x14ac:dyDescent="0.25">
      <c r="A264" s="20" t="s">
        <v>376</v>
      </c>
      <c r="B264" s="29">
        <f>IFERROR(VLOOKUP(A264,'Choosing features'!$A$3:$B$285,2,0),0)</f>
        <v>0</v>
      </c>
      <c r="C264" s="29">
        <f>IFERROR(VLOOKUP(A264,'Choosing features'!$D$3:$E$248,2,0),0)</f>
        <v>0</v>
      </c>
      <c r="D264" s="29">
        <f>IFERROR(VLOOKUP(A264,'Choosing features'!$G$3:$H$216,2,0),0)</f>
        <v>2.9970228411691001E-4</v>
      </c>
      <c r="E264" s="26">
        <f t="shared" si="12"/>
        <v>9.9900761372303341E-5</v>
      </c>
      <c r="F264" s="21">
        <f t="shared" si="13"/>
        <v>1</v>
      </c>
      <c r="G264" s="23">
        <v>0</v>
      </c>
      <c r="H264" s="30" t="s">
        <v>376</v>
      </c>
      <c r="I264" s="33" t="s">
        <v>376</v>
      </c>
      <c r="J264" s="30" t="str">
        <f t="shared" si="14"/>
        <v>AMT_REQ_CREDIT_BUREAU_MON</v>
      </c>
    </row>
    <row r="265" spans="1:10" x14ac:dyDescent="0.25">
      <c r="A265" s="20" t="s">
        <v>297</v>
      </c>
      <c r="B265" s="29">
        <f>IFERROR(VLOOKUP(A265,'Choosing features'!$A$3:$B$285,2,0),0)</f>
        <v>1.7484987329263499E-4</v>
      </c>
      <c r="C265" s="29">
        <f>IFERROR(VLOOKUP(A265,'Choosing features'!$D$3:$E$248,2,0),0)</f>
        <v>0</v>
      </c>
      <c r="D265" s="29">
        <f>IFERROR(VLOOKUP(A265,'Choosing features'!$G$3:$H$216,2,0),0)</f>
        <v>1.20394132976247E-4</v>
      </c>
      <c r="E265" s="26">
        <f t="shared" si="12"/>
        <v>9.8414668756293991E-5</v>
      </c>
      <c r="F265" s="21">
        <f t="shared" si="13"/>
        <v>2</v>
      </c>
      <c r="G265" s="23">
        <v>0</v>
      </c>
      <c r="H265" s="30" t="s">
        <v>297</v>
      </c>
      <c r="I265" s="33" t="s">
        <v>297</v>
      </c>
      <c r="J265" s="30" t="str">
        <f t="shared" si="14"/>
        <v>Closed_AVG_AMT_CREDIT_SUM_LIMIT</v>
      </c>
    </row>
    <row r="266" spans="1:10" x14ac:dyDescent="0.25">
      <c r="A266" s="20" t="s">
        <v>343</v>
      </c>
      <c r="B266" s="29">
        <f>IFERROR(VLOOKUP(A266,'Choosing features'!$A$3:$B$285,2,0),0)</f>
        <v>8.7249638641245604E-5</v>
      </c>
      <c r="C266" s="29">
        <f>IFERROR(VLOOKUP(A266,'Choosing features'!$D$3:$E$248,2,0),0)</f>
        <v>1.9513445815958001E-4</v>
      </c>
      <c r="D266" s="29">
        <f>IFERROR(VLOOKUP(A266,'Choosing features'!$G$3:$H$216,2,0),0)</f>
        <v>0</v>
      </c>
      <c r="E266" s="26">
        <f t="shared" si="12"/>
        <v>9.4128032266941862E-5</v>
      </c>
      <c r="F266" s="21">
        <f t="shared" si="13"/>
        <v>2</v>
      </c>
      <c r="G266" s="23">
        <v>0</v>
      </c>
      <c r="H266" s="30" t="e">
        <v>#N/A</v>
      </c>
      <c r="I266" s="33" t="e">
        <v>#N/A</v>
      </c>
      <c r="J266" s="30" t="e">
        <f t="shared" si="14"/>
        <v>#N/A</v>
      </c>
    </row>
    <row r="267" spans="1:10" x14ac:dyDescent="0.25">
      <c r="A267" s="20" t="s">
        <v>318</v>
      </c>
      <c r="B267" s="29">
        <f>IFERROR(VLOOKUP(A267,'Choosing features'!$A$3:$B$285,2,0),0)</f>
        <v>1.3783197533558101E-4</v>
      </c>
      <c r="C267" s="29">
        <f>IFERROR(VLOOKUP(A267,'Choosing features'!$D$3:$E$248,2,0),0)</f>
        <v>1.43503501616884E-4</v>
      </c>
      <c r="D267" s="29">
        <f>IFERROR(VLOOKUP(A267,'Choosing features'!$G$3:$H$216,2,0),0)</f>
        <v>0</v>
      </c>
      <c r="E267" s="26">
        <f t="shared" si="12"/>
        <v>9.377849231748834E-5</v>
      </c>
      <c r="F267" s="21">
        <f t="shared" si="13"/>
        <v>2</v>
      </c>
      <c r="G267" s="23">
        <v>0</v>
      </c>
      <c r="H267" s="30" t="s">
        <v>318</v>
      </c>
      <c r="I267" s="33" t="s">
        <v>318</v>
      </c>
      <c r="J267" s="30" t="str">
        <f t="shared" si="14"/>
        <v>Rev_MAX_AMT_ANNUITY</v>
      </c>
    </row>
    <row r="268" spans="1:10" x14ac:dyDescent="0.25">
      <c r="A268" s="20" t="s">
        <v>331</v>
      </c>
      <c r="B268" s="29">
        <f>IFERROR(VLOOKUP(A268,'Choosing features'!$A$3:$B$285,2,0),0)</f>
        <v>1.21036356888215E-4</v>
      </c>
      <c r="C268" s="29">
        <f>IFERROR(VLOOKUP(A268,'Choosing features'!$D$3:$E$248,2,0),0)</f>
        <v>1.5589777996965901E-4</v>
      </c>
      <c r="D268" s="29">
        <f>IFERROR(VLOOKUP(A268,'Choosing features'!$G$3:$H$216,2,0),0)</f>
        <v>0</v>
      </c>
      <c r="E268" s="26">
        <f t="shared" si="12"/>
        <v>9.2311378952624669E-5</v>
      </c>
      <c r="F268" s="21">
        <f t="shared" si="13"/>
        <v>2</v>
      </c>
      <c r="G268" s="23">
        <v>0</v>
      </c>
      <c r="H268" s="30" t="s">
        <v>331</v>
      </c>
      <c r="I268" s="33" t="s">
        <v>331</v>
      </c>
      <c r="J268" s="30" t="str">
        <f t="shared" si="14"/>
        <v>Consum_APP_ON_THURSDAY</v>
      </c>
    </row>
    <row r="269" spans="1:10" x14ac:dyDescent="0.25">
      <c r="A269" s="20" t="s">
        <v>377</v>
      </c>
      <c r="B269" s="29">
        <f>IFERROR(VLOOKUP(A269,'Choosing features'!$A$3:$B$285,2,0),0)</f>
        <v>0</v>
      </c>
      <c r="C269" s="29">
        <f>IFERROR(VLOOKUP(A269,'Choosing features'!$D$3:$E$248,2,0),0)</f>
        <v>0</v>
      </c>
      <c r="D269" s="29">
        <f>IFERROR(VLOOKUP(A269,'Choosing features'!$G$3:$H$216,2,0),0)</f>
        <v>2.7057838108598698E-4</v>
      </c>
      <c r="E269" s="26">
        <f t="shared" si="12"/>
        <v>9.019279369532899E-5</v>
      </c>
      <c r="F269" s="21">
        <f t="shared" si="13"/>
        <v>1</v>
      </c>
      <c r="G269" s="23">
        <v>0</v>
      </c>
      <c r="H269" s="30" t="s">
        <v>377</v>
      </c>
      <c r="I269" s="33" t="s">
        <v>377</v>
      </c>
      <c r="J269" s="30" t="str">
        <f t="shared" si="14"/>
        <v>Closed_MAX_AMT_CREDIT_SUM_LIMIT</v>
      </c>
    </row>
    <row r="270" spans="1:10" x14ac:dyDescent="0.25">
      <c r="A270" s="20" t="s">
        <v>303</v>
      </c>
      <c r="B270" s="29">
        <f>IFERROR(VLOOKUP(A270,'Choosing features'!$A$3:$B$285,2,0),0)</f>
        <v>1.6413774107855599E-4</v>
      </c>
      <c r="C270" s="29">
        <f>IFERROR(VLOOKUP(A270,'Choosing features'!$D$3:$E$248,2,0),0)</f>
        <v>0</v>
      </c>
      <c r="D270" s="29">
        <f>IFERROR(VLOOKUP(A270,'Choosing features'!$G$3:$H$216,2,0),0)</f>
        <v>1.04108994252657E-4</v>
      </c>
      <c r="E270" s="26">
        <f t="shared" si="12"/>
        <v>8.9415578443737662E-5</v>
      </c>
      <c r="F270" s="21">
        <f t="shared" si="13"/>
        <v>2</v>
      </c>
      <c r="G270" s="23">
        <v>0</v>
      </c>
      <c r="H270" s="30" t="s">
        <v>303</v>
      </c>
      <c r="I270" s="33" t="s">
        <v>303</v>
      </c>
      <c r="J270" s="30" t="str">
        <f t="shared" si="14"/>
        <v>Consum_middle_int_group</v>
      </c>
    </row>
    <row r="271" spans="1:10" x14ac:dyDescent="0.25">
      <c r="A271" s="20" t="s">
        <v>281</v>
      </c>
      <c r="B271" s="29">
        <f>IFERROR(VLOOKUP(A271,'Choosing features'!$A$3:$B$285,2,0),0)</f>
        <v>2.68050218380743E-4</v>
      </c>
      <c r="C271" s="29">
        <f>IFERROR(VLOOKUP(A271,'Choosing features'!$D$3:$E$248,2,0),0)</f>
        <v>0</v>
      </c>
      <c r="D271" s="29">
        <f>IFERROR(VLOOKUP(A271,'Choosing features'!$G$3:$H$216,2,0),0)</f>
        <v>0</v>
      </c>
      <c r="E271" s="26">
        <f t="shared" si="12"/>
        <v>8.9350072793580994E-5</v>
      </c>
      <c r="F271" s="21">
        <f t="shared" si="13"/>
        <v>1</v>
      </c>
      <c r="G271" s="23">
        <v>0</v>
      </c>
      <c r="H271" s="30" t="s">
        <v>281</v>
      </c>
      <c r="I271" s="33" t="s">
        <v>281</v>
      </c>
      <c r="J271" s="30" t="str">
        <f t="shared" si="14"/>
        <v>YEARS_BUILD_MEDI</v>
      </c>
    </row>
    <row r="272" spans="1:10" x14ac:dyDescent="0.25">
      <c r="A272" s="20" t="s">
        <v>282</v>
      </c>
      <c r="B272" s="29">
        <f>IFERROR(VLOOKUP(A272,'Choosing features'!$A$3:$B$285,2,0),0)</f>
        <v>2.6264620401749399E-4</v>
      </c>
      <c r="C272" s="29">
        <f>IFERROR(VLOOKUP(A272,'Choosing features'!$D$3:$E$248,2,0),0)</f>
        <v>0</v>
      </c>
      <c r="D272" s="29">
        <f>IFERROR(VLOOKUP(A272,'Choosing features'!$G$3:$H$216,2,0),0)</f>
        <v>0</v>
      </c>
      <c r="E272" s="26">
        <f t="shared" si="12"/>
        <v>8.7548734672497991E-5</v>
      </c>
      <c r="F272" s="21">
        <f t="shared" si="13"/>
        <v>1</v>
      </c>
      <c r="G272" s="23">
        <v>0</v>
      </c>
      <c r="H272" s="30" t="s">
        <v>282</v>
      </c>
      <c r="I272" s="33" t="s">
        <v>282</v>
      </c>
      <c r="J272" s="30" t="str">
        <f t="shared" si="14"/>
        <v>Consum_Accomp_Y</v>
      </c>
    </row>
    <row r="273" spans="1:10" x14ac:dyDescent="0.25">
      <c r="A273" s="20" t="s">
        <v>320</v>
      </c>
      <c r="B273" s="29">
        <f>IFERROR(VLOOKUP(A273,'Choosing features'!$A$3:$B$285,2,0),0)</f>
        <v>1.341500000543E-4</v>
      </c>
      <c r="C273" s="29">
        <f>IFERROR(VLOOKUP(A273,'Choosing features'!$D$3:$E$248,2,0),0)</f>
        <v>0</v>
      </c>
      <c r="D273" s="29">
        <f>IFERROR(VLOOKUP(A273,'Choosing features'!$G$3:$H$216,2,0),0)</f>
        <v>1.2752206420419901E-4</v>
      </c>
      <c r="E273" s="26">
        <f t="shared" si="12"/>
        <v>8.7224021419499682E-5</v>
      </c>
      <c r="F273" s="21">
        <f t="shared" si="13"/>
        <v>2</v>
      </c>
      <c r="G273" s="23">
        <v>0</v>
      </c>
      <c r="H273" s="30" t="s">
        <v>320</v>
      </c>
      <c r="I273" s="33" t="s">
        <v>320</v>
      </c>
      <c r="J273" s="30" t="str">
        <f t="shared" si="14"/>
        <v>Cash_Accomp_Y</v>
      </c>
    </row>
    <row r="274" spans="1:10" x14ac:dyDescent="0.25">
      <c r="A274" s="20" t="s">
        <v>350</v>
      </c>
      <c r="B274" s="29">
        <f>IFERROR(VLOOKUP(A274,'Choosing features'!$A$3:$B$285,2,0),0)</f>
        <v>0</v>
      </c>
      <c r="C274" s="29">
        <f>IFERROR(VLOOKUP(A274,'Choosing features'!$D$3:$E$248,2,0),0)</f>
        <v>2.4608318199331698E-4</v>
      </c>
      <c r="D274" s="29">
        <f>IFERROR(VLOOKUP(A274,'Choosing features'!$G$3:$H$216,2,0),0)</f>
        <v>0</v>
      </c>
      <c r="E274" s="26">
        <f t="shared" si="12"/>
        <v>8.2027727331105655E-5</v>
      </c>
      <c r="F274" s="21">
        <f t="shared" si="13"/>
        <v>1</v>
      </c>
      <c r="G274" s="23">
        <v>0</v>
      </c>
      <c r="H274" s="30" t="s">
        <v>350</v>
      </c>
      <c r="I274" s="33" t="s">
        <v>350</v>
      </c>
      <c r="J274" s="30" t="str">
        <f t="shared" si="14"/>
        <v>Cash_middle_int_group</v>
      </c>
    </row>
    <row r="275" spans="1:10" x14ac:dyDescent="0.25">
      <c r="A275" s="20" t="s">
        <v>287</v>
      </c>
      <c r="B275" s="29">
        <f>IFERROR(VLOOKUP(A275,'Choosing features'!$A$3:$B$285,2,0),0)</f>
        <v>2.30528658826416E-4</v>
      </c>
      <c r="C275" s="29">
        <f>IFERROR(VLOOKUP(A275,'Choosing features'!$D$3:$E$248,2,0),0)</f>
        <v>0</v>
      </c>
      <c r="D275" s="29">
        <f>IFERROR(VLOOKUP(A275,'Choosing features'!$G$3:$H$216,2,0),0)</f>
        <v>0</v>
      </c>
      <c r="E275" s="26">
        <f t="shared" si="12"/>
        <v>7.6842886275472005E-5</v>
      </c>
      <c r="F275" s="21">
        <f t="shared" si="13"/>
        <v>1</v>
      </c>
      <c r="G275" s="23">
        <v>0</v>
      </c>
      <c r="H275" s="30" t="s">
        <v>287</v>
      </c>
      <c r="I275" s="33" t="s">
        <v>287</v>
      </c>
      <c r="J275" s="30" t="str">
        <f t="shared" si="14"/>
        <v>Consum_CODE_REJECT_REASON_cnt</v>
      </c>
    </row>
    <row r="276" spans="1:10" x14ac:dyDescent="0.25">
      <c r="A276" s="20" t="s">
        <v>352</v>
      </c>
      <c r="B276" s="29">
        <f>IFERROR(VLOOKUP(A276,'Choosing features'!$A$3:$B$285,2,0),0)</f>
        <v>0</v>
      </c>
      <c r="C276" s="29">
        <f>IFERROR(VLOOKUP(A276,'Choosing features'!$D$3:$E$248,2,0),0)</f>
        <v>2.2110309306440799E-4</v>
      </c>
      <c r="D276" s="29">
        <f>IFERROR(VLOOKUP(A276,'Choosing features'!$G$3:$H$216,2,0),0)</f>
        <v>0</v>
      </c>
      <c r="E276" s="26">
        <f t="shared" si="12"/>
        <v>7.3701031021469334E-5</v>
      </c>
      <c r="F276" s="21">
        <f t="shared" si="13"/>
        <v>1</v>
      </c>
      <c r="G276" s="23">
        <v>0</v>
      </c>
      <c r="H276" s="30" t="s">
        <v>352</v>
      </c>
      <c r="I276" s="33" t="s">
        <v>352</v>
      </c>
      <c r="J276" s="30" t="str">
        <f t="shared" si="14"/>
        <v>Rev_REPEATER_APPROVAL_PCT</v>
      </c>
    </row>
    <row r="277" spans="1:10" x14ac:dyDescent="0.25">
      <c r="A277" s="20" t="s">
        <v>353</v>
      </c>
      <c r="B277" s="29">
        <f>IFERROR(VLOOKUP(A277,'Choosing features'!$A$3:$B$285,2,0),0)</f>
        <v>0</v>
      </c>
      <c r="C277" s="29">
        <f>IFERROR(VLOOKUP(A277,'Choosing features'!$D$3:$E$248,2,0),0)</f>
        <v>2.1667872175320699E-4</v>
      </c>
      <c r="D277" s="29">
        <f>IFERROR(VLOOKUP(A277,'Choosing features'!$G$3:$H$216,2,0),0)</f>
        <v>0</v>
      </c>
      <c r="E277" s="26">
        <f t="shared" si="12"/>
        <v>7.2226240584402331E-5</v>
      </c>
      <c r="F277" s="21">
        <f t="shared" si="13"/>
        <v>1</v>
      </c>
      <c r="G277" s="23">
        <v>0</v>
      </c>
      <c r="H277" s="30" t="s">
        <v>353</v>
      </c>
      <c r="I277" s="33" t="s">
        <v>353</v>
      </c>
      <c r="J277" s="30" t="str">
        <f t="shared" si="14"/>
        <v>Rev_APP_ON_FRIDAY</v>
      </c>
    </row>
    <row r="278" spans="1:10" x14ac:dyDescent="0.25">
      <c r="A278" s="20" t="s">
        <v>378</v>
      </c>
      <c r="B278" s="29">
        <f>IFERROR(VLOOKUP(A278,'Choosing features'!$A$3:$B$285,2,0),0)</f>
        <v>0</v>
      </c>
      <c r="C278" s="29">
        <f>IFERROR(VLOOKUP(A278,'Choosing features'!$D$3:$E$248,2,0),0)</f>
        <v>0</v>
      </c>
      <c r="D278" s="29">
        <f>IFERROR(VLOOKUP(A278,'Choosing features'!$G$3:$H$216,2,0),0)</f>
        <v>2.1566391283132501E-4</v>
      </c>
      <c r="E278" s="26">
        <f t="shared" si="12"/>
        <v>7.1887970943775004E-5</v>
      </c>
      <c r="F278" s="21">
        <f t="shared" si="13"/>
        <v>1</v>
      </c>
      <c r="G278" s="23">
        <v>0</v>
      </c>
      <c r="H278" s="30" t="e">
        <v>#N/A</v>
      </c>
      <c r="I278" s="33" t="e">
        <v>#N/A</v>
      </c>
      <c r="J278" s="30" t="e">
        <f t="shared" si="14"/>
        <v>#N/A</v>
      </c>
    </row>
    <row r="279" spans="1:10" x14ac:dyDescent="0.25">
      <c r="A279" s="20" t="s">
        <v>354</v>
      </c>
      <c r="B279" s="29">
        <f>IFERROR(VLOOKUP(A279,'Choosing features'!$A$3:$B$285,2,0),0)</f>
        <v>0</v>
      </c>
      <c r="C279" s="29">
        <f>IFERROR(VLOOKUP(A279,'Choosing features'!$D$3:$E$248,2,0),0)</f>
        <v>2.1495170496664499E-4</v>
      </c>
      <c r="D279" s="29">
        <f>IFERROR(VLOOKUP(A279,'Choosing features'!$G$3:$H$216,2,0),0)</f>
        <v>0</v>
      </c>
      <c r="E279" s="26">
        <f t="shared" si="12"/>
        <v>7.1650568322214993E-5</v>
      </c>
      <c r="F279" s="21">
        <f t="shared" si="13"/>
        <v>1</v>
      </c>
      <c r="G279" s="23">
        <v>0</v>
      </c>
      <c r="H279" s="30" t="e">
        <v>#N/A</v>
      </c>
      <c r="I279" s="33" t="e">
        <v>#N/A</v>
      </c>
      <c r="J279" s="30" t="e">
        <f t="shared" si="14"/>
        <v>#N/A</v>
      </c>
    </row>
    <row r="280" spans="1:10" x14ac:dyDescent="0.25">
      <c r="A280" s="20" t="s">
        <v>356</v>
      </c>
      <c r="B280" s="29">
        <f>IFERROR(VLOOKUP(A280,'Choosing features'!$A$3:$B$285,2,0),0)</f>
        <v>0</v>
      </c>
      <c r="C280" s="29">
        <f>IFERROR(VLOOKUP(A280,'Choosing features'!$D$3:$E$248,2,0),0)</f>
        <v>1.9484842748666899E-4</v>
      </c>
      <c r="D280" s="29">
        <f>IFERROR(VLOOKUP(A280,'Choosing features'!$G$3:$H$216,2,0),0)</f>
        <v>0</v>
      </c>
      <c r="E280" s="26">
        <f t="shared" si="12"/>
        <v>6.4949475828889668E-5</v>
      </c>
      <c r="F280" s="21">
        <f t="shared" si="13"/>
        <v>1</v>
      </c>
      <c r="G280" s="23">
        <v>0</v>
      </c>
      <c r="H280" s="30" t="s">
        <v>356</v>
      </c>
      <c r="I280" s="33" t="s">
        <v>356</v>
      </c>
      <c r="J280" s="30" t="str">
        <f t="shared" si="14"/>
        <v>ELEVATORS_AVG</v>
      </c>
    </row>
    <row r="281" spans="1:10" x14ac:dyDescent="0.25">
      <c r="A281" s="20" t="s">
        <v>379</v>
      </c>
      <c r="B281" s="29">
        <f>IFERROR(VLOOKUP(A281,'Choosing features'!$A$3:$B$285,2,0),0)</f>
        <v>0</v>
      </c>
      <c r="C281" s="29">
        <f>IFERROR(VLOOKUP(A281,'Choosing features'!$D$3:$E$248,2,0),0)</f>
        <v>0</v>
      </c>
      <c r="D281" s="29">
        <f>IFERROR(VLOOKUP(A281,'Choosing features'!$G$3:$H$216,2,0),0)</f>
        <v>1.94834536801503E-4</v>
      </c>
      <c r="E281" s="26">
        <f t="shared" si="12"/>
        <v>6.4944845600501004E-5</v>
      </c>
      <c r="F281" s="21">
        <f t="shared" si="13"/>
        <v>1</v>
      </c>
      <c r="G281" s="23">
        <v>0</v>
      </c>
      <c r="H281" s="30" t="s">
        <v>379</v>
      </c>
      <c r="I281" s="33" t="s">
        <v>379</v>
      </c>
      <c r="J281" s="30" t="str">
        <f t="shared" si="14"/>
        <v>Cash_Accomp_Flag_Other</v>
      </c>
    </row>
    <row r="282" spans="1:10" x14ac:dyDescent="0.25">
      <c r="A282" s="20" t="s">
        <v>289</v>
      </c>
      <c r="B282" s="29">
        <f>IFERROR(VLOOKUP(A282,'Choosing features'!$A$3:$B$285,2,0),0)</f>
        <v>1.9478958594201399E-4</v>
      </c>
      <c r="C282" s="29">
        <f>IFERROR(VLOOKUP(A282,'Choosing features'!$D$3:$E$248,2,0),0)</f>
        <v>0</v>
      </c>
      <c r="D282" s="29">
        <f>IFERROR(VLOOKUP(A282,'Choosing features'!$G$3:$H$216,2,0),0)</f>
        <v>0</v>
      </c>
      <c r="E282" s="26">
        <f t="shared" si="12"/>
        <v>6.4929861980671331E-5</v>
      </c>
      <c r="F282" s="21">
        <f t="shared" si="13"/>
        <v>1</v>
      </c>
      <c r="G282" s="23">
        <v>0</v>
      </c>
      <c r="H282" s="30" t="e">
        <v>#N/A</v>
      </c>
      <c r="I282" s="33" t="e">
        <v>#N/A</v>
      </c>
      <c r="J282" s="30" t="e">
        <f t="shared" si="14"/>
        <v>#N/A</v>
      </c>
    </row>
    <row r="283" spans="1:10" x14ac:dyDescent="0.25">
      <c r="A283" s="20" t="s">
        <v>380</v>
      </c>
      <c r="B283" s="29">
        <f>IFERROR(VLOOKUP(A283,'Choosing features'!$A$3:$B$285,2,0),0)</f>
        <v>0</v>
      </c>
      <c r="C283" s="29">
        <f>IFERROR(VLOOKUP(A283,'Choosing features'!$D$3:$E$248,2,0),0)</f>
        <v>0</v>
      </c>
      <c r="D283" s="29">
        <f>IFERROR(VLOOKUP(A283,'Choosing features'!$G$3:$H$216,2,0),0)</f>
        <v>1.9343710619480401E-4</v>
      </c>
      <c r="E283" s="26">
        <f t="shared" si="12"/>
        <v>6.4479035398268007E-5</v>
      </c>
      <c r="F283" s="21">
        <f t="shared" si="13"/>
        <v>1</v>
      </c>
      <c r="G283" s="23">
        <v>0</v>
      </c>
      <c r="H283" s="30" t="e">
        <v>#N/A</v>
      </c>
      <c r="I283" s="33" t="e">
        <v>#N/A</v>
      </c>
      <c r="J283" s="30" t="e">
        <f t="shared" si="14"/>
        <v>#N/A</v>
      </c>
    </row>
    <row r="284" spans="1:10" x14ac:dyDescent="0.25">
      <c r="A284" s="20" t="s">
        <v>290</v>
      </c>
      <c r="B284" s="29">
        <f>IFERROR(VLOOKUP(A284,'Choosing features'!$A$3:$B$285,2,0),0)</f>
        <v>1.8942409410939499E-4</v>
      </c>
      <c r="C284" s="29">
        <f>IFERROR(VLOOKUP(A284,'Choosing features'!$D$3:$E$248,2,0),0)</f>
        <v>0</v>
      </c>
      <c r="D284" s="29">
        <f>IFERROR(VLOOKUP(A284,'Choosing features'!$G$3:$H$216,2,0),0)</f>
        <v>0</v>
      </c>
      <c r="E284" s="26">
        <f t="shared" si="12"/>
        <v>6.3141364703131665E-5</v>
      </c>
      <c r="F284" s="21">
        <f t="shared" si="13"/>
        <v>1</v>
      </c>
      <c r="G284" s="23">
        <v>0</v>
      </c>
      <c r="H284" s="30" t="e">
        <v>#N/A</v>
      </c>
      <c r="I284" s="33" t="e">
        <v>#N/A</v>
      </c>
      <c r="J284" s="30" t="e">
        <f t="shared" si="14"/>
        <v>#N/A</v>
      </c>
    </row>
    <row r="285" spans="1:10" x14ac:dyDescent="0.25">
      <c r="A285" s="20" t="s">
        <v>291</v>
      </c>
      <c r="B285" s="29">
        <f>IFERROR(VLOOKUP(A285,'Choosing features'!$A$3:$B$285,2,0),0)</f>
        <v>1.8833583261911301E-4</v>
      </c>
      <c r="C285" s="29">
        <f>IFERROR(VLOOKUP(A285,'Choosing features'!$D$3:$E$248,2,0),0)</f>
        <v>0</v>
      </c>
      <c r="D285" s="29">
        <f>IFERROR(VLOOKUP(A285,'Choosing features'!$G$3:$H$216,2,0),0)</f>
        <v>0</v>
      </c>
      <c r="E285" s="26">
        <f t="shared" si="12"/>
        <v>6.2778610873037675E-5</v>
      </c>
      <c r="F285" s="21">
        <f t="shared" si="13"/>
        <v>1</v>
      </c>
      <c r="G285" s="23">
        <v>0</v>
      </c>
      <c r="H285" s="30" t="s">
        <v>291</v>
      </c>
      <c r="I285" s="33" t="s">
        <v>291</v>
      </c>
      <c r="J285" s="30" t="str">
        <f t="shared" si="14"/>
        <v>Rev_Accompanied_Flag_Other_pct</v>
      </c>
    </row>
    <row r="286" spans="1:10" x14ac:dyDescent="0.25">
      <c r="A286" s="20" t="s">
        <v>381</v>
      </c>
      <c r="B286" s="29">
        <f>IFERROR(VLOOKUP(A286,'Choosing features'!$A$3:$B$285,2,0),0)</f>
        <v>0</v>
      </c>
      <c r="C286" s="29">
        <f>IFERROR(VLOOKUP(A286,'Choosing features'!$D$3:$E$248,2,0),0)</f>
        <v>0</v>
      </c>
      <c r="D286" s="29">
        <f>IFERROR(VLOOKUP(A286,'Choosing features'!$G$3:$H$216,2,0),0)</f>
        <v>1.8722071377593301E-4</v>
      </c>
      <c r="E286" s="26">
        <f t="shared" si="12"/>
        <v>6.2406904591977671E-5</v>
      </c>
      <c r="F286" s="21">
        <f t="shared" si="13"/>
        <v>1</v>
      </c>
      <c r="G286" s="23">
        <v>0</v>
      </c>
      <c r="H286" s="30" t="s">
        <v>381</v>
      </c>
      <c r="I286" s="33" t="s">
        <v>381</v>
      </c>
      <c r="J286" s="30" t="str">
        <f t="shared" si="14"/>
        <v>Active_CREDIT_TYPES</v>
      </c>
    </row>
    <row r="287" spans="1:10" x14ac:dyDescent="0.25">
      <c r="A287" s="20" t="s">
        <v>382</v>
      </c>
      <c r="B287" s="29">
        <f>IFERROR(VLOOKUP(A287,'Choosing features'!$A$3:$B$285,2,0),0)</f>
        <v>0</v>
      </c>
      <c r="C287" s="29">
        <f>IFERROR(VLOOKUP(A287,'Choosing features'!$D$3:$E$248,2,0),0)</f>
        <v>0</v>
      </c>
      <c r="D287" s="29">
        <f>IFERROR(VLOOKUP(A287,'Choosing features'!$G$3:$H$216,2,0),0)</f>
        <v>1.84412188796601E-4</v>
      </c>
      <c r="E287" s="26">
        <f t="shared" si="12"/>
        <v>6.1470729598867005E-5</v>
      </c>
      <c r="F287" s="21">
        <f t="shared" si="13"/>
        <v>1</v>
      </c>
      <c r="G287" s="23">
        <v>0</v>
      </c>
      <c r="H287" s="30" t="s">
        <v>382</v>
      </c>
      <c r="I287" s="33" t="s">
        <v>382</v>
      </c>
      <c r="J287" s="30" t="str">
        <f t="shared" si="14"/>
        <v>Active_MIN_AMT_CREDIT_MAX_OVERDU</v>
      </c>
    </row>
    <row r="288" spans="1:10" x14ac:dyDescent="0.25">
      <c r="A288" s="20" t="s">
        <v>296</v>
      </c>
      <c r="B288" s="29">
        <f>IFERROR(VLOOKUP(A288,'Choosing features'!$A$3:$B$285,2,0),0)</f>
        <v>1.8023606074011301E-4</v>
      </c>
      <c r="C288" s="29">
        <f>IFERROR(VLOOKUP(A288,'Choosing features'!$D$3:$E$248,2,0),0)</f>
        <v>0</v>
      </c>
      <c r="D288" s="29">
        <f>IFERROR(VLOOKUP(A288,'Choosing features'!$G$3:$H$216,2,0),0)</f>
        <v>0</v>
      </c>
      <c r="E288" s="26">
        <f t="shared" si="12"/>
        <v>6.0078686913371002E-5</v>
      </c>
      <c r="F288" s="21">
        <f t="shared" si="13"/>
        <v>1</v>
      </c>
      <c r="G288" s="23">
        <v>0</v>
      </c>
      <c r="H288" s="30" t="e">
        <v>#N/A</v>
      </c>
      <c r="I288" s="33" t="e">
        <v>#N/A</v>
      </c>
      <c r="J288" s="30" t="e">
        <f t="shared" si="14"/>
        <v>#N/A</v>
      </c>
    </row>
    <row r="289" spans="1:10" x14ac:dyDescent="0.25">
      <c r="A289" s="20" t="s">
        <v>383</v>
      </c>
      <c r="B289" s="29">
        <f>IFERROR(VLOOKUP(A289,'Choosing features'!$A$3:$B$285,2,0),0)</f>
        <v>0</v>
      </c>
      <c r="C289" s="29">
        <f>IFERROR(VLOOKUP(A289,'Choosing features'!$D$3:$E$248,2,0),0)</f>
        <v>0</v>
      </c>
      <c r="D289" s="29">
        <f>IFERROR(VLOOKUP(A289,'Choosing features'!$G$3:$H$216,2,0),0)</f>
        <v>1.7770617809849301E-4</v>
      </c>
      <c r="E289" s="26">
        <f t="shared" si="12"/>
        <v>5.9235392699497667E-5</v>
      </c>
      <c r="F289" s="21">
        <f t="shared" si="13"/>
        <v>1</v>
      </c>
      <c r="G289" s="23">
        <v>0</v>
      </c>
      <c r="H289" s="30" t="s">
        <v>383</v>
      </c>
      <c r="I289" s="33" t="s">
        <v>383</v>
      </c>
      <c r="J289" s="30" t="str">
        <f t="shared" si="14"/>
        <v>Rev_product_street</v>
      </c>
    </row>
    <row r="290" spans="1:10" x14ac:dyDescent="0.25">
      <c r="A290" s="20" t="s">
        <v>298</v>
      </c>
      <c r="B290" s="29">
        <f>IFERROR(VLOOKUP(A290,'Choosing features'!$A$3:$B$285,2,0),0)</f>
        <v>1.7390627619929099E-4</v>
      </c>
      <c r="C290" s="29">
        <f>IFERROR(VLOOKUP(A290,'Choosing features'!$D$3:$E$248,2,0),0)</f>
        <v>0</v>
      </c>
      <c r="D290" s="29">
        <f>IFERROR(VLOOKUP(A290,'Choosing features'!$G$3:$H$216,2,0),0)</f>
        <v>0</v>
      </c>
      <c r="E290" s="26">
        <f t="shared" si="12"/>
        <v>5.7968758733096999E-5</v>
      </c>
      <c r="F290" s="21">
        <f t="shared" si="13"/>
        <v>1</v>
      </c>
      <c r="G290" s="23">
        <v>0</v>
      </c>
      <c r="H290" s="30" t="e">
        <v>#N/A</v>
      </c>
      <c r="I290" s="33" t="e">
        <v>#N/A</v>
      </c>
      <c r="J290" s="30" t="e">
        <f t="shared" si="14"/>
        <v>#N/A</v>
      </c>
    </row>
    <row r="291" spans="1:10" x14ac:dyDescent="0.25">
      <c r="A291" s="20" t="s">
        <v>357</v>
      </c>
      <c r="B291" s="29">
        <f>IFERROR(VLOOKUP(A291,'Choosing features'!$A$3:$B$285,2,0),0)</f>
        <v>0</v>
      </c>
      <c r="C291" s="29">
        <f>IFERROR(VLOOKUP(A291,'Choosing features'!$D$3:$E$248,2,0),0)</f>
        <v>1.7297388028765799E-4</v>
      </c>
      <c r="D291" s="29">
        <f>IFERROR(VLOOKUP(A291,'Choosing features'!$G$3:$H$216,2,0),0)</f>
        <v>0</v>
      </c>
      <c r="E291" s="26">
        <f t="shared" si="12"/>
        <v>5.7657960095886E-5</v>
      </c>
      <c r="F291" s="21">
        <f t="shared" si="13"/>
        <v>1</v>
      </c>
      <c r="G291" s="23">
        <v>0</v>
      </c>
      <c r="H291" s="30" t="s">
        <v>357</v>
      </c>
      <c r="I291" s="33" t="s">
        <v>357</v>
      </c>
      <c r="J291" s="30" t="str">
        <f t="shared" si="14"/>
        <v>Rev_REFRESHER_APPROVAL_PCT</v>
      </c>
    </row>
    <row r="292" spans="1:10" x14ac:dyDescent="0.25">
      <c r="A292" s="20" t="s">
        <v>358</v>
      </c>
      <c r="B292" s="29">
        <f>IFERROR(VLOOKUP(A292,'Choosing features'!$A$3:$B$285,2,0),0)</f>
        <v>0</v>
      </c>
      <c r="C292" s="29">
        <f>IFERROR(VLOOKUP(A292,'Choosing features'!$D$3:$E$248,2,0),0)</f>
        <v>1.7043463780299899E-4</v>
      </c>
      <c r="D292" s="29">
        <f>IFERROR(VLOOKUP(A292,'Choosing features'!$G$3:$H$216,2,0),0)</f>
        <v>0</v>
      </c>
      <c r="E292" s="26">
        <f t="shared" si="12"/>
        <v>5.6811545934332994E-5</v>
      </c>
      <c r="F292" s="21">
        <f t="shared" si="13"/>
        <v>1</v>
      </c>
      <c r="G292" s="23">
        <v>0</v>
      </c>
      <c r="H292" s="30" t="s">
        <v>358</v>
      </c>
      <c r="I292" s="33" t="s">
        <v>358</v>
      </c>
      <c r="J292" s="30" t="str">
        <f t="shared" si="14"/>
        <v>Consum_AVG_RATE_INT_PRI</v>
      </c>
    </row>
    <row r="293" spans="1:10" x14ac:dyDescent="0.25">
      <c r="A293" s="20" t="s">
        <v>300</v>
      </c>
      <c r="B293" s="29">
        <f>IFERROR(VLOOKUP(A293,'Choosing features'!$A$3:$B$285,2,0),0)</f>
        <v>1.68488942875984E-4</v>
      </c>
      <c r="C293" s="29">
        <f>IFERROR(VLOOKUP(A293,'Choosing features'!$D$3:$E$248,2,0),0)</f>
        <v>0</v>
      </c>
      <c r="D293" s="29">
        <f>IFERROR(VLOOKUP(A293,'Choosing features'!$G$3:$H$216,2,0),0)</f>
        <v>0</v>
      </c>
      <c r="E293" s="26">
        <f t="shared" si="12"/>
        <v>5.6162980958661335E-5</v>
      </c>
      <c r="F293" s="21">
        <f t="shared" si="13"/>
        <v>1</v>
      </c>
      <c r="G293" s="23">
        <v>0</v>
      </c>
      <c r="H293" s="30" t="e">
        <v>#N/A</v>
      </c>
      <c r="I293" s="33" t="e">
        <v>#N/A</v>
      </c>
      <c r="J293" s="30" t="e">
        <f t="shared" si="14"/>
        <v>#N/A</v>
      </c>
    </row>
    <row r="294" spans="1:10" x14ac:dyDescent="0.25">
      <c r="A294" s="20" t="s">
        <v>384</v>
      </c>
      <c r="B294" s="29">
        <f>IFERROR(VLOOKUP(A294,'Choosing features'!$A$3:$B$285,2,0),0)</f>
        <v>0</v>
      </c>
      <c r="C294" s="29">
        <f>IFERROR(VLOOKUP(A294,'Choosing features'!$D$3:$E$248,2,0),0)</f>
        <v>0</v>
      </c>
      <c r="D294" s="29">
        <f>IFERROR(VLOOKUP(A294,'Choosing features'!$G$3:$H$216,2,0),0)</f>
        <v>1.6717037943100201E-4</v>
      </c>
      <c r="E294" s="26">
        <f t="shared" si="12"/>
        <v>5.5723459810334002E-5</v>
      </c>
      <c r="F294" s="21">
        <f t="shared" si="13"/>
        <v>1</v>
      </c>
      <c r="G294" s="23">
        <v>0</v>
      </c>
      <c r="H294" s="30" t="s">
        <v>384</v>
      </c>
      <c r="I294" s="33" t="s">
        <v>384</v>
      </c>
      <c r="J294" s="30" t="str">
        <f t="shared" si="14"/>
        <v>CNT_CHILDREN</v>
      </c>
    </row>
    <row r="295" spans="1:10" x14ac:dyDescent="0.25">
      <c r="A295" s="20" t="s">
        <v>302</v>
      </c>
      <c r="B295" s="29">
        <f>IFERROR(VLOOKUP(A295,'Choosing features'!$A$3:$B$285,2,0),0)</f>
        <v>1.6443629069093401E-4</v>
      </c>
      <c r="C295" s="29">
        <f>IFERROR(VLOOKUP(A295,'Choosing features'!$D$3:$E$248,2,0),0)</f>
        <v>0</v>
      </c>
      <c r="D295" s="29">
        <f>IFERROR(VLOOKUP(A295,'Choosing features'!$G$3:$H$216,2,0),0)</f>
        <v>0</v>
      </c>
      <c r="E295" s="26">
        <f t="shared" si="12"/>
        <v>5.4812096896978E-5</v>
      </c>
      <c r="F295" s="21">
        <f t="shared" si="13"/>
        <v>1</v>
      </c>
      <c r="G295" s="23">
        <v>0</v>
      </c>
      <c r="H295" s="30" t="s">
        <v>302</v>
      </c>
      <c r="I295" s="33" t="s">
        <v>302</v>
      </c>
      <c r="J295" s="30" t="str">
        <f t="shared" si="14"/>
        <v>Closed_bureau_count</v>
      </c>
    </row>
    <row r="296" spans="1:10" x14ac:dyDescent="0.25">
      <c r="A296" s="20" t="s">
        <v>361</v>
      </c>
      <c r="B296" s="29">
        <f>IFERROR(VLOOKUP(A296,'Choosing features'!$A$3:$B$285,2,0),0)</f>
        <v>0</v>
      </c>
      <c r="C296" s="29">
        <f>IFERROR(VLOOKUP(A296,'Choosing features'!$D$3:$E$248,2,0),0)</f>
        <v>1.6368399124466499E-4</v>
      </c>
      <c r="D296" s="29">
        <f>IFERROR(VLOOKUP(A296,'Choosing features'!$G$3:$H$216,2,0),0)</f>
        <v>0</v>
      </c>
      <c r="E296" s="26">
        <f t="shared" si="12"/>
        <v>5.4561330414888329E-5</v>
      </c>
      <c r="F296" s="21">
        <f t="shared" si="13"/>
        <v>1</v>
      </c>
      <c r="G296" s="23">
        <v>0</v>
      </c>
      <c r="H296" s="30" t="s">
        <v>361</v>
      </c>
      <c r="I296" s="33" t="s">
        <v>361</v>
      </c>
      <c r="J296" s="30" t="str">
        <f t="shared" si="14"/>
        <v>Rev_APP_ON_WEDNESDAY</v>
      </c>
    </row>
    <row r="297" spans="1:10" x14ac:dyDescent="0.25">
      <c r="A297" s="20" t="s">
        <v>385</v>
      </c>
      <c r="B297" s="29">
        <f>IFERROR(VLOOKUP(A297,'Choosing features'!$A$3:$B$285,2,0),0)</f>
        <v>0</v>
      </c>
      <c r="C297" s="29">
        <f>IFERROR(VLOOKUP(A297,'Choosing features'!$D$3:$E$248,2,0),0)</f>
        <v>0</v>
      </c>
      <c r="D297" s="29">
        <f>IFERROR(VLOOKUP(A297,'Choosing features'!$G$3:$H$216,2,0),0)</f>
        <v>1.63087811791873E-4</v>
      </c>
      <c r="E297" s="26">
        <f t="shared" si="12"/>
        <v>5.4362603930624333E-5</v>
      </c>
      <c r="F297" s="21">
        <f t="shared" si="13"/>
        <v>1</v>
      </c>
      <c r="G297" s="23">
        <v>0</v>
      </c>
      <c r="H297" s="30" t="s">
        <v>385</v>
      </c>
      <c r="I297" s="33" t="s">
        <v>385</v>
      </c>
      <c r="J297" s="30" t="str">
        <f t="shared" si="14"/>
        <v>Rev_Accomp_Flag_Other</v>
      </c>
    </row>
    <row r="298" spans="1:10" x14ac:dyDescent="0.25">
      <c r="A298" s="20" t="s">
        <v>386</v>
      </c>
      <c r="B298" s="29">
        <f>IFERROR(VLOOKUP(A298,'Choosing features'!$A$3:$B$285,2,0),0)</f>
        <v>0</v>
      </c>
      <c r="C298" s="29">
        <f>IFERROR(VLOOKUP(A298,'Choosing features'!$D$3:$E$248,2,0),0)</f>
        <v>0</v>
      </c>
      <c r="D298" s="29">
        <f>IFERROR(VLOOKUP(A298,'Choosing features'!$G$3:$H$216,2,0),0)</f>
        <v>1.62942064955263E-4</v>
      </c>
      <c r="E298" s="26">
        <f t="shared" si="12"/>
        <v>5.4314021651754332E-5</v>
      </c>
      <c r="F298" s="21">
        <f t="shared" si="13"/>
        <v>1</v>
      </c>
      <c r="G298" s="23">
        <v>0</v>
      </c>
      <c r="H298" s="30" t="s">
        <v>386</v>
      </c>
      <c r="I298" s="33" t="s">
        <v>386</v>
      </c>
      <c r="J298" s="30" t="str">
        <f t="shared" si="14"/>
        <v>AMT_REQ_CREDIT_BUREAU_DAY</v>
      </c>
    </row>
    <row r="299" spans="1:10" x14ac:dyDescent="0.25">
      <c r="A299" s="20" t="s">
        <v>362</v>
      </c>
      <c r="B299" s="29">
        <f>IFERROR(VLOOKUP(A299,'Choosing features'!$A$3:$B$285,2,0),0)</f>
        <v>0</v>
      </c>
      <c r="C299" s="29">
        <f>IFERROR(VLOOKUP(A299,'Choosing features'!$D$3:$E$248,2,0),0)</f>
        <v>1.6208811986736E-4</v>
      </c>
      <c r="D299" s="29">
        <f>IFERROR(VLOOKUP(A299,'Choosing features'!$G$3:$H$216,2,0),0)</f>
        <v>0</v>
      </c>
      <c r="E299" s="26">
        <f t="shared" si="12"/>
        <v>5.402937328912E-5</v>
      </c>
      <c r="F299" s="21">
        <f t="shared" si="13"/>
        <v>1</v>
      </c>
      <c r="G299" s="23">
        <v>0</v>
      </c>
      <c r="H299" s="30" t="s">
        <v>362</v>
      </c>
      <c r="I299" s="33" t="s">
        <v>362</v>
      </c>
      <c r="J299" s="30" t="str">
        <f t="shared" si="14"/>
        <v>Cash_Accompanied_Flag_Other_pct</v>
      </c>
    </row>
    <row r="300" spans="1:10" x14ac:dyDescent="0.25">
      <c r="A300" s="20" t="s">
        <v>304</v>
      </c>
      <c r="B300" s="29">
        <f>IFERROR(VLOOKUP(A300,'Choosing features'!$A$3:$B$285,2,0),0)</f>
        <v>1.6169934685254201E-4</v>
      </c>
      <c r="C300" s="29">
        <f>IFERROR(VLOOKUP(A300,'Choosing features'!$D$3:$E$248,2,0),0)</f>
        <v>0</v>
      </c>
      <c r="D300" s="29">
        <f>IFERROR(VLOOKUP(A300,'Choosing features'!$G$3:$H$216,2,0),0)</f>
        <v>0</v>
      </c>
      <c r="E300" s="26">
        <f t="shared" si="12"/>
        <v>5.3899782284180671E-5</v>
      </c>
      <c r="F300" s="21">
        <f t="shared" si="13"/>
        <v>1</v>
      </c>
      <c r="G300" s="23">
        <v>0</v>
      </c>
      <c r="H300" s="30" t="s">
        <v>304</v>
      </c>
      <c r="I300" s="33" t="s">
        <v>304</v>
      </c>
      <c r="J300" s="30" t="str">
        <f t="shared" si="14"/>
        <v>Rev_Cancelled_credit</v>
      </c>
    </row>
    <row r="301" spans="1:10" x14ac:dyDescent="0.25">
      <c r="A301" s="20" t="s">
        <v>363</v>
      </c>
      <c r="B301" s="29">
        <f>IFERROR(VLOOKUP(A301,'Choosing features'!$A$3:$B$285,2,0),0)</f>
        <v>0</v>
      </c>
      <c r="C301" s="29">
        <f>IFERROR(VLOOKUP(A301,'Choosing features'!$D$3:$E$248,2,0),0)</f>
        <v>1.61495775927487E-4</v>
      </c>
      <c r="D301" s="29">
        <f>IFERROR(VLOOKUP(A301,'Choosing features'!$G$3:$H$216,2,0),0)</f>
        <v>0</v>
      </c>
      <c r="E301" s="26">
        <f t="shared" si="12"/>
        <v>5.3831925309162334E-5</v>
      </c>
      <c r="F301" s="21">
        <f t="shared" si="13"/>
        <v>1</v>
      </c>
      <c r="G301" s="23">
        <v>0</v>
      </c>
      <c r="H301" s="30" t="s">
        <v>363</v>
      </c>
      <c r="I301" s="33" t="s">
        <v>363</v>
      </c>
      <c r="J301" s="30" t="str">
        <f t="shared" si="14"/>
        <v>FLOORSMIN_AVG</v>
      </c>
    </row>
    <row r="302" spans="1:10" x14ac:dyDescent="0.25">
      <c r="A302" s="20" t="s">
        <v>305</v>
      </c>
      <c r="B302" s="29">
        <f>IFERROR(VLOOKUP(A302,'Choosing features'!$A$3:$B$285,2,0),0)</f>
        <v>1.6134670177161999E-4</v>
      </c>
      <c r="C302" s="29">
        <f>IFERROR(VLOOKUP(A302,'Choosing features'!$D$3:$E$248,2,0),0)</f>
        <v>0</v>
      </c>
      <c r="D302" s="29">
        <f>IFERROR(VLOOKUP(A302,'Choosing features'!$G$3:$H$216,2,0),0)</f>
        <v>0</v>
      </c>
      <c r="E302" s="26">
        <f t="shared" si="12"/>
        <v>5.3782233923873328E-5</v>
      </c>
      <c r="F302" s="21">
        <f t="shared" si="13"/>
        <v>1</v>
      </c>
      <c r="G302" s="23">
        <v>0</v>
      </c>
      <c r="H302" s="30" t="s">
        <v>305</v>
      </c>
      <c r="I302" s="33" t="s">
        <v>305</v>
      </c>
      <c r="J302" s="30" t="str">
        <f t="shared" si="14"/>
        <v>Cash_REFRESHER_APPROVAL_PCT</v>
      </c>
    </row>
    <row r="303" spans="1:10" x14ac:dyDescent="0.25">
      <c r="A303" s="20" t="s">
        <v>308</v>
      </c>
      <c r="B303" s="29">
        <f>IFERROR(VLOOKUP(A303,'Choosing features'!$A$3:$B$285,2,0),0)</f>
        <v>1.5378296680818799E-4</v>
      </c>
      <c r="C303" s="29">
        <f>IFERROR(VLOOKUP(A303,'Choosing features'!$D$3:$E$248,2,0),0)</f>
        <v>0</v>
      </c>
      <c r="D303" s="29">
        <f>IFERROR(VLOOKUP(A303,'Choosing features'!$G$3:$H$216,2,0),0)</f>
        <v>0</v>
      </c>
      <c r="E303" s="26">
        <f t="shared" si="12"/>
        <v>5.1260988936062666E-5</v>
      </c>
      <c r="F303" s="21">
        <f t="shared" si="13"/>
        <v>1</v>
      </c>
      <c r="G303" s="23">
        <v>0</v>
      </c>
      <c r="H303" s="30" t="s">
        <v>308</v>
      </c>
      <c r="I303" s="33" t="s">
        <v>308</v>
      </c>
      <c r="J303" s="30" t="str">
        <f t="shared" si="14"/>
        <v>Rev_MAX_DAYS_TERMINATION</v>
      </c>
    </row>
    <row r="304" spans="1:10" x14ac:dyDescent="0.25">
      <c r="A304" s="20" t="s">
        <v>309</v>
      </c>
      <c r="B304" s="29">
        <f>IFERROR(VLOOKUP(A304,'Choosing features'!$A$3:$B$285,2,0),0)</f>
        <v>1.53195908030245E-4</v>
      </c>
      <c r="C304" s="29">
        <f>IFERROR(VLOOKUP(A304,'Choosing features'!$D$3:$E$248,2,0),0)</f>
        <v>0</v>
      </c>
      <c r="D304" s="29">
        <f>IFERROR(VLOOKUP(A304,'Choosing features'!$G$3:$H$216,2,0),0)</f>
        <v>0</v>
      </c>
      <c r="E304" s="26">
        <f t="shared" si="12"/>
        <v>5.1065302676748336E-5</v>
      </c>
      <c r="F304" s="21">
        <f t="shared" si="13"/>
        <v>1</v>
      </c>
      <c r="G304" s="23">
        <v>0</v>
      </c>
      <c r="H304" s="30" t="s">
        <v>309</v>
      </c>
      <c r="I304" s="33" t="s">
        <v>309</v>
      </c>
      <c r="J304" s="30" t="str">
        <f t="shared" si="14"/>
        <v>ENTRANCES_MEDI</v>
      </c>
    </row>
    <row r="305" spans="1:10" x14ac:dyDescent="0.25">
      <c r="A305" s="20" t="s">
        <v>364</v>
      </c>
      <c r="B305" s="29">
        <f>IFERROR(VLOOKUP(A305,'Choosing features'!$A$3:$B$285,2,0),0)</f>
        <v>0</v>
      </c>
      <c r="C305" s="29">
        <f>IFERROR(VLOOKUP(A305,'Choosing features'!$D$3:$E$248,2,0),0)</f>
        <v>1.5263527861989601E-4</v>
      </c>
      <c r="D305" s="29">
        <f>IFERROR(VLOOKUP(A305,'Choosing features'!$G$3:$H$216,2,0),0)</f>
        <v>0</v>
      </c>
      <c r="E305" s="26">
        <f t="shared" si="12"/>
        <v>5.0878426206632002E-5</v>
      </c>
      <c r="F305" s="21">
        <f t="shared" si="13"/>
        <v>1</v>
      </c>
      <c r="G305" s="23">
        <v>0</v>
      </c>
      <c r="H305" s="30" t="s">
        <v>364</v>
      </c>
      <c r="I305" s="33" t="s">
        <v>364</v>
      </c>
      <c r="J305" s="30" t="str">
        <f t="shared" si="14"/>
        <v>Rev_AVG_HOUR_APPR_PROCESS_START</v>
      </c>
    </row>
    <row r="306" spans="1:10" x14ac:dyDescent="0.25">
      <c r="A306" s="20" t="s">
        <v>310</v>
      </c>
      <c r="B306" s="29">
        <f>IFERROR(VLOOKUP(A306,'Choosing features'!$A$3:$B$285,2,0),0)</f>
        <v>1.4970490614548901E-4</v>
      </c>
      <c r="C306" s="29">
        <f>IFERROR(VLOOKUP(A306,'Choosing features'!$D$3:$E$248,2,0),0)</f>
        <v>0</v>
      </c>
      <c r="D306" s="29">
        <f>IFERROR(VLOOKUP(A306,'Choosing features'!$G$3:$H$216,2,0),0)</f>
        <v>0</v>
      </c>
      <c r="E306" s="26">
        <f t="shared" si="12"/>
        <v>4.9901635381829672E-5</v>
      </c>
      <c r="F306" s="21">
        <f t="shared" si="13"/>
        <v>1</v>
      </c>
      <c r="G306" s="23">
        <v>0</v>
      </c>
      <c r="H306" s="30" t="s">
        <v>310</v>
      </c>
      <c r="I306" s="33" t="s">
        <v>310</v>
      </c>
      <c r="J306" s="30" t="str">
        <f t="shared" si="14"/>
        <v>APARTMENTS_MEDI</v>
      </c>
    </row>
    <row r="307" spans="1:10" x14ac:dyDescent="0.25">
      <c r="A307" s="20" t="s">
        <v>312</v>
      </c>
      <c r="B307" s="29">
        <f>IFERROR(VLOOKUP(A307,'Choosing features'!$A$3:$B$285,2,0),0)</f>
        <v>1.46152432137388E-4</v>
      </c>
      <c r="C307" s="29">
        <f>IFERROR(VLOOKUP(A307,'Choosing features'!$D$3:$E$248,2,0),0)</f>
        <v>0</v>
      </c>
      <c r="D307" s="29">
        <f>IFERROR(VLOOKUP(A307,'Choosing features'!$G$3:$H$216,2,0),0)</f>
        <v>0</v>
      </c>
      <c r="E307" s="26">
        <f t="shared" si="12"/>
        <v>4.8717477379129331E-5</v>
      </c>
      <c r="F307" s="21">
        <f t="shared" si="13"/>
        <v>1</v>
      </c>
      <c r="G307" s="23">
        <v>0</v>
      </c>
      <c r="H307" s="30" t="s">
        <v>312</v>
      </c>
      <c r="I307" s="33" t="s">
        <v>312</v>
      </c>
      <c r="J307" s="30" t="str">
        <f t="shared" si="14"/>
        <v>Active_AVG_CNT_CREDIT_PROLONG</v>
      </c>
    </row>
    <row r="308" spans="1:10" x14ac:dyDescent="0.25">
      <c r="A308" s="20" t="s">
        <v>365</v>
      </c>
      <c r="B308" s="29">
        <f>IFERROR(VLOOKUP(A308,'Choosing features'!$A$3:$B$285,2,0),0)</f>
        <v>0</v>
      </c>
      <c r="C308" s="29">
        <f>IFERROR(VLOOKUP(A308,'Choosing features'!$D$3:$E$248,2,0),0)</f>
        <v>1.43429516245406E-4</v>
      </c>
      <c r="D308" s="29">
        <f>IFERROR(VLOOKUP(A308,'Choosing features'!$G$3:$H$216,2,0),0)</f>
        <v>0</v>
      </c>
      <c r="E308" s="26">
        <f t="shared" si="12"/>
        <v>4.7809838748468665E-5</v>
      </c>
      <c r="F308" s="21">
        <f t="shared" si="13"/>
        <v>1</v>
      </c>
      <c r="G308" s="23">
        <v>0</v>
      </c>
      <c r="H308" s="30" t="e">
        <v>#N/A</v>
      </c>
      <c r="I308" s="33" t="e">
        <v>#N/A</v>
      </c>
      <c r="J308" s="30" t="e">
        <f t="shared" si="14"/>
        <v>#N/A</v>
      </c>
    </row>
    <row r="309" spans="1:10" x14ac:dyDescent="0.25">
      <c r="A309" s="20" t="s">
        <v>315</v>
      </c>
      <c r="B309" s="29">
        <f>IFERROR(VLOOKUP(A309,'Choosing features'!$A$3:$B$285,2,0),0)</f>
        <v>1.4173504535382501E-4</v>
      </c>
      <c r="C309" s="29">
        <f>IFERROR(VLOOKUP(A309,'Choosing features'!$D$3:$E$248,2,0),0)</f>
        <v>0</v>
      </c>
      <c r="D309" s="29">
        <f>IFERROR(VLOOKUP(A309,'Choosing features'!$G$3:$H$216,2,0),0)</f>
        <v>0</v>
      </c>
      <c r="E309" s="26">
        <f t="shared" si="12"/>
        <v>4.7245015117941667E-5</v>
      </c>
      <c r="F309" s="21">
        <f t="shared" si="13"/>
        <v>1</v>
      </c>
      <c r="G309" s="23">
        <v>0</v>
      </c>
      <c r="H309" s="30" t="e">
        <v>#N/A</v>
      </c>
      <c r="I309" s="33" t="e">
        <v>#N/A</v>
      </c>
      <c r="J309" s="30" t="e">
        <f t="shared" si="14"/>
        <v>#N/A</v>
      </c>
    </row>
    <row r="310" spans="1:10" x14ac:dyDescent="0.25">
      <c r="A310" s="20" t="s">
        <v>366</v>
      </c>
      <c r="B310" s="29">
        <f>IFERROR(VLOOKUP(A310,'Choosing features'!$A$3:$B$285,2,0),0)</f>
        <v>0</v>
      </c>
      <c r="C310" s="29">
        <f>IFERROR(VLOOKUP(A310,'Choosing features'!$D$3:$E$248,2,0),0)</f>
        <v>1.40271193674173E-4</v>
      </c>
      <c r="D310" s="29">
        <f>IFERROR(VLOOKUP(A310,'Choosing features'!$G$3:$H$216,2,0),0)</f>
        <v>0</v>
      </c>
      <c r="E310" s="26">
        <f t="shared" si="12"/>
        <v>4.6757064558057664E-5</v>
      </c>
      <c r="F310" s="21">
        <f t="shared" si="13"/>
        <v>1</v>
      </c>
      <c r="G310" s="23">
        <v>0</v>
      </c>
      <c r="H310" s="30" t="s">
        <v>366</v>
      </c>
      <c r="I310" s="33" t="s">
        <v>366</v>
      </c>
      <c r="J310" s="30" t="str">
        <f t="shared" si="14"/>
        <v>AMT_REQ_CREDIT_BUREAU_HOUR</v>
      </c>
    </row>
    <row r="311" spans="1:10" x14ac:dyDescent="0.25">
      <c r="A311" s="20" t="s">
        <v>367</v>
      </c>
      <c r="B311" s="29">
        <f>IFERROR(VLOOKUP(A311,'Choosing features'!$A$3:$B$285,2,0),0)</f>
        <v>0</v>
      </c>
      <c r="C311" s="29">
        <f>IFERROR(VLOOKUP(A311,'Choosing features'!$D$3:$E$248,2,0),0)</f>
        <v>1.3730716913457899E-4</v>
      </c>
      <c r="D311" s="29">
        <f>IFERROR(VLOOKUP(A311,'Choosing features'!$G$3:$H$216,2,0),0)</f>
        <v>0</v>
      </c>
      <c r="E311" s="26">
        <f t="shared" si="12"/>
        <v>4.5769056378192996E-5</v>
      </c>
      <c r="F311" s="21">
        <f t="shared" si="13"/>
        <v>1</v>
      </c>
      <c r="G311" s="23">
        <v>0</v>
      </c>
      <c r="H311" s="30" t="s">
        <v>367</v>
      </c>
      <c r="I311" s="33" t="s">
        <v>367</v>
      </c>
      <c r="J311" s="30" t="str">
        <f t="shared" si="14"/>
        <v>Rev_APP_ON_MONDAY</v>
      </c>
    </row>
    <row r="312" spans="1:10" x14ac:dyDescent="0.25">
      <c r="A312" s="20" t="s">
        <v>319</v>
      </c>
      <c r="B312" s="29">
        <f>IFERROR(VLOOKUP(A312,'Choosing features'!$A$3:$B$285,2,0),0)</f>
        <v>1.3691727014020899E-4</v>
      </c>
      <c r="C312" s="29">
        <f>IFERROR(VLOOKUP(A312,'Choosing features'!$D$3:$E$248,2,0),0)</f>
        <v>0</v>
      </c>
      <c r="D312" s="29">
        <f>IFERROR(VLOOKUP(A312,'Choosing features'!$G$3:$H$216,2,0),0)</f>
        <v>0</v>
      </c>
      <c r="E312" s="26">
        <f t="shared" si="12"/>
        <v>4.5639090046736331E-5</v>
      </c>
      <c r="F312" s="21">
        <f t="shared" si="13"/>
        <v>1</v>
      </c>
      <c r="G312" s="23">
        <v>0</v>
      </c>
      <c r="H312" s="30" t="s">
        <v>319</v>
      </c>
      <c r="I312" s="33" t="s">
        <v>319</v>
      </c>
      <c r="J312" s="30" t="str">
        <f t="shared" si="14"/>
        <v>Rev_MIN_DAYS_TERMINATION</v>
      </c>
    </row>
    <row r="313" spans="1:10" x14ac:dyDescent="0.25">
      <c r="A313" s="20" t="s">
        <v>324</v>
      </c>
      <c r="B313" s="29">
        <f>IFERROR(VLOOKUP(A313,'Choosing features'!$A$3:$B$285,2,0),0)</f>
        <v>1.3056084767927101E-4</v>
      </c>
      <c r="C313" s="29">
        <f>IFERROR(VLOOKUP(A313,'Choosing features'!$D$3:$E$248,2,0),0)</f>
        <v>0</v>
      </c>
      <c r="D313" s="29">
        <f>IFERROR(VLOOKUP(A313,'Choosing features'!$G$3:$H$216,2,0),0)</f>
        <v>0</v>
      </c>
      <c r="E313" s="26">
        <f t="shared" si="12"/>
        <v>4.3520282559757002E-5</v>
      </c>
      <c r="F313" s="21">
        <f t="shared" si="13"/>
        <v>1</v>
      </c>
      <c r="G313" s="23">
        <v>0</v>
      </c>
      <c r="H313" s="30" t="s">
        <v>324</v>
      </c>
      <c r="I313" s="33" t="s">
        <v>324</v>
      </c>
      <c r="J313" s="30" t="str">
        <f t="shared" si="14"/>
        <v>FLAG_DOCUMENT_13</v>
      </c>
    </row>
    <row r="314" spans="1:10" x14ac:dyDescent="0.25">
      <c r="A314" s="20" t="s">
        <v>368</v>
      </c>
      <c r="B314" s="29">
        <f>IFERROR(VLOOKUP(A314,'Choosing features'!$A$3:$B$285,2,0),0)</f>
        <v>0</v>
      </c>
      <c r="C314" s="29">
        <f>IFERROR(VLOOKUP(A314,'Choosing features'!$D$3:$E$248,2,0),0)</f>
        <v>1.29734386065145E-4</v>
      </c>
      <c r="D314" s="29">
        <f>IFERROR(VLOOKUP(A314,'Choosing features'!$G$3:$H$216,2,0),0)</f>
        <v>0</v>
      </c>
      <c r="E314" s="26">
        <f t="shared" si="12"/>
        <v>4.324479535504833E-5</v>
      </c>
      <c r="F314" s="21">
        <f t="shared" si="13"/>
        <v>1</v>
      </c>
      <c r="G314" s="23">
        <v>0</v>
      </c>
      <c r="H314" s="30" t="s">
        <v>368</v>
      </c>
      <c r="I314" s="33" t="s">
        <v>368</v>
      </c>
      <c r="J314" s="30" t="str">
        <f t="shared" si="14"/>
        <v>Consum_APP_ON_WEDNESDAY</v>
      </c>
    </row>
    <row r="315" spans="1:10" x14ac:dyDescent="0.25">
      <c r="A315" s="20" t="s">
        <v>325</v>
      </c>
      <c r="B315" s="29">
        <f>IFERROR(VLOOKUP(A315,'Choosing features'!$A$3:$B$285,2,0),0)</f>
        <v>1.2950045355157101E-4</v>
      </c>
      <c r="C315" s="29">
        <f>IFERROR(VLOOKUP(A315,'Choosing features'!$D$3:$E$248,2,0),0)</f>
        <v>0</v>
      </c>
      <c r="D315" s="29">
        <f>IFERROR(VLOOKUP(A315,'Choosing features'!$G$3:$H$216,2,0),0)</f>
        <v>0</v>
      </c>
      <c r="E315" s="26">
        <f t="shared" si="12"/>
        <v>4.3166817850523666E-5</v>
      </c>
      <c r="F315" s="21">
        <f t="shared" si="13"/>
        <v>1</v>
      </c>
      <c r="G315" s="23">
        <v>0</v>
      </c>
      <c r="H315" s="30" t="s">
        <v>325</v>
      </c>
      <c r="I315" s="33" t="s">
        <v>325</v>
      </c>
      <c r="J315" s="30" t="str">
        <f t="shared" si="14"/>
        <v>LIVE_CITY_NOT_WORK_CITY</v>
      </c>
    </row>
    <row r="316" spans="1:10" x14ac:dyDescent="0.25">
      <c r="A316" s="20" t="s">
        <v>327</v>
      </c>
      <c r="B316" s="29">
        <f>IFERROR(VLOOKUP(A316,'Choosing features'!$A$3:$B$285,2,0),0)</f>
        <v>1.2602031174194E-4</v>
      </c>
      <c r="C316" s="29">
        <f>IFERROR(VLOOKUP(A316,'Choosing features'!$D$3:$E$248,2,0),0)</f>
        <v>0</v>
      </c>
      <c r="D316" s="29">
        <f>IFERROR(VLOOKUP(A316,'Choosing features'!$G$3:$H$216,2,0),0)</f>
        <v>0</v>
      </c>
      <c r="E316" s="26">
        <f t="shared" si="12"/>
        <v>4.2006770580646666E-5</v>
      </c>
      <c r="F316" s="21">
        <f t="shared" si="13"/>
        <v>1</v>
      </c>
      <c r="G316" s="23">
        <v>0</v>
      </c>
      <c r="H316" s="30" t="s">
        <v>327</v>
      </c>
      <c r="I316" s="33" t="s">
        <v>327</v>
      </c>
      <c r="J316" s="30" t="str">
        <f t="shared" si="14"/>
        <v>FLAG_DOCUMENT_21</v>
      </c>
    </row>
    <row r="317" spans="1:10" x14ac:dyDescent="0.25">
      <c r="A317" s="20" t="s">
        <v>328</v>
      </c>
      <c r="B317" s="29">
        <f>IFERROR(VLOOKUP(A317,'Choosing features'!$A$3:$B$285,2,0),0)</f>
        <v>1.25864787269877E-4</v>
      </c>
      <c r="C317" s="29">
        <f>IFERROR(VLOOKUP(A317,'Choosing features'!$D$3:$E$248,2,0),0)</f>
        <v>0</v>
      </c>
      <c r="D317" s="29">
        <f>IFERROR(VLOOKUP(A317,'Choosing features'!$G$3:$H$216,2,0),0)</f>
        <v>0</v>
      </c>
      <c r="E317" s="26">
        <f t="shared" si="12"/>
        <v>4.1954929089958998E-5</v>
      </c>
      <c r="F317" s="21">
        <f t="shared" si="13"/>
        <v>1</v>
      </c>
      <c r="G317" s="23">
        <v>0</v>
      </c>
      <c r="H317" s="30" t="e">
        <v>#N/A</v>
      </c>
      <c r="I317" s="33" t="e">
        <v>#N/A</v>
      </c>
      <c r="J317" s="30" t="e">
        <f t="shared" si="14"/>
        <v>#N/A</v>
      </c>
    </row>
    <row r="318" spans="1:10" x14ac:dyDescent="0.25">
      <c r="A318" s="20" t="s">
        <v>329</v>
      </c>
      <c r="B318" s="29">
        <f>IFERROR(VLOOKUP(A318,'Choosing features'!$A$3:$B$285,2,0),0)</f>
        <v>1.2557914680340099E-4</v>
      </c>
      <c r="C318" s="29">
        <f>IFERROR(VLOOKUP(A318,'Choosing features'!$D$3:$E$248,2,0),0)</f>
        <v>0</v>
      </c>
      <c r="D318" s="29">
        <f>IFERROR(VLOOKUP(A318,'Choosing features'!$G$3:$H$216,2,0),0)</f>
        <v>0</v>
      </c>
      <c r="E318" s="26">
        <f t="shared" si="12"/>
        <v>4.1859715601133661E-5</v>
      </c>
      <c r="F318" s="21">
        <f t="shared" si="13"/>
        <v>1</v>
      </c>
      <c r="G318" s="23">
        <v>0</v>
      </c>
      <c r="H318" s="30" t="s">
        <v>329</v>
      </c>
      <c r="I318" s="33" t="s">
        <v>329</v>
      </c>
      <c r="J318" s="30" t="str">
        <f t="shared" si="14"/>
        <v>FLAG_PHONE</v>
      </c>
    </row>
    <row r="319" spans="1:10" x14ac:dyDescent="0.25">
      <c r="A319" s="20" t="s">
        <v>369</v>
      </c>
      <c r="B319" s="29">
        <f>IFERROR(VLOOKUP(A319,'Choosing features'!$A$3:$B$285,2,0),0)</f>
        <v>0</v>
      </c>
      <c r="C319" s="29">
        <f>IFERROR(VLOOKUP(A319,'Choosing features'!$D$3:$E$248,2,0),0)</f>
        <v>1.23272305503979E-4</v>
      </c>
      <c r="D319" s="29">
        <f>IFERROR(VLOOKUP(A319,'Choosing features'!$G$3:$H$216,2,0),0)</f>
        <v>0</v>
      </c>
      <c r="E319" s="26">
        <f t="shared" si="12"/>
        <v>4.1090768501326332E-5</v>
      </c>
      <c r="F319" s="21">
        <f t="shared" si="13"/>
        <v>1</v>
      </c>
      <c r="G319" s="23">
        <v>0</v>
      </c>
      <c r="H319" s="30" t="s">
        <v>369</v>
      </c>
      <c r="I319" s="33" t="s">
        <v>369</v>
      </c>
      <c r="J319" s="30" t="str">
        <f t="shared" si="14"/>
        <v>Cash_APP_ON_SUNDAY</v>
      </c>
    </row>
    <row r="320" spans="1:10" x14ac:dyDescent="0.25">
      <c r="A320" s="20" t="s">
        <v>387</v>
      </c>
      <c r="B320" s="29">
        <f>IFERROR(VLOOKUP(A320,'Choosing features'!$A$3:$B$285,2,0),0)</f>
        <v>0</v>
      </c>
      <c r="C320" s="29">
        <f>IFERROR(VLOOKUP(A320,'Choosing features'!$D$3:$E$248,2,0),0)</f>
        <v>0</v>
      </c>
      <c r="D320" s="29">
        <f>IFERROR(VLOOKUP(A320,'Choosing features'!$G$3:$H$216,2,0),0)</f>
        <v>1.19227123149585E-4</v>
      </c>
      <c r="E320" s="26">
        <f t="shared" si="12"/>
        <v>3.9742374383194998E-5</v>
      </c>
      <c r="F320" s="21">
        <f t="shared" si="13"/>
        <v>1</v>
      </c>
      <c r="G320" s="23">
        <v>0</v>
      </c>
      <c r="H320" s="30" t="s">
        <v>387</v>
      </c>
      <c r="I320" s="33" t="s">
        <v>387</v>
      </c>
      <c r="J320" s="30" t="str">
        <f t="shared" si="14"/>
        <v>Cash_MIN_DAYS_TERMINATION</v>
      </c>
    </row>
    <row r="321" spans="1:10" x14ac:dyDescent="0.25">
      <c r="A321" s="20" t="s">
        <v>332</v>
      </c>
      <c r="B321" s="29">
        <f>IFERROR(VLOOKUP(A321,'Choosing features'!$A$3:$B$285,2,0),0)</f>
        <v>1.17456630238764E-4</v>
      </c>
      <c r="C321" s="29">
        <f>IFERROR(VLOOKUP(A321,'Choosing features'!$D$3:$E$248,2,0),0)</f>
        <v>0</v>
      </c>
      <c r="D321" s="29">
        <f>IFERROR(VLOOKUP(A321,'Choosing features'!$G$3:$H$216,2,0),0)</f>
        <v>0</v>
      </c>
      <c r="E321" s="26">
        <f t="shared" si="12"/>
        <v>3.9152210079588003E-5</v>
      </c>
      <c r="F321" s="21">
        <f t="shared" si="13"/>
        <v>1</v>
      </c>
      <c r="G321" s="23">
        <v>0</v>
      </c>
      <c r="H321" s="30" t="s">
        <v>332</v>
      </c>
      <c r="I321" s="33" t="s">
        <v>332</v>
      </c>
      <c r="J321" s="30" t="str">
        <f t="shared" si="14"/>
        <v>Active_MAX_CNT_CREDIT_PROLONG</v>
      </c>
    </row>
    <row r="322" spans="1:10" x14ac:dyDescent="0.25">
      <c r="A322" s="20" t="s">
        <v>333</v>
      </c>
      <c r="B322" s="29">
        <f>IFERROR(VLOOKUP(A322,'Choosing features'!$A$3:$B$285,2,0),0)</f>
        <v>1.12751963732103E-4</v>
      </c>
      <c r="C322" s="29">
        <f>IFERROR(VLOOKUP(A322,'Choosing features'!$D$3:$E$248,2,0),0)</f>
        <v>0</v>
      </c>
      <c r="D322" s="29">
        <f>IFERROR(VLOOKUP(A322,'Choosing features'!$G$3:$H$216,2,0),0)</f>
        <v>0</v>
      </c>
      <c r="E322" s="26">
        <f t="shared" ref="E322:E329" si="15">AVERAGE(B322:D322)</f>
        <v>3.7583987910701001E-5</v>
      </c>
      <c r="F322" s="21">
        <f t="shared" ref="F322:F329" si="16">COUNTIF(B322:D322,"&lt;&gt;0")</f>
        <v>1</v>
      </c>
      <c r="G322" s="23">
        <v>0</v>
      </c>
      <c r="H322" s="30" t="s">
        <v>333</v>
      </c>
      <c r="I322" s="33" t="s">
        <v>333</v>
      </c>
      <c r="J322" s="30" t="str">
        <f t="shared" si="14"/>
        <v>FLOORSMIN_MODE</v>
      </c>
    </row>
    <row r="323" spans="1:10" x14ac:dyDescent="0.25">
      <c r="A323" s="20" t="s">
        <v>334</v>
      </c>
      <c r="B323" s="29">
        <f>IFERROR(VLOOKUP(A323,'Choosing features'!$A$3:$B$285,2,0),0)</f>
        <v>1.12230270311983E-4</v>
      </c>
      <c r="C323" s="29">
        <f>IFERROR(VLOOKUP(A323,'Choosing features'!$D$3:$E$248,2,0),0)</f>
        <v>0</v>
      </c>
      <c r="D323" s="29">
        <f>IFERROR(VLOOKUP(A323,'Choosing features'!$G$3:$H$216,2,0),0)</f>
        <v>0</v>
      </c>
      <c r="E323" s="26">
        <f t="shared" si="15"/>
        <v>3.7410090103994337E-5</v>
      </c>
      <c r="F323" s="21">
        <f t="shared" si="16"/>
        <v>1</v>
      </c>
      <c r="G323" s="23">
        <v>0</v>
      </c>
      <c r="H323" s="30" t="s">
        <v>334</v>
      </c>
      <c r="I323" s="33" t="s">
        <v>334</v>
      </c>
      <c r="J323" s="30" t="str">
        <f t="shared" ref="J323:J329" si="17">VLOOKUP(I323,$A$333:$A$795,1,0)</f>
        <v>Closed_MIN_AMT_CREDIT_SUM_LIMIT</v>
      </c>
    </row>
    <row r="324" spans="1:10" x14ac:dyDescent="0.25">
      <c r="A324" s="20" t="s">
        <v>336</v>
      </c>
      <c r="B324" s="29">
        <f>IFERROR(VLOOKUP(A324,'Choosing features'!$A$3:$B$285,2,0),0)</f>
        <v>1.09654383436754E-4</v>
      </c>
      <c r="C324" s="29">
        <f>IFERROR(VLOOKUP(A324,'Choosing features'!$D$3:$E$248,2,0),0)</f>
        <v>0</v>
      </c>
      <c r="D324" s="29">
        <f>IFERROR(VLOOKUP(A324,'Choosing features'!$G$3:$H$216,2,0),0)</f>
        <v>0</v>
      </c>
      <c r="E324" s="26">
        <f t="shared" si="15"/>
        <v>3.6551461145584666E-5</v>
      </c>
      <c r="F324" s="21">
        <f t="shared" si="16"/>
        <v>1</v>
      </c>
      <c r="G324" s="23">
        <v>0</v>
      </c>
      <c r="H324" s="30" t="e">
        <v>#N/A</v>
      </c>
      <c r="I324" s="33" t="e">
        <v>#N/A</v>
      </c>
      <c r="J324" s="30" t="e">
        <f t="shared" si="17"/>
        <v>#N/A</v>
      </c>
    </row>
    <row r="325" spans="1:10" x14ac:dyDescent="0.25">
      <c r="A325" s="20" t="s">
        <v>388</v>
      </c>
      <c r="B325" s="29">
        <f>IFERROR(VLOOKUP(A325,'Choosing features'!$A$3:$B$285,2,0),0)</f>
        <v>0</v>
      </c>
      <c r="C325" s="29">
        <f>IFERROR(VLOOKUP(A325,'Choosing features'!$D$3:$E$248,2,0),0)</f>
        <v>0</v>
      </c>
      <c r="D325" s="29">
        <f>IFERROR(VLOOKUP(A325,'Choosing features'!$G$3:$H$216,2,0),0)</f>
        <v>1.09501420180466E-4</v>
      </c>
      <c r="E325" s="26">
        <f t="shared" si="15"/>
        <v>3.6500473393488668E-5</v>
      </c>
      <c r="F325" s="21">
        <f t="shared" si="16"/>
        <v>1</v>
      </c>
      <c r="G325" s="23">
        <v>0</v>
      </c>
      <c r="H325" s="30" t="s">
        <v>388</v>
      </c>
      <c r="I325" s="33" t="s">
        <v>388</v>
      </c>
      <c r="J325" s="30" t="str">
        <f t="shared" si="17"/>
        <v>Rev_Approved_credit</v>
      </c>
    </row>
    <row r="326" spans="1:10" x14ac:dyDescent="0.25">
      <c r="A326" s="20" t="s">
        <v>339</v>
      </c>
      <c r="B326" s="29">
        <f>IFERROR(VLOOKUP(A326,'Choosing features'!$A$3:$B$285,2,0),0)</f>
        <v>1.06477094288135E-4</v>
      </c>
      <c r="C326" s="29">
        <f>IFERROR(VLOOKUP(A326,'Choosing features'!$D$3:$E$248,2,0),0)</f>
        <v>0</v>
      </c>
      <c r="D326" s="29">
        <f>IFERROR(VLOOKUP(A326,'Choosing features'!$G$3:$H$216,2,0),0)</f>
        <v>0</v>
      </c>
      <c r="E326" s="26">
        <f t="shared" si="15"/>
        <v>3.5492364762711665E-5</v>
      </c>
      <c r="F326" s="21">
        <f t="shared" si="16"/>
        <v>1</v>
      </c>
      <c r="G326" s="23">
        <v>0</v>
      </c>
      <c r="H326" s="30" t="s">
        <v>339</v>
      </c>
      <c r="I326" s="33" t="s">
        <v>339</v>
      </c>
      <c r="J326" s="30" t="str">
        <f t="shared" si="17"/>
        <v>FLAG_DOCUMENT_14</v>
      </c>
    </row>
    <row r="327" spans="1:10" x14ac:dyDescent="0.25">
      <c r="A327" s="20" t="s">
        <v>340</v>
      </c>
      <c r="B327" s="29">
        <f>IFERROR(VLOOKUP(A327,'Choosing features'!$A$3:$B$285,2,0),0)</f>
        <v>1.03711463458849E-4</v>
      </c>
      <c r="C327" s="29">
        <f>IFERROR(VLOOKUP(A327,'Choosing features'!$D$3:$E$248,2,0),0)</f>
        <v>0</v>
      </c>
      <c r="D327" s="29">
        <f>IFERROR(VLOOKUP(A327,'Choosing features'!$G$3:$H$216,2,0),0)</f>
        <v>0</v>
      </c>
      <c r="E327" s="26">
        <f t="shared" si="15"/>
        <v>3.4570487819616335E-5</v>
      </c>
      <c r="F327" s="21">
        <f t="shared" si="16"/>
        <v>1</v>
      </c>
      <c r="G327" s="23">
        <v>0</v>
      </c>
      <c r="H327" s="30" t="e">
        <v>#N/A</v>
      </c>
      <c r="I327" s="33" t="e">
        <v>#N/A</v>
      </c>
      <c r="J327" s="30" t="e">
        <f t="shared" si="17"/>
        <v>#N/A</v>
      </c>
    </row>
    <row r="328" spans="1:10" x14ac:dyDescent="0.25">
      <c r="A328" s="20" t="s">
        <v>341</v>
      </c>
      <c r="B328" s="29">
        <f>IFERROR(VLOOKUP(A328,'Choosing features'!$A$3:$B$285,2,0),0)</f>
        <v>9.3298700485459703E-5</v>
      </c>
      <c r="C328" s="29">
        <f>IFERROR(VLOOKUP(A328,'Choosing features'!$D$3:$E$248,2,0),0)</f>
        <v>0</v>
      </c>
      <c r="D328" s="29">
        <f>IFERROR(VLOOKUP(A328,'Choosing features'!$G$3:$H$216,2,0),0)</f>
        <v>0</v>
      </c>
      <c r="E328" s="26">
        <f t="shared" si="15"/>
        <v>3.1099566828486568E-5</v>
      </c>
      <c r="F328" s="21">
        <f t="shared" si="16"/>
        <v>1</v>
      </c>
      <c r="G328" s="23">
        <v>0</v>
      </c>
      <c r="H328" s="30" t="s">
        <v>341</v>
      </c>
      <c r="I328" s="33" t="s">
        <v>341</v>
      </c>
      <c r="J328" s="30" t="str">
        <f t="shared" si="17"/>
        <v>Rev_APP_ON_TUESDAY</v>
      </c>
    </row>
    <row r="329" spans="1:10" x14ac:dyDescent="0.25">
      <c r="A329" s="20" t="s">
        <v>342</v>
      </c>
      <c r="B329" s="29">
        <f>IFERROR(VLOOKUP(A329,'Choosing features'!$A$3:$B$285,2,0),0)</f>
        <v>8.7874810135663001E-5</v>
      </c>
      <c r="C329" s="29">
        <f>IFERROR(VLOOKUP(A329,'Choosing features'!$D$3:$E$248,2,0),0)</f>
        <v>0</v>
      </c>
      <c r="D329" s="29">
        <f>IFERROR(VLOOKUP(A329,'Choosing features'!$G$3:$H$216,2,0),0)</f>
        <v>0</v>
      </c>
      <c r="E329" s="26">
        <f t="shared" si="15"/>
        <v>2.9291603378554332E-5</v>
      </c>
      <c r="F329" s="21">
        <f t="shared" si="16"/>
        <v>1</v>
      </c>
      <c r="G329" s="23">
        <v>0</v>
      </c>
      <c r="H329" s="30" t="e">
        <v>#N/A</v>
      </c>
      <c r="I329" s="33" t="e">
        <v>#N/A</v>
      </c>
      <c r="J329" s="30" t="e">
        <f t="shared" si="17"/>
        <v>#N/A</v>
      </c>
    </row>
    <row r="332" spans="1:10" x14ac:dyDescent="0.25">
      <c r="A332" s="37" t="s">
        <v>578</v>
      </c>
      <c r="B332" s="31">
        <f>COUNTA(A333:A795)</f>
        <v>463</v>
      </c>
      <c r="E332" s="36" t="s">
        <v>594</v>
      </c>
      <c r="F332" s="31">
        <f>COUNTA(E333:E795)</f>
        <v>201</v>
      </c>
    </row>
    <row r="333" spans="1:10" x14ac:dyDescent="0.25">
      <c r="A333" s="30" t="s">
        <v>158</v>
      </c>
      <c r="E333" s="33" t="s">
        <v>62</v>
      </c>
    </row>
    <row r="334" spans="1:10" x14ac:dyDescent="0.25">
      <c r="A334" s="30" t="s">
        <v>399</v>
      </c>
      <c r="E334" s="33" t="s">
        <v>61</v>
      </c>
    </row>
    <row r="335" spans="1:10" x14ac:dyDescent="0.25">
      <c r="A335" s="30" t="s">
        <v>400</v>
      </c>
      <c r="E335" s="33" t="s">
        <v>63</v>
      </c>
    </row>
    <row r="336" spans="1:10" x14ac:dyDescent="0.25">
      <c r="A336" s="30" t="s">
        <v>401</v>
      </c>
      <c r="E336" s="33" t="s">
        <v>64</v>
      </c>
    </row>
    <row r="337" spans="1:5" x14ac:dyDescent="0.25">
      <c r="A337" s="30" t="s">
        <v>402</v>
      </c>
      <c r="E337" s="33" t="s">
        <v>65</v>
      </c>
    </row>
    <row r="338" spans="1:5" x14ac:dyDescent="0.25">
      <c r="A338" s="30" t="s">
        <v>403</v>
      </c>
      <c r="E338" s="33" t="s">
        <v>66</v>
      </c>
    </row>
    <row r="339" spans="1:5" x14ac:dyDescent="0.25">
      <c r="A339" s="30" t="s">
        <v>384</v>
      </c>
      <c r="E339" s="24" t="s">
        <v>581</v>
      </c>
    </row>
    <row r="340" spans="1:5" x14ac:dyDescent="0.25">
      <c r="A340" s="30" t="s">
        <v>273</v>
      </c>
      <c r="E340" s="33" t="s">
        <v>67</v>
      </c>
    </row>
    <row r="341" spans="1:5" x14ac:dyDescent="0.25">
      <c r="A341" s="30" t="s">
        <v>82</v>
      </c>
      <c r="E341" s="33" t="s">
        <v>71</v>
      </c>
    </row>
    <row r="342" spans="1:5" x14ac:dyDescent="0.25">
      <c r="A342" s="30" t="s">
        <v>67</v>
      </c>
      <c r="E342" s="33" t="s">
        <v>69</v>
      </c>
    </row>
    <row r="343" spans="1:5" x14ac:dyDescent="0.25">
      <c r="A343" s="30" t="s">
        <v>71</v>
      </c>
      <c r="E343" s="33" t="s">
        <v>70</v>
      </c>
    </row>
    <row r="344" spans="1:5" x14ac:dyDescent="0.25">
      <c r="A344" s="30" t="s">
        <v>404</v>
      </c>
      <c r="E344" s="33" t="s">
        <v>73</v>
      </c>
    </row>
    <row r="345" spans="1:5" x14ac:dyDescent="0.25">
      <c r="A345" s="30" t="s">
        <v>405</v>
      </c>
      <c r="E345" s="24" t="s">
        <v>582</v>
      </c>
    </row>
    <row r="346" spans="1:5" x14ac:dyDescent="0.25">
      <c r="A346" s="30" t="s">
        <v>406</v>
      </c>
      <c r="E346" s="33" t="s">
        <v>75</v>
      </c>
    </row>
    <row r="347" spans="1:5" x14ac:dyDescent="0.25">
      <c r="A347" s="30" t="s">
        <v>407</v>
      </c>
      <c r="E347" s="33" t="s">
        <v>72</v>
      </c>
    </row>
    <row r="348" spans="1:5" x14ac:dyDescent="0.25">
      <c r="A348" s="30" t="s">
        <v>408</v>
      </c>
      <c r="E348" s="33" t="s">
        <v>77</v>
      </c>
    </row>
    <row r="349" spans="1:5" x14ac:dyDescent="0.25">
      <c r="A349" s="30" t="s">
        <v>127</v>
      </c>
      <c r="E349" s="33" t="s">
        <v>79</v>
      </c>
    </row>
    <row r="350" spans="1:5" x14ac:dyDescent="0.25">
      <c r="A350" s="30" t="s">
        <v>65</v>
      </c>
      <c r="E350" s="33" t="s">
        <v>87</v>
      </c>
    </row>
    <row r="351" spans="1:5" x14ac:dyDescent="0.25">
      <c r="A351" s="30" t="s">
        <v>70</v>
      </c>
      <c r="E351" s="33" t="s">
        <v>78</v>
      </c>
    </row>
    <row r="352" spans="1:5" x14ac:dyDescent="0.25">
      <c r="A352" s="30" t="s">
        <v>104</v>
      </c>
      <c r="E352" s="33" t="s">
        <v>76</v>
      </c>
    </row>
    <row r="353" spans="1:5" x14ac:dyDescent="0.25">
      <c r="A353" s="30" t="s">
        <v>78</v>
      </c>
      <c r="E353" s="33" t="s">
        <v>80</v>
      </c>
    </row>
    <row r="354" spans="1:5" x14ac:dyDescent="0.25">
      <c r="A354" s="30" t="s">
        <v>121</v>
      </c>
      <c r="E354" s="24" t="s">
        <v>583</v>
      </c>
    </row>
    <row r="355" spans="1:5" x14ac:dyDescent="0.25">
      <c r="A355" s="30" t="s">
        <v>409</v>
      </c>
      <c r="E355" s="33" t="s">
        <v>82</v>
      </c>
    </row>
    <row r="356" spans="1:5" x14ac:dyDescent="0.25">
      <c r="A356" s="30" t="s">
        <v>410</v>
      </c>
      <c r="E356" s="33" t="s">
        <v>81</v>
      </c>
    </row>
    <row r="357" spans="1:5" x14ac:dyDescent="0.25">
      <c r="A357" s="30" t="s">
        <v>123</v>
      </c>
      <c r="E357" s="24" t="s">
        <v>584</v>
      </c>
    </row>
    <row r="358" spans="1:5" x14ac:dyDescent="0.25">
      <c r="A358" s="30" t="s">
        <v>411</v>
      </c>
      <c r="E358" s="33" t="s">
        <v>101</v>
      </c>
    </row>
    <row r="359" spans="1:5" x14ac:dyDescent="0.25">
      <c r="A359" s="30" t="s">
        <v>329</v>
      </c>
      <c r="E359" s="33" t="s">
        <v>91</v>
      </c>
    </row>
    <row r="360" spans="1:5" x14ac:dyDescent="0.25">
      <c r="A360" s="30" t="s">
        <v>412</v>
      </c>
      <c r="E360" s="33" t="s">
        <v>83</v>
      </c>
    </row>
    <row r="361" spans="1:5" x14ac:dyDescent="0.25">
      <c r="A361" s="30" t="s">
        <v>413</v>
      </c>
      <c r="E361" s="33" t="s">
        <v>94</v>
      </c>
    </row>
    <row r="362" spans="1:5" x14ac:dyDescent="0.25">
      <c r="A362" s="30" t="s">
        <v>306</v>
      </c>
      <c r="E362" s="33" t="s">
        <v>96</v>
      </c>
    </row>
    <row r="363" spans="1:5" x14ac:dyDescent="0.25">
      <c r="A363" s="30" t="s">
        <v>414</v>
      </c>
      <c r="E363" s="33" t="s">
        <v>92</v>
      </c>
    </row>
    <row r="364" spans="1:5" x14ac:dyDescent="0.25">
      <c r="A364" s="30" t="s">
        <v>97</v>
      </c>
      <c r="E364" s="33" t="s">
        <v>97</v>
      </c>
    </row>
    <row r="365" spans="1:5" x14ac:dyDescent="0.25">
      <c r="A365" s="30" t="s">
        <v>415</v>
      </c>
      <c r="E365" s="33" t="s">
        <v>84</v>
      </c>
    </row>
    <row r="366" spans="1:5" x14ac:dyDescent="0.25">
      <c r="A366" s="30" t="s">
        <v>248</v>
      </c>
      <c r="E366" s="24" t="s">
        <v>585</v>
      </c>
    </row>
    <row r="367" spans="1:5" x14ac:dyDescent="0.25">
      <c r="A367" s="30" t="s">
        <v>416</v>
      </c>
      <c r="E367" s="33" t="s">
        <v>99</v>
      </c>
    </row>
    <row r="368" spans="1:5" x14ac:dyDescent="0.25">
      <c r="A368" s="30" t="s">
        <v>417</v>
      </c>
      <c r="E368" s="33" t="s">
        <v>93</v>
      </c>
    </row>
    <row r="369" spans="1:5" x14ac:dyDescent="0.25">
      <c r="A369" s="30" t="s">
        <v>418</v>
      </c>
      <c r="E369" s="33" t="s">
        <v>89</v>
      </c>
    </row>
    <row r="370" spans="1:5" x14ac:dyDescent="0.25">
      <c r="A370" s="30" t="s">
        <v>169</v>
      </c>
      <c r="E370" s="33" t="s">
        <v>103</v>
      </c>
    </row>
    <row r="371" spans="1:5" x14ac:dyDescent="0.25">
      <c r="A371" s="30" t="s">
        <v>419</v>
      </c>
      <c r="E371" s="33" t="s">
        <v>110</v>
      </c>
    </row>
    <row r="372" spans="1:5" x14ac:dyDescent="0.25">
      <c r="A372" s="30" t="s">
        <v>325</v>
      </c>
      <c r="E372" s="33" t="s">
        <v>98</v>
      </c>
    </row>
    <row r="373" spans="1:5" x14ac:dyDescent="0.25">
      <c r="A373" s="30" t="s">
        <v>420</v>
      </c>
      <c r="E373" s="33" t="s">
        <v>90</v>
      </c>
    </row>
    <row r="374" spans="1:5" x14ac:dyDescent="0.25">
      <c r="A374" s="30" t="s">
        <v>63</v>
      </c>
      <c r="E374" s="33" t="s">
        <v>102</v>
      </c>
    </row>
    <row r="375" spans="1:5" x14ac:dyDescent="0.25">
      <c r="A375" s="30" t="s">
        <v>62</v>
      </c>
      <c r="E375" s="34" t="s">
        <v>88</v>
      </c>
    </row>
    <row r="376" spans="1:5" x14ac:dyDescent="0.25">
      <c r="A376" s="30" t="s">
        <v>61</v>
      </c>
      <c r="E376" s="33" t="s">
        <v>108</v>
      </c>
    </row>
    <row r="377" spans="1:5" x14ac:dyDescent="0.25">
      <c r="A377" s="30" t="s">
        <v>203</v>
      </c>
      <c r="E377" s="33" t="s">
        <v>116</v>
      </c>
    </row>
    <row r="378" spans="1:5" x14ac:dyDescent="0.25">
      <c r="A378" s="30" t="s">
        <v>344</v>
      </c>
      <c r="E378" s="33" t="s">
        <v>135</v>
      </c>
    </row>
    <row r="379" spans="1:5" x14ac:dyDescent="0.25">
      <c r="A379" s="30" t="s">
        <v>214</v>
      </c>
      <c r="E379" s="33" t="s">
        <v>124</v>
      </c>
    </row>
    <row r="380" spans="1:5" x14ac:dyDescent="0.25">
      <c r="A380" s="30" t="s">
        <v>264</v>
      </c>
      <c r="E380" s="33" t="s">
        <v>107</v>
      </c>
    </row>
    <row r="381" spans="1:5" x14ac:dyDescent="0.25">
      <c r="A381" s="30" t="s">
        <v>421</v>
      </c>
      <c r="E381" s="33" t="s">
        <v>100</v>
      </c>
    </row>
    <row r="382" spans="1:5" x14ac:dyDescent="0.25">
      <c r="A382" s="30" t="s">
        <v>356</v>
      </c>
      <c r="E382" s="33" t="s">
        <v>106</v>
      </c>
    </row>
    <row r="383" spans="1:5" x14ac:dyDescent="0.25">
      <c r="A383" s="30" t="s">
        <v>231</v>
      </c>
      <c r="E383" s="33" t="s">
        <v>114</v>
      </c>
    </row>
    <row r="384" spans="1:5" x14ac:dyDescent="0.25">
      <c r="A384" s="30" t="s">
        <v>374</v>
      </c>
      <c r="E384" s="33" t="s">
        <v>120</v>
      </c>
    </row>
    <row r="385" spans="1:5" x14ac:dyDescent="0.25">
      <c r="A385" s="30" t="s">
        <v>363</v>
      </c>
      <c r="E385" s="33" t="s">
        <v>115</v>
      </c>
    </row>
    <row r="386" spans="1:5" x14ac:dyDescent="0.25">
      <c r="A386" s="30" t="s">
        <v>230</v>
      </c>
      <c r="E386" s="33" t="s">
        <v>105</v>
      </c>
    </row>
    <row r="387" spans="1:5" x14ac:dyDescent="0.25">
      <c r="A387" s="30" t="s">
        <v>238</v>
      </c>
      <c r="E387" s="33" t="s">
        <v>149</v>
      </c>
    </row>
    <row r="388" spans="1:5" x14ac:dyDescent="0.25">
      <c r="A388" s="30" t="s">
        <v>256</v>
      </c>
      <c r="E388" s="33" t="s">
        <v>134</v>
      </c>
    </row>
    <row r="389" spans="1:5" x14ac:dyDescent="0.25">
      <c r="A389" s="30" t="s">
        <v>246</v>
      </c>
      <c r="E389" s="33" t="s">
        <v>104</v>
      </c>
    </row>
    <row r="390" spans="1:5" x14ac:dyDescent="0.25">
      <c r="A390" s="30" t="s">
        <v>261</v>
      </c>
      <c r="E390" s="33" t="s">
        <v>111</v>
      </c>
    </row>
    <row r="391" spans="1:5" x14ac:dyDescent="0.25">
      <c r="A391" s="30" t="s">
        <v>244</v>
      </c>
      <c r="E391" s="33" t="s">
        <v>123</v>
      </c>
    </row>
    <row r="392" spans="1:5" x14ac:dyDescent="0.25">
      <c r="A392" s="30" t="s">
        <v>322</v>
      </c>
      <c r="E392" s="33" t="s">
        <v>119</v>
      </c>
    </row>
    <row r="393" spans="1:5" x14ac:dyDescent="0.25">
      <c r="A393" s="30" t="s">
        <v>185</v>
      </c>
      <c r="E393" s="33" t="s">
        <v>125</v>
      </c>
    </row>
    <row r="394" spans="1:5" x14ac:dyDescent="0.25">
      <c r="A394" s="30" t="s">
        <v>258</v>
      </c>
      <c r="E394" s="33" t="s">
        <v>113</v>
      </c>
    </row>
    <row r="395" spans="1:5" x14ac:dyDescent="0.25">
      <c r="A395" s="30" t="s">
        <v>239</v>
      </c>
      <c r="E395" s="33" t="s">
        <v>132</v>
      </c>
    </row>
    <row r="396" spans="1:5" x14ac:dyDescent="0.25">
      <c r="A396" s="30" t="s">
        <v>422</v>
      </c>
      <c r="E396" s="33" t="s">
        <v>143</v>
      </c>
    </row>
    <row r="397" spans="1:5" x14ac:dyDescent="0.25">
      <c r="A397" s="30" t="s">
        <v>292</v>
      </c>
      <c r="E397" s="33" t="s">
        <v>150</v>
      </c>
    </row>
    <row r="398" spans="1:5" x14ac:dyDescent="0.25">
      <c r="A398" s="30" t="s">
        <v>355</v>
      </c>
      <c r="E398" s="33" t="s">
        <v>112</v>
      </c>
    </row>
    <row r="399" spans="1:5" x14ac:dyDescent="0.25">
      <c r="A399" s="30" t="s">
        <v>333</v>
      </c>
      <c r="E399" s="33" t="s">
        <v>151</v>
      </c>
    </row>
    <row r="400" spans="1:5" x14ac:dyDescent="0.25">
      <c r="A400" s="30" t="s">
        <v>323</v>
      </c>
      <c r="E400" s="33" t="s">
        <v>129</v>
      </c>
    </row>
    <row r="401" spans="1:5" x14ac:dyDescent="0.25">
      <c r="A401" s="30" t="s">
        <v>228</v>
      </c>
      <c r="E401" s="33" t="s">
        <v>178</v>
      </c>
    </row>
    <row r="402" spans="1:5" x14ac:dyDescent="0.25">
      <c r="A402" s="30" t="s">
        <v>233</v>
      </c>
      <c r="E402" s="33" t="s">
        <v>117</v>
      </c>
    </row>
    <row r="403" spans="1:5" x14ac:dyDescent="0.25">
      <c r="A403" s="30" t="s">
        <v>307</v>
      </c>
      <c r="E403" s="33" t="s">
        <v>121</v>
      </c>
    </row>
    <row r="404" spans="1:5" x14ac:dyDescent="0.25">
      <c r="A404" s="30" t="s">
        <v>335</v>
      </c>
      <c r="E404" s="33" t="s">
        <v>122</v>
      </c>
    </row>
    <row r="405" spans="1:5" x14ac:dyDescent="0.25">
      <c r="A405" s="30" t="s">
        <v>310</v>
      </c>
      <c r="E405" s="33" t="s">
        <v>147</v>
      </c>
    </row>
    <row r="406" spans="1:5" x14ac:dyDescent="0.25">
      <c r="A406" s="30" t="s">
        <v>326</v>
      </c>
      <c r="E406" s="33" t="s">
        <v>139</v>
      </c>
    </row>
    <row r="407" spans="1:5" x14ac:dyDescent="0.25">
      <c r="A407" s="30" t="s">
        <v>262</v>
      </c>
      <c r="E407" s="33" t="s">
        <v>144</v>
      </c>
    </row>
    <row r="408" spans="1:5" x14ac:dyDescent="0.25">
      <c r="A408" s="30" t="s">
        <v>281</v>
      </c>
      <c r="E408" s="33" t="s">
        <v>131</v>
      </c>
    </row>
    <row r="409" spans="1:5" x14ac:dyDescent="0.25">
      <c r="A409" s="30" t="s">
        <v>423</v>
      </c>
      <c r="E409" s="33" t="s">
        <v>126</v>
      </c>
    </row>
    <row r="410" spans="1:5" x14ac:dyDescent="0.25">
      <c r="A410" s="30" t="s">
        <v>372</v>
      </c>
      <c r="E410" s="33" t="s">
        <v>153</v>
      </c>
    </row>
    <row r="411" spans="1:5" x14ac:dyDescent="0.25">
      <c r="A411" s="30" t="s">
        <v>309</v>
      </c>
      <c r="E411" s="33" t="s">
        <v>130</v>
      </c>
    </row>
    <row r="412" spans="1:5" x14ac:dyDescent="0.25">
      <c r="A412" s="30" t="s">
        <v>172</v>
      </c>
      <c r="E412" s="33" t="s">
        <v>155</v>
      </c>
    </row>
    <row r="413" spans="1:5" x14ac:dyDescent="0.25">
      <c r="A413" s="30" t="s">
        <v>278</v>
      </c>
      <c r="E413" s="33" t="s">
        <v>198</v>
      </c>
    </row>
    <row r="414" spans="1:5" x14ac:dyDescent="0.25">
      <c r="A414" s="30" t="s">
        <v>220</v>
      </c>
      <c r="E414" s="33" t="s">
        <v>109</v>
      </c>
    </row>
    <row r="415" spans="1:5" x14ac:dyDescent="0.25">
      <c r="A415" s="30" t="s">
        <v>283</v>
      </c>
      <c r="E415" s="33" t="s">
        <v>161</v>
      </c>
    </row>
    <row r="416" spans="1:5" x14ac:dyDescent="0.25">
      <c r="A416" s="30" t="s">
        <v>212</v>
      </c>
      <c r="E416" s="33" t="s">
        <v>175</v>
      </c>
    </row>
    <row r="417" spans="1:5" x14ac:dyDescent="0.25">
      <c r="A417" s="30" t="s">
        <v>260</v>
      </c>
      <c r="E417" s="33" t="s">
        <v>127</v>
      </c>
    </row>
    <row r="418" spans="1:5" x14ac:dyDescent="0.25">
      <c r="A418" s="30" t="s">
        <v>235</v>
      </c>
      <c r="E418" s="33" t="s">
        <v>128</v>
      </c>
    </row>
    <row r="419" spans="1:5" x14ac:dyDescent="0.25">
      <c r="A419" s="30" t="s">
        <v>424</v>
      </c>
      <c r="E419" s="33" t="s">
        <v>140</v>
      </c>
    </row>
    <row r="420" spans="1:5" x14ac:dyDescent="0.25">
      <c r="A420" s="30" t="s">
        <v>425</v>
      </c>
      <c r="E420" s="33" t="s">
        <v>146</v>
      </c>
    </row>
    <row r="421" spans="1:5" x14ac:dyDescent="0.25">
      <c r="A421" s="30" t="s">
        <v>145</v>
      </c>
      <c r="E421" s="33" t="s">
        <v>172</v>
      </c>
    </row>
    <row r="422" spans="1:5" x14ac:dyDescent="0.25">
      <c r="A422" s="30" t="s">
        <v>426</v>
      </c>
      <c r="E422" s="33" t="s">
        <v>137</v>
      </c>
    </row>
    <row r="423" spans="1:5" x14ac:dyDescent="0.25">
      <c r="A423" s="30" t="s">
        <v>427</v>
      </c>
      <c r="E423" s="33" t="s">
        <v>164</v>
      </c>
    </row>
    <row r="424" spans="1:5" x14ac:dyDescent="0.25">
      <c r="A424" s="30" t="s">
        <v>276</v>
      </c>
      <c r="E424" s="33" t="s">
        <v>133</v>
      </c>
    </row>
    <row r="425" spans="1:5" x14ac:dyDescent="0.25">
      <c r="A425" s="30" t="s">
        <v>108</v>
      </c>
      <c r="E425" s="33" t="s">
        <v>142</v>
      </c>
    </row>
    <row r="426" spans="1:5" x14ac:dyDescent="0.25">
      <c r="A426" s="30" t="s">
        <v>270</v>
      </c>
      <c r="E426" s="33" t="s">
        <v>138</v>
      </c>
    </row>
    <row r="427" spans="1:5" x14ac:dyDescent="0.25">
      <c r="A427" s="30" t="s">
        <v>150</v>
      </c>
      <c r="E427" s="33" t="s">
        <v>163</v>
      </c>
    </row>
    <row r="428" spans="1:5" x14ac:dyDescent="0.25">
      <c r="A428" s="30" t="s">
        <v>102</v>
      </c>
      <c r="E428" s="33" t="s">
        <v>162</v>
      </c>
    </row>
    <row r="429" spans="1:5" x14ac:dyDescent="0.25">
      <c r="A429" s="30" t="s">
        <v>428</v>
      </c>
      <c r="E429" s="35" t="s">
        <v>586</v>
      </c>
    </row>
    <row r="430" spans="1:5" x14ac:dyDescent="0.25">
      <c r="A430" s="30" t="s">
        <v>99</v>
      </c>
      <c r="E430" s="34" t="s">
        <v>156</v>
      </c>
    </row>
    <row r="431" spans="1:5" x14ac:dyDescent="0.25">
      <c r="A431" s="30" t="s">
        <v>429</v>
      </c>
      <c r="E431" s="35" t="s">
        <v>587</v>
      </c>
    </row>
    <row r="432" spans="1:5" x14ac:dyDescent="0.25">
      <c r="A432" s="30" t="s">
        <v>430</v>
      </c>
      <c r="E432" s="34" t="s">
        <v>145</v>
      </c>
    </row>
    <row r="433" spans="1:5" x14ac:dyDescent="0.25">
      <c r="A433" s="30" t="s">
        <v>431</v>
      </c>
      <c r="E433" s="35" t="s">
        <v>588</v>
      </c>
    </row>
    <row r="434" spans="1:5" x14ac:dyDescent="0.25">
      <c r="A434" s="30" t="s">
        <v>432</v>
      </c>
      <c r="E434" s="34" t="s">
        <v>160</v>
      </c>
    </row>
    <row r="435" spans="1:5" x14ac:dyDescent="0.25">
      <c r="A435" s="30" t="s">
        <v>433</v>
      </c>
      <c r="E435" s="33" t="s">
        <v>148</v>
      </c>
    </row>
    <row r="436" spans="1:5" x14ac:dyDescent="0.25">
      <c r="A436" s="30" t="s">
        <v>434</v>
      </c>
      <c r="E436" s="33" t="s">
        <v>169</v>
      </c>
    </row>
    <row r="437" spans="1:5" x14ac:dyDescent="0.25">
      <c r="A437" s="30" t="s">
        <v>435</v>
      </c>
      <c r="E437" s="33" t="s">
        <v>188</v>
      </c>
    </row>
    <row r="438" spans="1:5" x14ac:dyDescent="0.25">
      <c r="A438" s="30" t="s">
        <v>436</v>
      </c>
      <c r="E438" s="33" t="s">
        <v>159</v>
      </c>
    </row>
    <row r="439" spans="1:5" x14ac:dyDescent="0.25">
      <c r="A439" s="30" t="s">
        <v>437</v>
      </c>
      <c r="E439" s="33" t="s">
        <v>173</v>
      </c>
    </row>
    <row r="440" spans="1:5" x14ac:dyDescent="0.25">
      <c r="A440" s="30" t="s">
        <v>324</v>
      </c>
      <c r="E440" s="33" t="s">
        <v>152</v>
      </c>
    </row>
    <row r="441" spans="1:5" x14ac:dyDescent="0.25">
      <c r="A441" s="30" t="s">
        <v>339</v>
      </c>
      <c r="E441" s="33" t="s">
        <v>174</v>
      </c>
    </row>
    <row r="442" spans="1:5" x14ac:dyDescent="0.25">
      <c r="A442" s="30" t="s">
        <v>438</v>
      </c>
      <c r="E442" s="33" t="s">
        <v>168</v>
      </c>
    </row>
    <row r="443" spans="1:5" x14ac:dyDescent="0.25">
      <c r="A443" s="30" t="s">
        <v>250</v>
      </c>
      <c r="E443" s="33" t="s">
        <v>157</v>
      </c>
    </row>
    <row r="444" spans="1:5" x14ac:dyDescent="0.25">
      <c r="A444" s="30" t="s">
        <v>439</v>
      </c>
      <c r="E444" s="33" t="s">
        <v>245</v>
      </c>
    </row>
    <row r="445" spans="1:5" x14ac:dyDescent="0.25">
      <c r="A445" s="30" t="s">
        <v>216</v>
      </c>
      <c r="E445" s="33" t="s">
        <v>179</v>
      </c>
    </row>
    <row r="446" spans="1:5" x14ac:dyDescent="0.25">
      <c r="A446" s="30" t="s">
        <v>440</v>
      </c>
      <c r="E446" s="33" t="s">
        <v>177</v>
      </c>
    </row>
    <row r="447" spans="1:5" x14ac:dyDescent="0.25">
      <c r="A447" s="30" t="s">
        <v>441</v>
      </c>
      <c r="E447" s="33" t="s">
        <v>136</v>
      </c>
    </row>
    <row r="448" spans="1:5" x14ac:dyDescent="0.25">
      <c r="A448" s="30" t="s">
        <v>327</v>
      </c>
      <c r="E448" s="33" t="s">
        <v>205</v>
      </c>
    </row>
    <row r="449" spans="1:5" x14ac:dyDescent="0.25">
      <c r="A449" s="30" t="s">
        <v>366</v>
      </c>
      <c r="E449" s="33" t="s">
        <v>214</v>
      </c>
    </row>
    <row r="450" spans="1:5" x14ac:dyDescent="0.25">
      <c r="A450" s="30" t="s">
        <v>386</v>
      </c>
      <c r="E450" s="33" t="s">
        <v>141</v>
      </c>
    </row>
    <row r="451" spans="1:5" x14ac:dyDescent="0.25">
      <c r="A451" s="30" t="s">
        <v>442</v>
      </c>
      <c r="E451" s="33" t="s">
        <v>196</v>
      </c>
    </row>
    <row r="452" spans="1:5" x14ac:dyDescent="0.25">
      <c r="A452" s="30" t="s">
        <v>376</v>
      </c>
      <c r="E452" s="33" t="s">
        <v>203</v>
      </c>
    </row>
    <row r="453" spans="1:5" x14ac:dyDescent="0.25">
      <c r="A453" s="30" t="s">
        <v>173</v>
      </c>
      <c r="E453" s="33" t="s">
        <v>183</v>
      </c>
    </row>
    <row r="454" spans="1:5" x14ac:dyDescent="0.25">
      <c r="A454" s="30" t="s">
        <v>338</v>
      </c>
      <c r="E454" s="35" t="s">
        <v>590</v>
      </c>
    </row>
    <row r="455" spans="1:5" x14ac:dyDescent="0.25">
      <c r="A455" s="30" t="s">
        <v>443</v>
      </c>
      <c r="E455" s="34" t="s">
        <v>158</v>
      </c>
    </row>
    <row r="456" spans="1:5" x14ac:dyDescent="0.25">
      <c r="A456" s="30" t="s">
        <v>64</v>
      </c>
      <c r="E456" s="34" t="s">
        <v>193</v>
      </c>
    </row>
    <row r="457" spans="1:5" x14ac:dyDescent="0.25">
      <c r="A457" s="30" t="s">
        <v>89</v>
      </c>
      <c r="E457" s="33" t="s">
        <v>268</v>
      </c>
    </row>
    <row r="458" spans="1:5" x14ac:dyDescent="0.25">
      <c r="A458" s="30" t="s">
        <v>91</v>
      </c>
      <c r="E458" s="33" t="s">
        <v>170</v>
      </c>
    </row>
    <row r="459" spans="1:5" x14ac:dyDescent="0.25">
      <c r="A459" s="30" t="s">
        <v>72</v>
      </c>
      <c r="E459" s="33" t="s">
        <v>187</v>
      </c>
    </row>
    <row r="460" spans="1:5" x14ac:dyDescent="0.25">
      <c r="A460" s="30" t="s">
        <v>168</v>
      </c>
      <c r="E460" s="33" t="s">
        <v>185</v>
      </c>
    </row>
    <row r="461" spans="1:5" x14ac:dyDescent="0.25">
      <c r="A461" s="30" t="s">
        <v>134</v>
      </c>
      <c r="E461" s="33" t="s">
        <v>180</v>
      </c>
    </row>
    <row r="462" spans="1:5" x14ac:dyDescent="0.25">
      <c r="A462" s="30" t="s">
        <v>444</v>
      </c>
      <c r="E462" s="33" t="s">
        <v>167</v>
      </c>
    </row>
    <row r="463" spans="1:5" x14ac:dyDescent="0.25">
      <c r="A463" s="30" t="s">
        <v>84</v>
      </c>
      <c r="E463" s="33" t="s">
        <v>200</v>
      </c>
    </row>
    <row r="464" spans="1:5" x14ac:dyDescent="0.25">
      <c r="A464" s="30" t="s">
        <v>157</v>
      </c>
      <c r="E464" s="33" t="s">
        <v>181</v>
      </c>
    </row>
    <row r="465" spans="1:5" x14ac:dyDescent="0.25">
      <c r="A465" s="30" t="s">
        <v>106</v>
      </c>
      <c r="E465" s="33" t="s">
        <v>217</v>
      </c>
    </row>
    <row r="466" spans="1:5" x14ac:dyDescent="0.25">
      <c r="A466" s="30" t="s">
        <v>382</v>
      </c>
      <c r="E466" s="33" t="s">
        <v>192</v>
      </c>
    </row>
    <row r="467" spans="1:5" x14ac:dyDescent="0.25">
      <c r="A467" s="30" t="s">
        <v>93</v>
      </c>
      <c r="E467" s="33" t="s">
        <v>216</v>
      </c>
    </row>
    <row r="468" spans="1:5" x14ac:dyDescent="0.25">
      <c r="A468" s="30" t="s">
        <v>130</v>
      </c>
      <c r="E468" s="33" t="s">
        <v>202</v>
      </c>
    </row>
    <row r="469" spans="1:5" x14ac:dyDescent="0.25">
      <c r="A469" s="30" t="s">
        <v>445</v>
      </c>
      <c r="E469" s="33" t="s">
        <v>230</v>
      </c>
    </row>
    <row r="470" spans="1:5" x14ac:dyDescent="0.25">
      <c r="A470" s="30" t="s">
        <v>332</v>
      </c>
      <c r="E470" s="33" t="s">
        <v>154</v>
      </c>
    </row>
    <row r="471" spans="1:5" x14ac:dyDescent="0.25">
      <c r="A471" s="30" t="s">
        <v>312</v>
      </c>
      <c r="E471" s="33" t="s">
        <v>344</v>
      </c>
    </row>
    <row r="472" spans="1:5" x14ac:dyDescent="0.25">
      <c r="A472" s="30" t="s">
        <v>88</v>
      </c>
      <c r="E472" s="33" t="s">
        <v>207</v>
      </c>
    </row>
    <row r="473" spans="1:5" x14ac:dyDescent="0.25">
      <c r="A473" s="30" t="s">
        <v>120</v>
      </c>
      <c r="E473" s="34" t="s">
        <v>345</v>
      </c>
    </row>
    <row r="474" spans="1:5" x14ac:dyDescent="0.25">
      <c r="A474" s="30" t="s">
        <v>132</v>
      </c>
      <c r="E474" s="34" t="s">
        <v>236</v>
      </c>
    </row>
    <row r="475" spans="1:5" x14ac:dyDescent="0.25">
      <c r="A475" s="30" t="s">
        <v>112</v>
      </c>
      <c r="E475" s="34" t="s">
        <v>234</v>
      </c>
    </row>
    <row r="476" spans="1:5" x14ac:dyDescent="0.25">
      <c r="A476" s="30" t="s">
        <v>115</v>
      </c>
      <c r="E476" s="33" t="s">
        <v>165</v>
      </c>
    </row>
    <row r="477" spans="1:5" x14ac:dyDescent="0.25">
      <c r="A477" s="30" t="s">
        <v>136</v>
      </c>
      <c r="E477" s="34" t="s">
        <v>199</v>
      </c>
    </row>
    <row r="478" spans="1:5" x14ac:dyDescent="0.25">
      <c r="A478" s="30" t="s">
        <v>116</v>
      </c>
      <c r="E478" s="33" t="s">
        <v>233</v>
      </c>
    </row>
    <row r="479" spans="1:5" x14ac:dyDescent="0.25">
      <c r="A479" s="30" t="s">
        <v>100</v>
      </c>
      <c r="E479" s="33" t="s">
        <v>247</v>
      </c>
    </row>
    <row r="480" spans="1:5" x14ac:dyDescent="0.25">
      <c r="A480" s="30" t="s">
        <v>181</v>
      </c>
      <c r="E480" s="33" t="s">
        <v>226</v>
      </c>
    </row>
    <row r="481" spans="1:5" x14ac:dyDescent="0.25">
      <c r="A481" s="30" t="s">
        <v>163</v>
      </c>
      <c r="E481" s="33" t="s">
        <v>201</v>
      </c>
    </row>
    <row r="482" spans="1:5" x14ac:dyDescent="0.25">
      <c r="A482" s="30" t="s">
        <v>153</v>
      </c>
      <c r="E482" s="33" t="s">
        <v>256</v>
      </c>
    </row>
    <row r="483" spans="1:5" x14ac:dyDescent="0.25">
      <c r="A483" s="30" t="s">
        <v>446</v>
      </c>
      <c r="E483" s="33" t="s">
        <v>190</v>
      </c>
    </row>
    <row r="484" spans="1:5" x14ac:dyDescent="0.25">
      <c r="A484" s="30" t="s">
        <v>110</v>
      </c>
      <c r="E484" s="33" t="s">
        <v>251</v>
      </c>
    </row>
    <row r="485" spans="1:5" x14ac:dyDescent="0.25">
      <c r="A485" s="30" t="s">
        <v>148</v>
      </c>
      <c r="E485" s="33" t="s">
        <v>171</v>
      </c>
    </row>
    <row r="486" spans="1:5" x14ac:dyDescent="0.25">
      <c r="A486" s="30" t="s">
        <v>381</v>
      </c>
      <c r="E486" s="33" t="s">
        <v>243</v>
      </c>
    </row>
    <row r="487" spans="1:5" x14ac:dyDescent="0.25">
      <c r="A487" s="30" t="s">
        <v>302</v>
      </c>
      <c r="E487" s="33" t="s">
        <v>184</v>
      </c>
    </row>
    <row r="488" spans="1:5" x14ac:dyDescent="0.25">
      <c r="A488" s="30" t="s">
        <v>109</v>
      </c>
      <c r="E488" s="33" t="s">
        <v>182</v>
      </c>
    </row>
    <row r="489" spans="1:5" x14ac:dyDescent="0.25">
      <c r="A489" s="30" t="s">
        <v>146</v>
      </c>
      <c r="E489" s="33" t="s">
        <v>197</v>
      </c>
    </row>
    <row r="490" spans="1:5" x14ac:dyDescent="0.25">
      <c r="A490" s="30" t="s">
        <v>188</v>
      </c>
      <c r="E490" s="33" t="s">
        <v>314</v>
      </c>
    </row>
    <row r="491" spans="1:5" x14ac:dyDescent="0.25">
      <c r="A491" s="30" t="s">
        <v>447</v>
      </c>
      <c r="E491" s="33" t="s">
        <v>213</v>
      </c>
    </row>
    <row r="492" spans="1:5" x14ac:dyDescent="0.25">
      <c r="A492" s="30" t="s">
        <v>119</v>
      </c>
      <c r="E492" s="33" t="s">
        <v>212</v>
      </c>
    </row>
    <row r="493" spans="1:5" x14ac:dyDescent="0.25">
      <c r="A493" s="30" t="s">
        <v>128</v>
      </c>
      <c r="E493" s="33" t="s">
        <v>323</v>
      </c>
    </row>
    <row r="494" spans="1:5" x14ac:dyDescent="0.25">
      <c r="A494" s="30" t="s">
        <v>160</v>
      </c>
      <c r="E494" s="33" t="s">
        <v>239</v>
      </c>
    </row>
    <row r="495" spans="1:5" x14ac:dyDescent="0.25">
      <c r="A495" s="30" t="s">
        <v>337</v>
      </c>
      <c r="E495" s="33" t="s">
        <v>206</v>
      </c>
    </row>
    <row r="496" spans="1:5" x14ac:dyDescent="0.25">
      <c r="A496" s="30" t="s">
        <v>285</v>
      </c>
      <c r="E496" s="33" t="s">
        <v>222</v>
      </c>
    </row>
    <row r="497" spans="1:5" x14ac:dyDescent="0.25">
      <c r="A497" s="30" t="s">
        <v>183</v>
      </c>
      <c r="E497" s="34" t="s">
        <v>253</v>
      </c>
    </row>
    <row r="498" spans="1:5" x14ac:dyDescent="0.25">
      <c r="A498" s="30" t="s">
        <v>448</v>
      </c>
      <c r="E498" s="33" t="s">
        <v>273</v>
      </c>
    </row>
    <row r="499" spans="1:5" x14ac:dyDescent="0.25">
      <c r="A499" s="30" t="s">
        <v>449</v>
      </c>
      <c r="E499" s="33" t="s">
        <v>215</v>
      </c>
    </row>
    <row r="500" spans="1:5" x14ac:dyDescent="0.25">
      <c r="A500" s="30" t="s">
        <v>450</v>
      </c>
      <c r="E500" s="33" t="s">
        <v>311</v>
      </c>
    </row>
    <row r="501" spans="1:5" x14ac:dyDescent="0.25">
      <c r="A501" s="30" t="s">
        <v>222</v>
      </c>
      <c r="E501" s="33" t="s">
        <v>210</v>
      </c>
    </row>
    <row r="502" spans="1:5" x14ac:dyDescent="0.25">
      <c r="A502" s="30" t="s">
        <v>87</v>
      </c>
      <c r="E502" s="33" t="s">
        <v>231</v>
      </c>
    </row>
    <row r="503" spans="1:5" x14ac:dyDescent="0.25">
      <c r="A503" s="30" t="s">
        <v>90</v>
      </c>
      <c r="E503" s="33" t="s">
        <v>280</v>
      </c>
    </row>
    <row r="504" spans="1:5" x14ac:dyDescent="0.25">
      <c r="A504" s="30" t="s">
        <v>83</v>
      </c>
      <c r="E504" s="33" t="s">
        <v>255</v>
      </c>
    </row>
    <row r="505" spans="1:5" x14ac:dyDescent="0.25">
      <c r="A505" s="30" t="s">
        <v>451</v>
      </c>
      <c r="E505" s="33" t="s">
        <v>211</v>
      </c>
    </row>
    <row r="506" spans="1:5" x14ac:dyDescent="0.25">
      <c r="A506" s="30" t="s">
        <v>293</v>
      </c>
      <c r="E506" s="33" t="s">
        <v>277</v>
      </c>
    </row>
    <row r="507" spans="1:5" x14ac:dyDescent="0.25">
      <c r="A507" s="30" t="s">
        <v>253</v>
      </c>
      <c r="E507" s="33" t="s">
        <v>232</v>
      </c>
    </row>
    <row r="508" spans="1:5" x14ac:dyDescent="0.25">
      <c r="A508" s="30" t="s">
        <v>224</v>
      </c>
      <c r="E508" s="33" t="s">
        <v>189</v>
      </c>
    </row>
    <row r="509" spans="1:5" x14ac:dyDescent="0.25">
      <c r="A509" s="30" t="s">
        <v>334</v>
      </c>
      <c r="E509" s="33" t="s">
        <v>221</v>
      </c>
    </row>
    <row r="510" spans="1:5" x14ac:dyDescent="0.25">
      <c r="A510" s="30" t="s">
        <v>377</v>
      </c>
      <c r="E510" s="33" t="s">
        <v>228</v>
      </c>
    </row>
    <row r="511" spans="1:5" x14ac:dyDescent="0.25">
      <c r="A511" s="30" t="s">
        <v>297</v>
      </c>
      <c r="E511" s="35" t="s">
        <v>592</v>
      </c>
    </row>
    <row r="512" spans="1:5" x14ac:dyDescent="0.25">
      <c r="A512" s="30" t="s">
        <v>452</v>
      </c>
      <c r="E512" s="33" t="s">
        <v>237</v>
      </c>
    </row>
    <row r="513" spans="1:5" x14ac:dyDescent="0.25">
      <c r="A513" s="30" t="s">
        <v>453</v>
      </c>
      <c r="E513" s="33" t="s">
        <v>275</v>
      </c>
    </row>
    <row r="514" spans="1:5" x14ac:dyDescent="0.25">
      <c r="A514" s="30" t="s">
        <v>313</v>
      </c>
      <c r="E514" s="33" t="s">
        <v>248</v>
      </c>
    </row>
    <row r="515" spans="1:5" x14ac:dyDescent="0.25">
      <c r="A515" s="30" t="s">
        <v>454</v>
      </c>
      <c r="E515" s="33" t="s">
        <v>263</v>
      </c>
    </row>
    <row r="516" spans="1:5" x14ac:dyDescent="0.25">
      <c r="A516" s="30" t="s">
        <v>455</v>
      </c>
      <c r="E516" s="33" t="s">
        <v>220</v>
      </c>
    </row>
    <row r="517" spans="1:5" x14ac:dyDescent="0.25">
      <c r="A517" s="30" t="s">
        <v>456</v>
      </c>
      <c r="E517" s="33" t="s">
        <v>284</v>
      </c>
    </row>
    <row r="518" spans="1:5" x14ac:dyDescent="0.25">
      <c r="A518" s="30" t="s">
        <v>138</v>
      </c>
      <c r="E518" s="34" t="s">
        <v>359</v>
      </c>
    </row>
    <row r="519" spans="1:5" x14ac:dyDescent="0.25">
      <c r="A519" s="30" t="s">
        <v>207</v>
      </c>
      <c r="E519" s="34" t="s">
        <v>279</v>
      </c>
    </row>
    <row r="520" spans="1:5" x14ac:dyDescent="0.25">
      <c r="A520" s="30" t="s">
        <v>360</v>
      </c>
      <c r="E520" s="33" t="s">
        <v>286</v>
      </c>
    </row>
    <row r="521" spans="1:5" x14ac:dyDescent="0.25">
      <c r="A521" s="30" t="s">
        <v>457</v>
      </c>
      <c r="E521" s="33" t="s">
        <v>244</v>
      </c>
    </row>
    <row r="522" spans="1:5" x14ac:dyDescent="0.25">
      <c r="A522" s="30" t="s">
        <v>77</v>
      </c>
      <c r="E522" s="33" t="s">
        <v>246</v>
      </c>
    </row>
    <row r="523" spans="1:5" x14ac:dyDescent="0.25">
      <c r="A523" s="30" t="s">
        <v>96</v>
      </c>
      <c r="E523" s="33" t="s">
        <v>269</v>
      </c>
    </row>
    <row r="524" spans="1:5" x14ac:dyDescent="0.25">
      <c r="A524" s="30" t="s">
        <v>122</v>
      </c>
      <c r="E524" s="33" t="s">
        <v>254</v>
      </c>
    </row>
    <row r="525" spans="1:5" x14ac:dyDescent="0.25">
      <c r="A525" s="30" t="s">
        <v>126</v>
      </c>
      <c r="E525" s="33" t="s">
        <v>283</v>
      </c>
    </row>
    <row r="526" spans="1:5" x14ac:dyDescent="0.25">
      <c r="A526" s="30" t="s">
        <v>125</v>
      </c>
      <c r="E526" s="33" t="s">
        <v>274</v>
      </c>
    </row>
    <row r="527" spans="1:5" x14ac:dyDescent="0.25">
      <c r="A527" s="30" t="s">
        <v>162</v>
      </c>
      <c r="E527" s="33" t="s">
        <v>250</v>
      </c>
    </row>
    <row r="528" spans="1:5" x14ac:dyDescent="0.25">
      <c r="A528" s="30" t="s">
        <v>286</v>
      </c>
      <c r="E528" s="33" t="s">
        <v>285</v>
      </c>
    </row>
    <row r="529" spans="1:5" x14ac:dyDescent="0.25">
      <c r="A529" s="30" t="s">
        <v>217</v>
      </c>
      <c r="E529" s="33" t="s">
        <v>335</v>
      </c>
    </row>
    <row r="530" spans="1:5" x14ac:dyDescent="0.25">
      <c r="A530" s="30" t="s">
        <v>171</v>
      </c>
      <c r="E530" s="34" t="s">
        <v>293</v>
      </c>
    </row>
    <row r="531" spans="1:5" x14ac:dyDescent="0.25">
      <c r="A531" s="30" t="s">
        <v>80</v>
      </c>
      <c r="E531" s="33" t="s">
        <v>295</v>
      </c>
    </row>
    <row r="532" spans="1:5" x14ac:dyDescent="0.25">
      <c r="A532" s="30" t="s">
        <v>149</v>
      </c>
      <c r="E532" s="33" t="s">
        <v>337</v>
      </c>
    </row>
    <row r="533" spans="1:5" x14ac:dyDescent="0.25">
      <c r="A533" s="30" t="s">
        <v>268</v>
      </c>
      <c r="E533" s="33" t="s">
        <v>360</v>
      </c>
    </row>
    <row r="534" spans="1:5" x14ac:dyDescent="0.25">
      <c r="A534" s="30" t="s">
        <v>458</v>
      </c>
    </row>
    <row r="535" spans="1:5" x14ac:dyDescent="0.25">
      <c r="A535" s="30" t="s">
        <v>459</v>
      </c>
    </row>
    <row r="536" spans="1:5" x14ac:dyDescent="0.25">
      <c r="A536" s="30" t="s">
        <v>174</v>
      </c>
    </row>
    <row r="537" spans="1:5" x14ac:dyDescent="0.25">
      <c r="A537" s="30" t="s">
        <v>229</v>
      </c>
    </row>
    <row r="538" spans="1:5" x14ac:dyDescent="0.25">
      <c r="A538" s="30" t="s">
        <v>460</v>
      </c>
    </row>
    <row r="539" spans="1:5" x14ac:dyDescent="0.25">
      <c r="A539" s="30" t="s">
        <v>368</v>
      </c>
    </row>
    <row r="540" spans="1:5" x14ac:dyDescent="0.25">
      <c r="A540" s="30" t="s">
        <v>331</v>
      </c>
    </row>
    <row r="541" spans="1:5" x14ac:dyDescent="0.25">
      <c r="A541" s="30" t="s">
        <v>461</v>
      </c>
    </row>
    <row r="542" spans="1:5" x14ac:dyDescent="0.25">
      <c r="A542" s="30" t="s">
        <v>462</v>
      </c>
    </row>
    <row r="543" spans="1:5" x14ac:dyDescent="0.25">
      <c r="A543" s="30" t="s">
        <v>463</v>
      </c>
    </row>
    <row r="544" spans="1:5" x14ac:dyDescent="0.25">
      <c r="A544" s="30" t="s">
        <v>245</v>
      </c>
    </row>
    <row r="545" spans="1:1" x14ac:dyDescent="0.25">
      <c r="A545" s="30" t="s">
        <v>114</v>
      </c>
    </row>
    <row r="546" spans="1:1" x14ac:dyDescent="0.25">
      <c r="A546" s="30" t="s">
        <v>159</v>
      </c>
    </row>
    <row r="547" spans="1:1" x14ac:dyDescent="0.25">
      <c r="A547" s="30" t="s">
        <v>464</v>
      </c>
    </row>
    <row r="548" spans="1:1" x14ac:dyDescent="0.25">
      <c r="A548" s="30" t="s">
        <v>358</v>
      </c>
    </row>
    <row r="549" spans="1:1" x14ac:dyDescent="0.25">
      <c r="A549" s="30" t="s">
        <v>465</v>
      </c>
    </row>
    <row r="550" spans="1:1" x14ac:dyDescent="0.25">
      <c r="A550" s="30" t="s">
        <v>466</v>
      </c>
    </row>
    <row r="551" spans="1:1" x14ac:dyDescent="0.25">
      <c r="A551" s="30" t="s">
        <v>467</v>
      </c>
    </row>
    <row r="552" spans="1:1" x14ac:dyDescent="0.25">
      <c r="A552" s="30" t="s">
        <v>192</v>
      </c>
    </row>
    <row r="553" spans="1:1" x14ac:dyDescent="0.25">
      <c r="A553" s="30" t="s">
        <v>252</v>
      </c>
    </row>
    <row r="554" spans="1:1" x14ac:dyDescent="0.25">
      <c r="A554" s="30" t="s">
        <v>107</v>
      </c>
    </row>
    <row r="555" spans="1:1" x14ac:dyDescent="0.25">
      <c r="A555" s="30" t="s">
        <v>468</v>
      </c>
    </row>
    <row r="556" spans="1:1" x14ac:dyDescent="0.25">
      <c r="A556" s="30" t="s">
        <v>151</v>
      </c>
    </row>
    <row r="557" spans="1:1" x14ac:dyDescent="0.25">
      <c r="A557" s="30" t="s">
        <v>131</v>
      </c>
    </row>
    <row r="558" spans="1:1" x14ac:dyDescent="0.25">
      <c r="A558" s="30" t="s">
        <v>140</v>
      </c>
    </row>
    <row r="559" spans="1:1" x14ac:dyDescent="0.25">
      <c r="A559" s="30" t="s">
        <v>469</v>
      </c>
    </row>
    <row r="560" spans="1:1" x14ac:dyDescent="0.25">
      <c r="A560" s="30" t="s">
        <v>287</v>
      </c>
    </row>
    <row r="561" spans="1:1" x14ac:dyDescent="0.25">
      <c r="A561" s="30" t="s">
        <v>282</v>
      </c>
    </row>
    <row r="562" spans="1:1" x14ac:dyDescent="0.25">
      <c r="A562" s="30" t="s">
        <v>330</v>
      </c>
    </row>
    <row r="563" spans="1:1" x14ac:dyDescent="0.25">
      <c r="A563" s="30" t="s">
        <v>470</v>
      </c>
    </row>
    <row r="564" spans="1:1" x14ac:dyDescent="0.25">
      <c r="A564" s="30" t="s">
        <v>209</v>
      </c>
    </row>
    <row r="565" spans="1:1" x14ac:dyDescent="0.25">
      <c r="A565" s="30" t="s">
        <v>288</v>
      </c>
    </row>
    <row r="566" spans="1:1" x14ac:dyDescent="0.25">
      <c r="A566" s="30" t="s">
        <v>269</v>
      </c>
    </row>
    <row r="567" spans="1:1" x14ac:dyDescent="0.25">
      <c r="A567" s="30" t="s">
        <v>139</v>
      </c>
    </row>
    <row r="568" spans="1:1" x14ac:dyDescent="0.25">
      <c r="A568" s="30" t="s">
        <v>280</v>
      </c>
    </row>
    <row r="569" spans="1:1" x14ac:dyDescent="0.25">
      <c r="A569" s="30" t="s">
        <v>124</v>
      </c>
    </row>
    <row r="570" spans="1:1" x14ac:dyDescent="0.25">
      <c r="A570" s="30" t="s">
        <v>471</v>
      </c>
    </row>
    <row r="571" spans="1:1" x14ac:dyDescent="0.25">
      <c r="A571" s="30" t="s">
        <v>472</v>
      </c>
    </row>
    <row r="572" spans="1:1" x14ac:dyDescent="0.25">
      <c r="A572" s="30" t="s">
        <v>473</v>
      </c>
    </row>
    <row r="573" spans="1:1" x14ac:dyDescent="0.25">
      <c r="A573" s="30" t="s">
        <v>474</v>
      </c>
    </row>
    <row r="574" spans="1:1" x14ac:dyDescent="0.25">
      <c r="A574" s="30" t="s">
        <v>475</v>
      </c>
    </row>
    <row r="575" spans="1:1" x14ac:dyDescent="0.25">
      <c r="A575" s="30" t="s">
        <v>476</v>
      </c>
    </row>
    <row r="576" spans="1:1" x14ac:dyDescent="0.25">
      <c r="A576" s="30" t="s">
        <v>477</v>
      </c>
    </row>
    <row r="577" spans="1:1" x14ac:dyDescent="0.25">
      <c r="A577" s="30" t="s">
        <v>346</v>
      </c>
    </row>
    <row r="578" spans="1:1" x14ac:dyDescent="0.25">
      <c r="A578" s="30" t="s">
        <v>375</v>
      </c>
    </row>
    <row r="579" spans="1:1" x14ac:dyDescent="0.25">
      <c r="A579" s="30" t="s">
        <v>478</v>
      </c>
    </row>
    <row r="580" spans="1:1" x14ac:dyDescent="0.25">
      <c r="A580" s="30" t="s">
        <v>371</v>
      </c>
    </row>
    <row r="581" spans="1:1" x14ac:dyDescent="0.25">
      <c r="A581" s="30" t="s">
        <v>479</v>
      </c>
    </row>
    <row r="582" spans="1:1" x14ac:dyDescent="0.25">
      <c r="A582" s="30" t="s">
        <v>141</v>
      </c>
    </row>
    <row r="583" spans="1:1" x14ac:dyDescent="0.25">
      <c r="A583" s="30" t="s">
        <v>187</v>
      </c>
    </row>
    <row r="584" spans="1:1" x14ac:dyDescent="0.25">
      <c r="A584" s="30" t="s">
        <v>237</v>
      </c>
    </row>
    <row r="585" spans="1:1" x14ac:dyDescent="0.25">
      <c r="A585" s="30" t="s">
        <v>156</v>
      </c>
    </row>
    <row r="586" spans="1:1" x14ac:dyDescent="0.25">
      <c r="A586" s="30" t="s">
        <v>303</v>
      </c>
    </row>
    <row r="587" spans="1:1" x14ac:dyDescent="0.25">
      <c r="A587" s="30" t="s">
        <v>202</v>
      </c>
    </row>
    <row r="588" spans="1:1" x14ac:dyDescent="0.25">
      <c r="A588" s="30" t="s">
        <v>254</v>
      </c>
    </row>
    <row r="589" spans="1:1" x14ac:dyDescent="0.25">
      <c r="A589" s="30" t="s">
        <v>480</v>
      </c>
    </row>
    <row r="590" spans="1:1" x14ac:dyDescent="0.25">
      <c r="A590" s="30" t="s">
        <v>481</v>
      </c>
    </row>
    <row r="591" spans="1:1" x14ac:dyDescent="0.25">
      <c r="A591" s="30" t="s">
        <v>482</v>
      </c>
    </row>
    <row r="592" spans="1:1" x14ac:dyDescent="0.25">
      <c r="A592" s="30" t="s">
        <v>221</v>
      </c>
    </row>
    <row r="593" spans="1:1" x14ac:dyDescent="0.25">
      <c r="A593" s="30" t="s">
        <v>314</v>
      </c>
    </row>
    <row r="594" spans="1:1" x14ac:dyDescent="0.25">
      <c r="A594" s="30" t="s">
        <v>483</v>
      </c>
    </row>
    <row r="595" spans="1:1" x14ac:dyDescent="0.25">
      <c r="A595" s="30" t="s">
        <v>484</v>
      </c>
    </row>
    <row r="596" spans="1:1" x14ac:dyDescent="0.25">
      <c r="A596" s="30" t="s">
        <v>485</v>
      </c>
    </row>
    <row r="597" spans="1:1" x14ac:dyDescent="0.25">
      <c r="A597" s="30" t="s">
        <v>486</v>
      </c>
    </row>
    <row r="598" spans="1:1" x14ac:dyDescent="0.25">
      <c r="A598" s="30" t="s">
        <v>133</v>
      </c>
    </row>
    <row r="599" spans="1:1" x14ac:dyDescent="0.25">
      <c r="A599" s="30" t="s">
        <v>155</v>
      </c>
    </row>
    <row r="600" spans="1:1" x14ac:dyDescent="0.25">
      <c r="A600" s="30" t="s">
        <v>81</v>
      </c>
    </row>
    <row r="601" spans="1:1" x14ac:dyDescent="0.25">
      <c r="A601" s="30" t="s">
        <v>487</v>
      </c>
    </row>
    <row r="602" spans="1:1" x14ac:dyDescent="0.25">
      <c r="A602" s="30" t="s">
        <v>199</v>
      </c>
    </row>
    <row r="603" spans="1:1" x14ac:dyDescent="0.25">
      <c r="A603" s="30" t="s">
        <v>179</v>
      </c>
    </row>
    <row r="604" spans="1:1" x14ac:dyDescent="0.25">
      <c r="A604" s="30" t="s">
        <v>184</v>
      </c>
    </row>
    <row r="605" spans="1:1" x14ac:dyDescent="0.25">
      <c r="A605" s="30" t="s">
        <v>129</v>
      </c>
    </row>
    <row r="606" spans="1:1" x14ac:dyDescent="0.25">
      <c r="A606" s="30" t="s">
        <v>259</v>
      </c>
    </row>
    <row r="607" spans="1:1" x14ac:dyDescent="0.25">
      <c r="A607" s="30" t="s">
        <v>294</v>
      </c>
    </row>
    <row r="608" spans="1:1" x14ac:dyDescent="0.25">
      <c r="A608" s="30" t="s">
        <v>226</v>
      </c>
    </row>
    <row r="609" spans="1:1" x14ac:dyDescent="0.25">
      <c r="A609" s="30" t="s">
        <v>284</v>
      </c>
    </row>
    <row r="610" spans="1:1" x14ac:dyDescent="0.25">
      <c r="A610" s="30" t="s">
        <v>137</v>
      </c>
    </row>
    <row r="611" spans="1:1" x14ac:dyDescent="0.25">
      <c r="A611" s="30" t="s">
        <v>251</v>
      </c>
    </row>
    <row r="612" spans="1:1" x14ac:dyDescent="0.25">
      <c r="A612" s="30" t="s">
        <v>311</v>
      </c>
    </row>
    <row r="613" spans="1:1" x14ac:dyDescent="0.25">
      <c r="A613" s="30" t="s">
        <v>182</v>
      </c>
    </row>
    <row r="614" spans="1:1" x14ac:dyDescent="0.25">
      <c r="A614" s="30" t="s">
        <v>189</v>
      </c>
    </row>
    <row r="615" spans="1:1" x14ac:dyDescent="0.25">
      <c r="A615" s="30" t="s">
        <v>279</v>
      </c>
    </row>
    <row r="616" spans="1:1" x14ac:dyDescent="0.25">
      <c r="A616" s="30" t="s">
        <v>488</v>
      </c>
    </row>
    <row r="617" spans="1:1" x14ac:dyDescent="0.25">
      <c r="A617" s="30" t="s">
        <v>489</v>
      </c>
    </row>
    <row r="618" spans="1:1" x14ac:dyDescent="0.25">
      <c r="A618" s="30" t="s">
        <v>490</v>
      </c>
    </row>
    <row r="619" spans="1:1" x14ac:dyDescent="0.25">
      <c r="A619" s="30" t="s">
        <v>491</v>
      </c>
    </row>
    <row r="620" spans="1:1" x14ac:dyDescent="0.25">
      <c r="A620" s="30" t="s">
        <v>492</v>
      </c>
    </row>
    <row r="621" spans="1:1" x14ac:dyDescent="0.25">
      <c r="A621" s="30" t="s">
        <v>493</v>
      </c>
    </row>
    <row r="622" spans="1:1" x14ac:dyDescent="0.25">
      <c r="A622" s="30" t="s">
        <v>242</v>
      </c>
    </row>
    <row r="623" spans="1:1" x14ac:dyDescent="0.25">
      <c r="A623" s="30" t="s">
        <v>257</v>
      </c>
    </row>
    <row r="624" spans="1:1" x14ac:dyDescent="0.25">
      <c r="A624" s="30" t="s">
        <v>275</v>
      </c>
    </row>
    <row r="625" spans="1:1" x14ac:dyDescent="0.25">
      <c r="A625" s="30" t="s">
        <v>494</v>
      </c>
    </row>
    <row r="626" spans="1:1" x14ac:dyDescent="0.25">
      <c r="A626" s="30" t="s">
        <v>495</v>
      </c>
    </row>
    <row r="627" spans="1:1" x14ac:dyDescent="0.25">
      <c r="A627" s="30" t="s">
        <v>271</v>
      </c>
    </row>
    <row r="628" spans="1:1" x14ac:dyDescent="0.25">
      <c r="A628" s="30" t="s">
        <v>496</v>
      </c>
    </row>
    <row r="629" spans="1:1" x14ac:dyDescent="0.25">
      <c r="A629" s="30" t="s">
        <v>369</v>
      </c>
    </row>
    <row r="630" spans="1:1" x14ac:dyDescent="0.25">
      <c r="A630" s="30" t="s">
        <v>201</v>
      </c>
    </row>
    <row r="631" spans="1:1" x14ac:dyDescent="0.25">
      <c r="A631" s="30" t="s">
        <v>497</v>
      </c>
    </row>
    <row r="632" spans="1:1" x14ac:dyDescent="0.25">
      <c r="A632" s="30" t="s">
        <v>498</v>
      </c>
    </row>
    <row r="633" spans="1:1" x14ac:dyDescent="0.25">
      <c r="A633" s="30" t="s">
        <v>499</v>
      </c>
    </row>
    <row r="634" spans="1:1" x14ac:dyDescent="0.25">
      <c r="A634" s="30" t="s">
        <v>500</v>
      </c>
    </row>
    <row r="635" spans="1:1" x14ac:dyDescent="0.25">
      <c r="A635" s="30" t="s">
        <v>501</v>
      </c>
    </row>
    <row r="636" spans="1:1" x14ac:dyDescent="0.25">
      <c r="A636" s="30" t="s">
        <v>502</v>
      </c>
    </row>
    <row r="637" spans="1:1" x14ac:dyDescent="0.25">
      <c r="A637" s="30" t="s">
        <v>316</v>
      </c>
    </row>
    <row r="638" spans="1:1" x14ac:dyDescent="0.25">
      <c r="A638" s="30" t="s">
        <v>503</v>
      </c>
    </row>
    <row r="639" spans="1:1" x14ac:dyDescent="0.25">
      <c r="A639" s="30" t="s">
        <v>373</v>
      </c>
    </row>
    <row r="640" spans="1:1" x14ac:dyDescent="0.25">
      <c r="A640" s="30" t="s">
        <v>79</v>
      </c>
    </row>
    <row r="641" spans="1:1" x14ac:dyDescent="0.25">
      <c r="A641" s="30" t="s">
        <v>504</v>
      </c>
    </row>
    <row r="642" spans="1:1" x14ac:dyDescent="0.25">
      <c r="A642" s="30" t="s">
        <v>200</v>
      </c>
    </row>
    <row r="643" spans="1:1" x14ac:dyDescent="0.25">
      <c r="A643" s="30" t="s">
        <v>170</v>
      </c>
    </row>
    <row r="644" spans="1:1" x14ac:dyDescent="0.25">
      <c r="A644" s="30" t="s">
        <v>142</v>
      </c>
    </row>
    <row r="645" spans="1:1" x14ac:dyDescent="0.25">
      <c r="A645" s="30" t="s">
        <v>505</v>
      </c>
    </row>
    <row r="646" spans="1:1" x14ac:dyDescent="0.25">
      <c r="A646" s="30" t="s">
        <v>243</v>
      </c>
    </row>
    <row r="647" spans="1:1" x14ac:dyDescent="0.25">
      <c r="A647" s="30" t="s">
        <v>320</v>
      </c>
    </row>
    <row r="648" spans="1:1" x14ac:dyDescent="0.25">
      <c r="A648" s="30" t="s">
        <v>506</v>
      </c>
    </row>
    <row r="649" spans="1:1" x14ac:dyDescent="0.25">
      <c r="A649" s="30" t="s">
        <v>379</v>
      </c>
    </row>
    <row r="650" spans="1:1" x14ac:dyDescent="0.25">
      <c r="A650" s="30" t="s">
        <v>211</v>
      </c>
    </row>
    <row r="651" spans="1:1" x14ac:dyDescent="0.25">
      <c r="A651" s="30" t="s">
        <v>190</v>
      </c>
    </row>
    <row r="652" spans="1:1" x14ac:dyDescent="0.25">
      <c r="A652" s="30" t="s">
        <v>362</v>
      </c>
    </row>
    <row r="653" spans="1:1" x14ac:dyDescent="0.25">
      <c r="A653" s="30" t="s">
        <v>507</v>
      </c>
    </row>
    <row r="654" spans="1:1" x14ac:dyDescent="0.25">
      <c r="A654" s="30" t="s">
        <v>305</v>
      </c>
    </row>
    <row r="655" spans="1:1" x14ac:dyDescent="0.25">
      <c r="A655" s="30" t="s">
        <v>98</v>
      </c>
    </row>
    <row r="656" spans="1:1" x14ac:dyDescent="0.25">
      <c r="A656" s="30" t="s">
        <v>508</v>
      </c>
    </row>
    <row r="657" spans="1:1" x14ac:dyDescent="0.25">
      <c r="A657" s="30" t="s">
        <v>509</v>
      </c>
    </row>
    <row r="658" spans="1:1" x14ac:dyDescent="0.25">
      <c r="A658" s="30" t="s">
        <v>510</v>
      </c>
    </row>
    <row r="659" spans="1:1" x14ac:dyDescent="0.25">
      <c r="A659" s="30" t="s">
        <v>511</v>
      </c>
    </row>
    <row r="660" spans="1:1" x14ac:dyDescent="0.25">
      <c r="A660" s="30" t="s">
        <v>512</v>
      </c>
    </row>
    <row r="661" spans="1:1" x14ac:dyDescent="0.25">
      <c r="A661" s="30" t="s">
        <v>177</v>
      </c>
    </row>
    <row r="662" spans="1:1" x14ac:dyDescent="0.25">
      <c r="A662" s="30" t="s">
        <v>210</v>
      </c>
    </row>
    <row r="663" spans="1:1" x14ac:dyDescent="0.25">
      <c r="A663" s="30" t="s">
        <v>513</v>
      </c>
    </row>
    <row r="664" spans="1:1" x14ac:dyDescent="0.25">
      <c r="A664" s="30" t="s">
        <v>514</v>
      </c>
    </row>
    <row r="665" spans="1:1" x14ac:dyDescent="0.25">
      <c r="A665" s="30" t="s">
        <v>515</v>
      </c>
    </row>
    <row r="666" spans="1:1" x14ac:dyDescent="0.25">
      <c r="A666" s="30" t="s">
        <v>516</v>
      </c>
    </row>
    <row r="667" spans="1:1" x14ac:dyDescent="0.25">
      <c r="A667" s="30" t="s">
        <v>517</v>
      </c>
    </row>
    <row r="668" spans="1:1" x14ac:dyDescent="0.25">
      <c r="A668" s="30" t="s">
        <v>161</v>
      </c>
    </row>
    <row r="669" spans="1:1" x14ac:dyDescent="0.25">
      <c r="A669" s="30" t="s">
        <v>152</v>
      </c>
    </row>
    <row r="670" spans="1:1" x14ac:dyDescent="0.25">
      <c r="A670" s="30" t="s">
        <v>345</v>
      </c>
    </row>
    <row r="671" spans="1:1" x14ac:dyDescent="0.25">
      <c r="A671" s="30" t="s">
        <v>75</v>
      </c>
    </row>
    <row r="672" spans="1:1" x14ac:dyDescent="0.25">
      <c r="A672" s="30" t="s">
        <v>350</v>
      </c>
    </row>
    <row r="673" spans="1:1" x14ac:dyDescent="0.25">
      <c r="A673" s="30" t="s">
        <v>94</v>
      </c>
    </row>
    <row r="674" spans="1:1" x14ac:dyDescent="0.25">
      <c r="A674" s="30" t="s">
        <v>103</v>
      </c>
    </row>
    <row r="675" spans="1:1" x14ac:dyDescent="0.25">
      <c r="A675" s="30" t="s">
        <v>518</v>
      </c>
    </row>
    <row r="676" spans="1:1" x14ac:dyDescent="0.25">
      <c r="A676" s="30" t="s">
        <v>519</v>
      </c>
    </row>
    <row r="677" spans="1:1" x14ac:dyDescent="0.25">
      <c r="A677" s="30" t="s">
        <v>520</v>
      </c>
    </row>
    <row r="678" spans="1:1" x14ac:dyDescent="0.25">
      <c r="A678" s="30" t="s">
        <v>521</v>
      </c>
    </row>
    <row r="679" spans="1:1" x14ac:dyDescent="0.25">
      <c r="A679" s="30" t="s">
        <v>522</v>
      </c>
    </row>
    <row r="680" spans="1:1" x14ac:dyDescent="0.25">
      <c r="A680" s="30" t="s">
        <v>523</v>
      </c>
    </row>
    <row r="681" spans="1:1" x14ac:dyDescent="0.25">
      <c r="A681" s="30" t="s">
        <v>524</v>
      </c>
    </row>
    <row r="682" spans="1:1" x14ac:dyDescent="0.25">
      <c r="A682" s="30" t="s">
        <v>525</v>
      </c>
    </row>
    <row r="683" spans="1:1" x14ac:dyDescent="0.25">
      <c r="A683" s="30" t="s">
        <v>526</v>
      </c>
    </row>
    <row r="684" spans="1:1" x14ac:dyDescent="0.25">
      <c r="A684" s="30" t="s">
        <v>180</v>
      </c>
    </row>
    <row r="685" spans="1:1" x14ac:dyDescent="0.25">
      <c r="A685" s="30" t="s">
        <v>113</v>
      </c>
    </row>
    <row r="686" spans="1:1" x14ac:dyDescent="0.25">
      <c r="A686" s="30" t="s">
        <v>69</v>
      </c>
    </row>
    <row r="687" spans="1:1" x14ac:dyDescent="0.25">
      <c r="A687" s="30" t="s">
        <v>527</v>
      </c>
    </row>
    <row r="688" spans="1:1" x14ac:dyDescent="0.25">
      <c r="A688" s="30" t="s">
        <v>196</v>
      </c>
    </row>
    <row r="689" spans="1:1" x14ac:dyDescent="0.25">
      <c r="A689" s="30" t="s">
        <v>197</v>
      </c>
    </row>
    <row r="690" spans="1:1" x14ac:dyDescent="0.25">
      <c r="A690" s="30" t="s">
        <v>175</v>
      </c>
    </row>
    <row r="691" spans="1:1" x14ac:dyDescent="0.25">
      <c r="A691" s="30" t="s">
        <v>387</v>
      </c>
    </row>
    <row r="692" spans="1:1" x14ac:dyDescent="0.25">
      <c r="A692" s="30" t="s">
        <v>232</v>
      </c>
    </row>
    <row r="693" spans="1:1" x14ac:dyDescent="0.25">
      <c r="A693" s="30" t="s">
        <v>225</v>
      </c>
    </row>
    <row r="694" spans="1:1" x14ac:dyDescent="0.25">
      <c r="A694" s="30" t="s">
        <v>206</v>
      </c>
    </row>
    <row r="695" spans="1:1" x14ac:dyDescent="0.25">
      <c r="A695" s="30" t="s">
        <v>318</v>
      </c>
    </row>
    <row r="696" spans="1:1" x14ac:dyDescent="0.25">
      <c r="A696" s="30" t="s">
        <v>321</v>
      </c>
    </row>
    <row r="697" spans="1:1" x14ac:dyDescent="0.25">
      <c r="A697" s="30" t="s">
        <v>154</v>
      </c>
    </row>
    <row r="698" spans="1:1" x14ac:dyDescent="0.25">
      <c r="A698" s="30" t="s">
        <v>359</v>
      </c>
    </row>
    <row r="699" spans="1:1" x14ac:dyDescent="0.25">
      <c r="A699" s="30" t="s">
        <v>198</v>
      </c>
    </row>
    <row r="700" spans="1:1" x14ac:dyDescent="0.25">
      <c r="A700" s="30" t="s">
        <v>349</v>
      </c>
    </row>
    <row r="701" spans="1:1" x14ac:dyDescent="0.25">
      <c r="A701" s="30" t="s">
        <v>528</v>
      </c>
    </row>
    <row r="702" spans="1:1" x14ac:dyDescent="0.25">
      <c r="A702" s="30" t="s">
        <v>295</v>
      </c>
    </row>
    <row r="703" spans="1:1" x14ac:dyDescent="0.25">
      <c r="A703" s="30" t="s">
        <v>529</v>
      </c>
    </row>
    <row r="704" spans="1:1" x14ac:dyDescent="0.25">
      <c r="A704" s="30" t="s">
        <v>530</v>
      </c>
    </row>
    <row r="705" spans="1:1" x14ac:dyDescent="0.25">
      <c r="A705" s="30" t="s">
        <v>531</v>
      </c>
    </row>
    <row r="706" spans="1:1" x14ac:dyDescent="0.25">
      <c r="A706" s="30" t="s">
        <v>532</v>
      </c>
    </row>
    <row r="707" spans="1:1" x14ac:dyDescent="0.25">
      <c r="A707" s="30" t="s">
        <v>533</v>
      </c>
    </row>
    <row r="708" spans="1:1" x14ac:dyDescent="0.25">
      <c r="A708" s="30" t="s">
        <v>205</v>
      </c>
    </row>
    <row r="709" spans="1:1" x14ac:dyDescent="0.25">
      <c r="A709" s="30" t="s">
        <v>367</v>
      </c>
    </row>
    <row r="710" spans="1:1" x14ac:dyDescent="0.25">
      <c r="A710" s="30" t="s">
        <v>341</v>
      </c>
    </row>
    <row r="711" spans="1:1" x14ac:dyDescent="0.25">
      <c r="A711" s="30" t="s">
        <v>361</v>
      </c>
    </row>
    <row r="712" spans="1:1" x14ac:dyDescent="0.25">
      <c r="A712" s="30" t="s">
        <v>534</v>
      </c>
    </row>
    <row r="713" spans="1:1" x14ac:dyDescent="0.25">
      <c r="A713" s="30" t="s">
        <v>353</v>
      </c>
    </row>
    <row r="714" spans="1:1" x14ac:dyDescent="0.25">
      <c r="A714" s="30" t="s">
        <v>535</v>
      </c>
    </row>
    <row r="715" spans="1:1" x14ac:dyDescent="0.25">
      <c r="A715" s="30" t="s">
        <v>536</v>
      </c>
    </row>
    <row r="716" spans="1:1" x14ac:dyDescent="0.25">
      <c r="A716" s="30" t="s">
        <v>364</v>
      </c>
    </row>
    <row r="717" spans="1:1" x14ac:dyDescent="0.25">
      <c r="A717" s="30" t="s">
        <v>537</v>
      </c>
    </row>
    <row r="718" spans="1:1" x14ac:dyDescent="0.25">
      <c r="A718" s="30" t="s">
        <v>538</v>
      </c>
    </row>
    <row r="719" spans="1:1" x14ac:dyDescent="0.25">
      <c r="A719" s="30" t="s">
        <v>539</v>
      </c>
    </row>
    <row r="720" spans="1:1" x14ac:dyDescent="0.25">
      <c r="A720" s="30" t="s">
        <v>540</v>
      </c>
    </row>
    <row r="721" spans="1:1" x14ac:dyDescent="0.25">
      <c r="A721" s="30" t="s">
        <v>541</v>
      </c>
    </row>
    <row r="722" spans="1:1" x14ac:dyDescent="0.25">
      <c r="A722" s="30" t="s">
        <v>542</v>
      </c>
    </row>
    <row r="723" spans="1:1" x14ac:dyDescent="0.25">
      <c r="A723" s="30" t="s">
        <v>543</v>
      </c>
    </row>
    <row r="724" spans="1:1" x14ac:dyDescent="0.25">
      <c r="A724" s="30" t="s">
        <v>388</v>
      </c>
    </row>
    <row r="725" spans="1:1" x14ac:dyDescent="0.25">
      <c r="A725" s="30" t="s">
        <v>304</v>
      </c>
    </row>
    <row r="726" spans="1:1" x14ac:dyDescent="0.25">
      <c r="A726" s="30" t="s">
        <v>147</v>
      </c>
    </row>
    <row r="727" spans="1:1" x14ac:dyDescent="0.25">
      <c r="A727" s="30" t="s">
        <v>544</v>
      </c>
    </row>
    <row r="728" spans="1:1" x14ac:dyDescent="0.25">
      <c r="A728" s="30" t="s">
        <v>165</v>
      </c>
    </row>
    <row r="729" spans="1:1" x14ac:dyDescent="0.25">
      <c r="A729" s="30" t="s">
        <v>213</v>
      </c>
    </row>
    <row r="730" spans="1:1" x14ac:dyDescent="0.25">
      <c r="A730" s="30" t="s">
        <v>215</v>
      </c>
    </row>
    <row r="731" spans="1:1" x14ac:dyDescent="0.25">
      <c r="A731" s="30" t="s">
        <v>545</v>
      </c>
    </row>
    <row r="732" spans="1:1" x14ac:dyDescent="0.25">
      <c r="A732" s="30" t="s">
        <v>546</v>
      </c>
    </row>
    <row r="733" spans="1:1" x14ac:dyDescent="0.25">
      <c r="A733" s="30" t="s">
        <v>547</v>
      </c>
    </row>
    <row r="734" spans="1:1" x14ac:dyDescent="0.25">
      <c r="A734" s="30" t="s">
        <v>548</v>
      </c>
    </row>
    <row r="735" spans="1:1" x14ac:dyDescent="0.25">
      <c r="A735" s="30" t="s">
        <v>385</v>
      </c>
    </row>
    <row r="736" spans="1:1" x14ac:dyDescent="0.25">
      <c r="A736" s="30" t="s">
        <v>549</v>
      </c>
    </row>
    <row r="737" spans="1:1" x14ac:dyDescent="0.25">
      <c r="A737" s="30" t="s">
        <v>255</v>
      </c>
    </row>
    <row r="738" spans="1:1" x14ac:dyDescent="0.25">
      <c r="A738" s="30" t="s">
        <v>291</v>
      </c>
    </row>
    <row r="739" spans="1:1" x14ac:dyDescent="0.25">
      <c r="A739" s="30" t="s">
        <v>550</v>
      </c>
    </row>
    <row r="740" spans="1:1" x14ac:dyDescent="0.25">
      <c r="A740" s="30" t="s">
        <v>357</v>
      </c>
    </row>
    <row r="741" spans="1:1" x14ac:dyDescent="0.25">
      <c r="A741" s="30" t="s">
        <v>352</v>
      </c>
    </row>
    <row r="742" spans="1:1" x14ac:dyDescent="0.25">
      <c r="A742" s="30" t="s">
        <v>551</v>
      </c>
    </row>
    <row r="743" spans="1:1" x14ac:dyDescent="0.25">
      <c r="A743" s="30" t="s">
        <v>552</v>
      </c>
    </row>
    <row r="744" spans="1:1" x14ac:dyDescent="0.25">
      <c r="A744" s="30" t="s">
        <v>553</v>
      </c>
    </row>
    <row r="745" spans="1:1" x14ac:dyDescent="0.25">
      <c r="A745" s="30" t="s">
        <v>554</v>
      </c>
    </row>
    <row r="746" spans="1:1" x14ac:dyDescent="0.25">
      <c r="A746" s="30" t="s">
        <v>555</v>
      </c>
    </row>
    <row r="747" spans="1:1" x14ac:dyDescent="0.25">
      <c r="A747" s="30" t="s">
        <v>317</v>
      </c>
    </row>
    <row r="748" spans="1:1" x14ac:dyDescent="0.25">
      <c r="A748" s="30" t="s">
        <v>556</v>
      </c>
    </row>
    <row r="749" spans="1:1" x14ac:dyDescent="0.25">
      <c r="A749" s="30" t="s">
        <v>557</v>
      </c>
    </row>
    <row r="750" spans="1:1" x14ac:dyDescent="0.25">
      <c r="A750" s="30" t="s">
        <v>558</v>
      </c>
    </row>
    <row r="751" spans="1:1" x14ac:dyDescent="0.25">
      <c r="A751" s="30" t="s">
        <v>559</v>
      </c>
    </row>
    <row r="752" spans="1:1" x14ac:dyDescent="0.25">
      <c r="A752" s="30" t="s">
        <v>560</v>
      </c>
    </row>
    <row r="753" spans="1:1" x14ac:dyDescent="0.25">
      <c r="A753" s="30" t="s">
        <v>561</v>
      </c>
    </row>
    <row r="754" spans="1:1" x14ac:dyDescent="0.25">
      <c r="A754" s="30" t="s">
        <v>274</v>
      </c>
    </row>
    <row r="755" spans="1:1" x14ac:dyDescent="0.25">
      <c r="A755" s="30" t="s">
        <v>562</v>
      </c>
    </row>
    <row r="756" spans="1:1" x14ac:dyDescent="0.25">
      <c r="A756" s="30" t="s">
        <v>563</v>
      </c>
    </row>
    <row r="757" spans="1:1" x14ac:dyDescent="0.25">
      <c r="A757" s="30" t="s">
        <v>564</v>
      </c>
    </row>
    <row r="758" spans="1:1" x14ac:dyDescent="0.25">
      <c r="A758" s="30" t="s">
        <v>565</v>
      </c>
    </row>
    <row r="759" spans="1:1" x14ac:dyDescent="0.25">
      <c r="A759" s="30" t="s">
        <v>566</v>
      </c>
    </row>
    <row r="760" spans="1:1" x14ac:dyDescent="0.25">
      <c r="A760" s="30" t="s">
        <v>567</v>
      </c>
    </row>
    <row r="761" spans="1:1" x14ac:dyDescent="0.25">
      <c r="A761" s="30" t="s">
        <v>568</v>
      </c>
    </row>
    <row r="762" spans="1:1" x14ac:dyDescent="0.25">
      <c r="A762" s="30" t="s">
        <v>569</v>
      </c>
    </row>
    <row r="763" spans="1:1" x14ac:dyDescent="0.25">
      <c r="A763" s="30" t="s">
        <v>570</v>
      </c>
    </row>
    <row r="764" spans="1:1" x14ac:dyDescent="0.25">
      <c r="A764" s="30" t="s">
        <v>571</v>
      </c>
    </row>
    <row r="765" spans="1:1" x14ac:dyDescent="0.25">
      <c r="A765" s="30" t="s">
        <v>572</v>
      </c>
    </row>
    <row r="766" spans="1:1" x14ac:dyDescent="0.25">
      <c r="A766" s="30" t="s">
        <v>573</v>
      </c>
    </row>
    <row r="767" spans="1:1" x14ac:dyDescent="0.25">
      <c r="A767" s="30" t="s">
        <v>383</v>
      </c>
    </row>
    <row r="768" spans="1:1" x14ac:dyDescent="0.25">
      <c r="A768" s="30" t="s">
        <v>92</v>
      </c>
    </row>
    <row r="769" spans="1:1" x14ac:dyDescent="0.25">
      <c r="A769" s="30" t="s">
        <v>101</v>
      </c>
    </row>
    <row r="770" spans="1:1" x14ac:dyDescent="0.25">
      <c r="A770" s="30" t="s">
        <v>193</v>
      </c>
    </row>
    <row r="771" spans="1:1" x14ac:dyDescent="0.25">
      <c r="A771" s="30" t="s">
        <v>167</v>
      </c>
    </row>
    <row r="772" spans="1:1" x14ac:dyDescent="0.25">
      <c r="A772" s="30" t="s">
        <v>574</v>
      </c>
    </row>
    <row r="773" spans="1:1" x14ac:dyDescent="0.25">
      <c r="A773" s="30" t="s">
        <v>575</v>
      </c>
    </row>
    <row r="774" spans="1:1" x14ac:dyDescent="0.25">
      <c r="A774" s="30" t="s">
        <v>178</v>
      </c>
    </row>
    <row r="775" spans="1:1" x14ac:dyDescent="0.25">
      <c r="A775" s="30" t="s">
        <v>111</v>
      </c>
    </row>
    <row r="776" spans="1:1" x14ac:dyDescent="0.25">
      <c r="A776" s="30" t="s">
        <v>308</v>
      </c>
    </row>
    <row r="777" spans="1:1" x14ac:dyDescent="0.25">
      <c r="A777" s="30" t="s">
        <v>319</v>
      </c>
    </row>
    <row r="778" spans="1:1" x14ac:dyDescent="0.25">
      <c r="A778" s="30" t="s">
        <v>576</v>
      </c>
    </row>
    <row r="779" spans="1:1" x14ac:dyDescent="0.25">
      <c r="A779" s="30" t="s">
        <v>135</v>
      </c>
    </row>
    <row r="780" spans="1:1" x14ac:dyDescent="0.25">
      <c r="A780" s="30" t="s">
        <v>577</v>
      </c>
    </row>
    <row r="781" spans="1:1" x14ac:dyDescent="0.25">
      <c r="A781" s="30" t="s">
        <v>299</v>
      </c>
    </row>
    <row r="782" spans="1:1" x14ac:dyDescent="0.25">
      <c r="A782" s="30" t="s">
        <v>236</v>
      </c>
    </row>
    <row r="783" spans="1:1" x14ac:dyDescent="0.25">
      <c r="A783" s="30" t="s">
        <v>76</v>
      </c>
    </row>
    <row r="784" spans="1:1" x14ac:dyDescent="0.25">
      <c r="A784" s="30" t="s">
        <v>117</v>
      </c>
    </row>
    <row r="785" spans="1:1" x14ac:dyDescent="0.25">
      <c r="A785" s="30" t="s">
        <v>247</v>
      </c>
    </row>
    <row r="786" spans="1:1" x14ac:dyDescent="0.25">
      <c r="A786" s="30" t="s">
        <v>263</v>
      </c>
    </row>
    <row r="787" spans="1:1" x14ac:dyDescent="0.25">
      <c r="A787" s="30" t="s">
        <v>277</v>
      </c>
    </row>
    <row r="788" spans="1:1" x14ac:dyDescent="0.25">
      <c r="A788" s="30" t="s">
        <v>164</v>
      </c>
    </row>
    <row r="789" spans="1:1" x14ac:dyDescent="0.25">
      <c r="A789" s="30" t="s">
        <v>73</v>
      </c>
    </row>
    <row r="790" spans="1:1" x14ac:dyDescent="0.25">
      <c r="A790" s="30" t="s">
        <v>234</v>
      </c>
    </row>
    <row r="791" spans="1:1" x14ac:dyDescent="0.25">
      <c r="A791" s="30" t="s">
        <v>143</v>
      </c>
    </row>
    <row r="792" spans="1:1" x14ac:dyDescent="0.25">
      <c r="A792" s="30" t="s">
        <v>105</v>
      </c>
    </row>
    <row r="793" spans="1:1" x14ac:dyDescent="0.25">
      <c r="A793" s="30" t="s">
        <v>144</v>
      </c>
    </row>
    <row r="794" spans="1:1" x14ac:dyDescent="0.25">
      <c r="A794" s="30" t="s">
        <v>66</v>
      </c>
    </row>
    <row r="795" spans="1:1" x14ac:dyDescent="0.25">
      <c r="A795" s="30" t="s">
        <v>240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topLeftCell="A188" workbookViewId="0">
      <selection activeCell="A197" sqref="A197"/>
    </sheetView>
  </sheetViews>
  <sheetFormatPr defaultRowHeight="15.75" x14ac:dyDescent="0.25"/>
  <cols>
    <col min="1" max="1" width="46.7109375" bestFit="1" customWidth="1"/>
  </cols>
  <sheetData>
    <row r="1" spans="1:3" x14ac:dyDescent="0.25">
      <c r="A1" t="s">
        <v>443</v>
      </c>
      <c r="B1" t="s">
        <v>603</v>
      </c>
      <c r="C1" t="s">
        <v>604</v>
      </c>
    </row>
    <row r="2" spans="1:3" x14ac:dyDescent="0.25">
      <c r="A2" t="s">
        <v>399</v>
      </c>
      <c r="B2" t="e">
        <f>MATCH(A2,'Feature selection'!$I$2:$I$329,0)</f>
        <v>#N/A</v>
      </c>
      <c r="C2">
        <v>1</v>
      </c>
    </row>
    <row r="3" spans="1:3" x14ac:dyDescent="0.25">
      <c r="A3" t="s">
        <v>62</v>
      </c>
      <c r="B3">
        <f>MATCH(A3,'Feature selection'!$I$2:$I$329,0)</f>
        <v>1</v>
      </c>
      <c r="C3">
        <v>1</v>
      </c>
    </row>
    <row r="4" spans="1:3" x14ac:dyDescent="0.25">
      <c r="A4" t="s">
        <v>61</v>
      </c>
      <c r="B4">
        <f>MATCH(A4,'Feature selection'!$I$2:$I$329,0)</f>
        <v>2</v>
      </c>
      <c r="C4">
        <v>1</v>
      </c>
    </row>
    <row r="5" spans="1:3" x14ac:dyDescent="0.25">
      <c r="A5" t="s">
        <v>63</v>
      </c>
      <c r="B5">
        <f>MATCH(A5,'Feature selection'!$I$2:$I$329,0)</f>
        <v>3</v>
      </c>
      <c r="C5">
        <v>1</v>
      </c>
    </row>
    <row r="6" spans="1:3" x14ac:dyDescent="0.25">
      <c r="A6" t="s">
        <v>64</v>
      </c>
      <c r="B6">
        <f>MATCH(A6,'Feature selection'!$I$2:$I$329,0)</f>
        <v>4</v>
      </c>
      <c r="C6">
        <v>1</v>
      </c>
    </row>
    <row r="7" spans="1:3" x14ac:dyDescent="0.25">
      <c r="A7" t="s">
        <v>65</v>
      </c>
      <c r="B7">
        <f>MATCH(A7,'Feature selection'!$I$2:$I$329,0)</f>
        <v>5</v>
      </c>
      <c r="C7">
        <v>1</v>
      </c>
    </row>
    <row r="8" spans="1:3" x14ac:dyDescent="0.25">
      <c r="A8" t="s">
        <v>66</v>
      </c>
      <c r="B8">
        <f>MATCH(A8,'Feature selection'!$I$2:$I$329,0)</f>
        <v>6</v>
      </c>
      <c r="C8">
        <v>1</v>
      </c>
    </row>
    <row r="9" spans="1:3" x14ac:dyDescent="0.25">
      <c r="A9" t="s">
        <v>401</v>
      </c>
      <c r="B9">
        <f>MATCH(A9,'Feature selection'!$I$2:$I$329,0)</f>
        <v>7</v>
      </c>
      <c r="C9">
        <v>1</v>
      </c>
    </row>
    <row r="10" spans="1:3" x14ac:dyDescent="0.25">
      <c r="A10" t="s">
        <v>67</v>
      </c>
      <c r="B10">
        <f>MATCH(A10,'Feature selection'!$I$2:$I$329,0)</f>
        <v>8</v>
      </c>
      <c r="C10">
        <v>1</v>
      </c>
    </row>
    <row r="11" spans="1:3" x14ac:dyDescent="0.25">
      <c r="A11" t="s">
        <v>71</v>
      </c>
      <c r="B11">
        <f>MATCH(A11,'Feature selection'!$I$2:$I$329,0)</f>
        <v>9</v>
      </c>
      <c r="C11">
        <v>1</v>
      </c>
    </row>
    <row r="12" spans="1:3" x14ac:dyDescent="0.25">
      <c r="A12" t="s">
        <v>69</v>
      </c>
      <c r="B12">
        <f>MATCH(A12,'Feature selection'!$I$2:$I$329,0)</f>
        <v>10</v>
      </c>
      <c r="C12">
        <v>1</v>
      </c>
    </row>
    <row r="13" spans="1:3" x14ac:dyDescent="0.25">
      <c r="A13" t="s">
        <v>70</v>
      </c>
      <c r="B13">
        <f>MATCH(A13,'Feature selection'!$I$2:$I$329,0)</f>
        <v>11</v>
      </c>
      <c r="C13">
        <v>1</v>
      </c>
    </row>
    <row r="14" spans="1:3" x14ac:dyDescent="0.25">
      <c r="A14" t="s">
        <v>73</v>
      </c>
      <c r="B14">
        <f>MATCH(A14,'Feature selection'!$I$2:$I$329,0)</f>
        <v>12</v>
      </c>
      <c r="C14">
        <v>1</v>
      </c>
    </row>
    <row r="15" spans="1:3" x14ac:dyDescent="0.25">
      <c r="A15" t="s">
        <v>406</v>
      </c>
      <c r="B15">
        <f>MATCH(A15,'Feature selection'!$I$2:$I$329,0)</f>
        <v>13</v>
      </c>
      <c r="C15">
        <v>1</v>
      </c>
    </row>
    <row r="16" spans="1:3" x14ac:dyDescent="0.25">
      <c r="A16" t="s">
        <v>75</v>
      </c>
      <c r="B16">
        <f>MATCH(A16,'Feature selection'!$I$2:$I$329,0)</f>
        <v>14</v>
      </c>
      <c r="C16">
        <v>1</v>
      </c>
    </row>
    <row r="17" spans="1:3" x14ac:dyDescent="0.25">
      <c r="A17" t="s">
        <v>72</v>
      </c>
      <c r="B17">
        <f>MATCH(A17,'Feature selection'!$I$2:$I$329,0)</f>
        <v>15</v>
      </c>
      <c r="C17">
        <v>1</v>
      </c>
    </row>
    <row r="18" spans="1:3" x14ac:dyDescent="0.25">
      <c r="A18" t="s">
        <v>77</v>
      </c>
      <c r="B18">
        <f>MATCH(A18,'Feature selection'!$I$2:$I$329,0)</f>
        <v>16</v>
      </c>
      <c r="C18">
        <v>1</v>
      </c>
    </row>
    <row r="19" spans="1:3" x14ac:dyDescent="0.25">
      <c r="A19" t="s">
        <v>79</v>
      </c>
      <c r="B19">
        <f>MATCH(A19,'Feature selection'!$I$2:$I$329,0)</f>
        <v>17</v>
      </c>
      <c r="C19">
        <v>1</v>
      </c>
    </row>
    <row r="20" spans="1:3" x14ac:dyDescent="0.25">
      <c r="A20" t="s">
        <v>87</v>
      </c>
      <c r="B20">
        <f>MATCH(A20,'Feature selection'!$I$2:$I$329,0)</f>
        <v>18</v>
      </c>
      <c r="C20">
        <v>1</v>
      </c>
    </row>
    <row r="21" spans="1:3" x14ac:dyDescent="0.25">
      <c r="A21" t="s">
        <v>78</v>
      </c>
      <c r="B21">
        <f>MATCH(A21,'Feature selection'!$I$2:$I$329,0)</f>
        <v>19</v>
      </c>
      <c r="C21">
        <v>1</v>
      </c>
    </row>
    <row r="22" spans="1:3" x14ac:dyDescent="0.25">
      <c r="A22" t="s">
        <v>76</v>
      </c>
      <c r="B22">
        <f>MATCH(A22,'Feature selection'!$I$2:$I$329,0)</f>
        <v>20</v>
      </c>
      <c r="C22">
        <v>1</v>
      </c>
    </row>
    <row r="23" spans="1:3" x14ac:dyDescent="0.25">
      <c r="A23" t="s">
        <v>80</v>
      </c>
      <c r="B23">
        <f>MATCH(A23,'Feature selection'!$I$2:$I$329,0)</f>
        <v>21</v>
      </c>
      <c r="C23">
        <v>1</v>
      </c>
    </row>
    <row r="24" spans="1:3" x14ac:dyDescent="0.25">
      <c r="A24" t="s">
        <v>402</v>
      </c>
      <c r="B24">
        <f>MATCH(A24,'Feature selection'!$I$2:$I$329,0)</f>
        <v>22</v>
      </c>
      <c r="C24">
        <v>1</v>
      </c>
    </row>
    <row r="25" spans="1:3" x14ac:dyDescent="0.25">
      <c r="A25" t="s">
        <v>82</v>
      </c>
      <c r="B25">
        <f>MATCH(A25,'Feature selection'!$I$2:$I$329,0)</f>
        <v>23</v>
      </c>
      <c r="C25">
        <v>1</v>
      </c>
    </row>
    <row r="26" spans="1:3" x14ac:dyDescent="0.25">
      <c r="A26" t="s">
        <v>81</v>
      </c>
      <c r="B26">
        <f>MATCH(A26,'Feature selection'!$I$2:$I$329,0)</f>
        <v>24</v>
      </c>
      <c r="C26">
        <v>1</v>
      </c>
    </row>
    <row r="27" spans="1:3" x14ac:dyDescent="0.25">
      <c r="A27" t="s">
        <v>405</v>
      </c>
      <c r="B27">
        <f>MATCH(A27,'Feature selection'!$I$2:$I$329,0)</f>
        <v>25</v>
      </c>
      <c r="C27">
        <v>1</v>
      </c>
    </row>
    <row r="28" spans="1:3" x14ac:dyDescent="0.25">
      <c r="A28" t="s">
        <v>101</v>
      </c>
      <c r="B28">
        <f>MATCH(A28,'Feature selection'!$I$2:$I$329,0)</f>
        <v>26</v>
      </c>
      <c r="C28">
        <v>1</v>
      </c>
    </row>
    <row r="29" spans="1:3" x14ac:dyDescent="0.25">
      <c r="A29" t="s">
        <v>91</v>
      </c>
      <c r="B29">
        <f>MATCH(A29,'Feature selection'!$I$2:$I$329,0)</f>
        <v>27</v>
      </c>
      <c r="C29">
        <v>1</v>
      </c>
    </row>
    <row r="30" spans="1:3" x14ac:dyDescent="0.25">
      <c r="A30" t="s">
        <v>83</v>
      </c>
      <c r="B30">
        <f>MATCH(A30,'Feature selection'!$I$2:$I$329,0)</f>
        <v>28</v>
      </c>
      <c r="C30">
        <v>1</v>
      </c>
    </row>
    <row r="31" spans="1:3" x14ac:dyDescent="0.25">
      <c r="A31" t="s">
        <v>94</v>
      </c>
      <c r="B31">
        <f>MATCH(A31,'Feature selection'!$I$2:$I$329,0)</f>
        <v>29</v>
      </c>
      <c r="C31">
        <v>1</v>
      </c>
    </row>
    <row r="32" spans="1:3" x14ac:dyDescent="0.25">
      <c r="A32" t="s">
        <v>96</v>
      </c>
      <c r="B32">
        <f>MATCH(A32,'Feature selection'!$I$2:$I$329,0)</f>
        <v>30</v>
      </c>
      <c r="C32">
        <v>1</v>
      </c>
    </row>
    <row r="33" spans="1:3" x14ac:dyDescent="0.25">
      <c r="A33" t="s">
        <v>92</v>
      </c>
      <c r="B33">
        <f>MATCH(A33,'Feature selection'!$I$2:$I$329,0)</f>
        <v>31</v>
      </c>
      <c r="C33">
        <v>1</v>
      </c>
    </row>
    <row r="34" spans="1:3" x14ac:dyDescent="0.25">
      <c r="A34" t="s">
        <v>97</v>
      </c>
      <c r="B34">
        <f>MATCH(A34,'Feature selection'!$I$2:$I$329,0)</f>
        <v>32</v>
      </c>
      <c r="C34">
        <v>1</v>
      </c>
    </row>
    <row r="35" spans="1:3" x14ac:dyDescent="0.25">
      <c r="A35" t="s">
        <v>84</v>
      </c>
      <c r="B35">
        <f>MATCH(A35,'Feature selection'!$I$2:$I$329,0)</f>
        <v>33</v>
      </c>
      <c r="C35">
        <v>1</v>
      </c>
    </row>
    <row r="36" spans="1:3" x14ac:dyDescent="0.25">
      <c r="A36" t="s">
        <v>407</v>
      </c>
      <c r="B36">
        <f>MATCH(A36,'Feature selection'!$I$2:$I$329,0)</f>
        <v>34</v>
      </c>
      <c r="C36">
        <v>1</v>
      </c>
    </row>
    <row r="37" spans="1:3" x14ac:dyDescent="0.25">
      <c r="A37" t="s">
        <v>99</v>
      </c>
      <c r="B37">
        <f>MATCH(A37,'Feature selection'!$I$2:$I$329,0)</f>
        <v>35</v>
      </c>
      <c r="C37">
        <v>1</v>
      </c>
    </row>
    <row r="38" spans="1:3" x14ac:dyDescent="0.25">
      <c r="A38" t="s">
        <v>93</v>
      </c>
      <c r="B38">
        <f>MATCH(A38,'Feature selection'!$I$2:$I$329,0)</f>
        <v>36</v>
      </c>
      <c r="C38">
        <v>1</v>
      </c>
    </row>
    <row r="39" spans="1:3" x14ac:dyDescent="0.25">
      <c r="A39" t="s">
        <v>89</v>
      </c>
      <c r="B39">
        <f>MATCH(A39,'Feature selection'!$I$2:$I$329,0)</f>
        <v>37</v>
      </c>
      <c r="C39">
        <v>1</v>
      </c>
    </row>
    <row r="40" spans="1:3" x14ac:dyDescent="0.25">
      <c r="A40" t="s">
        <v>103</v>
      </c>
      <c r="B40">
        <f>MATCH(A40,'Feature selection'!$I$2:$I$329,0)</f>
        <v>38</v>
      </c>
      <c r="C40">
        <v>1</v>
      </c>
    </row>
    <row r="41" spans="1:3" x14ac:dyDescent="0.25">
      <c r="A41" t="s">
        <v>110</v>
      </c>
      <c r="B41">
        <f>MATCH(A41,'Feature selection'!$I$2:$I$329,0)</f>
        <v>39</v>
      </c>
      <c r="C41">
        <v>1</v>
      </c>
    </row>
    <row r="42" spans="1:3" x14ac:dyDescent="0.25">
      <c r="A42" t="s">
        <v>98</v>
      </c>
      <c r="B42">
        <f>MATCH(A42,'Feature selection'!$I$2:$I$329,0)</f>
        <v>40</v>
      </c>
      <c r="C42">
        <v>1</v>
      </c>
    </row>
    <row r="43" spans="1:3" x14ac:dyDescent="0.25">
      <c r="A43" t="s">
        <v>90</v>
      </c>
      <c r="B43">
        <f>MATCH(A43,'Feature selection'!$I$2:$I$329,0)</f>
        <v>41</v>
      </c>
      <c r="C43">
        <v>1</v>
      </c>
    </row>
    <row r="44" spans="1:3" x14ac:dyDescent="0.25">
      <c r="A44" t="s">
        <v>102</v>
      </c>
      <c r="B44">
        <f>MATCH(A44,'Feature selection'!$I$2:$I$329,0)</f>
        <v>42</v>
      </c>
      <c r="C44">
        <v>1</v>
      </c>
    </row>
    <row r="45" spans="1:3" x14ac:dyDescent="0.25">
      <c r="A45" t="s">
        <v>88</v>
      </c>
      <c r="B45">
        <f>MATCH(A45,'Feature selection'!$I$2:$I$329,0)</f>
        <v>44</v>
      </c>
      <c r="C45">
        <v>1</v>
      </c>
    </row>
    <row r="46" spans="1:3" x14ac:dyDescent="0.25">
      <c r="A46" t="s">
        <v>108</v>
      </c>
      <c r="B46">
        <f>MATCH(A46,'Feature selection'!$I$2:$I$329,0)</f>
        <v>45</v>
      </c>
      <c r="C46">
        <v>1</v>
      </c>
    </row>
    <row r="47" spans="1:3" x14ac:dyDescent="0.25">
      <c r="A47" t="s">
        <v>116</v>
      </c>
      <c r="B47">
        <f>MATCH(A47,'Feature selection'!$I$2:$I$329,0)</f>
        <v>46</v>
      </c>
      <c r="C47">
        <v>1</v>
      </c>
    </row>
    <row r="48" spans="1:3" x14ac:dyDescent="0.25">
      <c r="A48" t="s">
        <v>135</v>
      </c>
      <c r="B48">
        <f>MATCH(A48,'Feature selection'!$I$2:$I$329,0)</f>
        <v>47</v>
      </c>
      <c r="C48">
        <v>1</v>
      </c>
    </row>
    <row r="49" spans="1:3" x14ac:dyDescent="0.25">
      <c r="A49" t="s">
        <v>124</v>
      </c>
      <c r="B49">
        <f>MATCH(A49,'Feature selection'!$I$2:$I$329,0)</f>
        <v>48</v>
      </c>
      <c r="C49">
        <v>1</v>
      </c>
    </row>
    <row r="50" spans="1:3" x14ac:dyDescent="0.25">
      <c r="A50" t="s">
        <v>107</v>
      </c>
      <c r="B50">
        <f>MATCH(A50,'Feature selection'!$I$2:$I$329,0)</f>
        <v>49</v>
      </c>
      <c r="C50">
        <v>1</v>
      </c>
    </row>
    <row r="51" spans="1:3" x14ac:dyDescent="0.25">
      <c r="A51" t="s">
        <v>100</v>
      </c>
      <c r="B51">
        <f>MATCH(A51,'Feature selection'!$I$2:$I$329,0)</f>
        <v>50</v>
      </c>
      <c r="C51">
        <v>1</v>
      </c>
    </row>
    <row r="52" spans="1:3" x14ac:dyDescent="0.25">
      <c r="A52" t="s">
        <v>106</v>
      </c>
      <c r="B52">
        <f>MATCH(A52,'Feature selection'!$I$2:$I$329,0)</f>
        <v>51</v>
      </c>
      <c r="C52">
        <v>1</v>
      </c>
    </row>
    <row r="53" spans="1:3" x14ac:dyDescent="0.25">
      <c r="A53" t="s">
        <v>114</v>
      </c>
      <c r="B53">
        <f>MATCH(A53,'Feature selection'!$I$2:$I$329,0)</f>
        <v>52</v>
      </c>
      <c r="C53">
        <v>1</v>
      </c>
    </row>
    <row r="54" spans="1:3" x14ac:dyDescent="0.25">
      <c r="A54" t="s">
        <v>120</v>
      </c>
      <c r="B54">
        <f>MATCH(A54,'Feature selection'!$I$2:$I$329,0)</f>
        <v>53</v>
      </c>
      <c r="C54">
        <v>1</v>
      </c>
    </row>
    <row r="55" spans="1:3" x14ac:dyDescent="0.25">
      <c r="A55" t="s">
        <v>115</v>
      </c>
      <c r="B55">
        <f>MATCH(A55,'Feature selection'!$I$2:$I$329,0)</f>
        <v>54</v>
      </c>
      <c r="C55">
        <v>1</v>
      </c>
    </row>
    <row r="56" spans="1:3" x14ac:dyDescent="0.25">
      <c r="A56" t="s">
        <v>105</v>
      </c>
      <c r="B56">
        <f>MATCH(A56,'Feature selection'!$I$2:$I$329,0)</f>
        <v>55</v>
      </c>
      <c r="C56">
        <v>1</v>
      </c>
    </row>
    <row r="57" spans="1:3" x14ac:dyDescent="0.25">
      <c r="A57" t="s">
        <v>149</v>
      </c>
      <c r="B57">
        <f>MATCH(A57,'Feature selection'!$I$2:$I$329,0)</f>
        <v>56</v>
      </c>
      <c r="C57">
        <v>1</v>
      </c>
    </row>
    <row r="58" spans="1:3" x14ac:dyDescent="0.25">
      <c r="A58" t="s">
        <v>134</v>
      </c>
      <c r="B58">
        <f>MATCH(A58,'Feature selection'!$I$2:$I$329,0)</f>
        <v>57</v>
      </c>
      <c r="C58">
        <v>1</v>
      </c>
    </row>
    <row r="59" spans="1:3" x14ac:dyDescent="0.25">
      <c r="A59" t="s">
        <v>104</v>
      </c>
      <c r="B59">
        <f>MATCH(A59,'Feature selection'!$I$2:$I$329,0)</f>
        <v>58</v>
      </c>
      <c r="C59">
        <v>1</v>
      </c>
    </row>
    <row r="60" spans="1:3" x14ac:dyDescent="0.25">
      <c r="A60" t="s">
        <v>111</v>
      </c>
      <c r="B60">
        <f>MATCH(A60,'Feature selection'!$I$2:$I$329,0)</f>
        <v>59</v>
      </c>
      <c r="C60">
        <v>1</v>
      </c>
    </row>
    <row r="61" spans="1:3" x14ac:dyDescent="0.25">
      <c r="A61" t="s">
        <v>123</v>
      </c>
      <c r="B61">
        <f>MATCH(A61,'Feature selection'!$I$2:$I$329,0)</f>
        <v>60</v>
      </c>
      <c r="C61">
        <v>1</v>
      </c>
    </row>
    <row r="62" spans="1:3" x14ac:dyDescent="0.25">
      <c r="A62" t="s">
        <v>119</v>
      </c>
      <c r="B62">
        <f>MATCH(A62,'Feature selection'!$I$2:$I$329,0)</f>
        <v>61</v>
      </c>
      <c r="C62">
        <v>1</v>
      </c>
    </row>
    <row r="63" spans="1:3" x14ac:dyDescent="0.25">
      <c r="A63" t="s">
        <v>125</v>
      </c>
      <c r="B63">
        <f>MATCH(A63,'Feature selection'!$I$2:$I$329,0)</f>
        <v>62</v>
      </c>
      <c r="C63">
        <v>1</v>
      </c>
    </row>
    <row r="64" spans="1:3" x14ac:dyDescent="0.25">
      <c r="A64" t="s">
        <v>113</v>
      </c>
      <c r="B64">
        <f>MATCH(A64,'Feature selection'!$I$2:$I$329,0)</f>
        <v>63</v>
      </c>
      <c r="C64">
        <v>1</v>
      </c>
    </row>
    <row r="65" spans="1:3" x14ac:dyDescent="0.25">
      <c r="A65" t="s">
        <v>132</v>
      </c>
      <c r="B65">
        <f>MATCH(A65,'Feature selection'!$I$2:$I$329,0)</f>
        <v>64</v>
      </c>
      <c r="C65">
        <v>1</v>
      </c>
    </row>
    <row r="66" spans="1:3" x14ac:dyDescent="0.25">
      <c r="A66" t="s">
        <v>143</v>
      </c>
      <c r="B66">
        <f>MATCH(A66,'Feature selection'!$I$2:$I$329,0)</f>
        <v>65</v>
      </c>
      <c r="C66">
        <v>1</v>
      </c>
    </row>
    <row r="67" spans="1:3" x14ac:dyDescent="0.25">
      <c r="A67" t="s">
        <v>150</v>
      </c>
      <c r="B67">
        <f>MATCH(A67,'Feature selection'!$I$2:$I$329,0)</f>
        <v>66</v>
      </c>
      <c r="C67">
        <v>1</v>
      </c>
    </row>
    <row r="68" spans="1:3" x14ac:dyDescent="0.25">
      <c r="A68" t="s">
        <v>112</v>
      </c>
      <c r="B68">
        <f>MATCH(A68,'Feature selection'!$I$2:$I$329,0)</f>
        <v>67</v>
      </c>
      <c r="C68">
        <v>1</v>
      </c>
    </row>
    <row r="69" spans="1:3" x14ac:dyDescent="0.25">
      <c r="A69" t="s">
        <v>151</v>
      </c>
      <c r="B69">
        <f>MATCH(A69,'Feature selection'!$I$2:$I$329,0)</f>
        <v>68</v>
      </c>
      <c r="C69">
        <v>1</v>
      </c>
    </row>
    <row r="70" spans="1:3" x14ac:dyDescent="0.25">
      <c r="A70" t="s">
        <v>129</v>
      </c>
      <c r="B70">
        <f>MATCH(A70,'Feature selection'!$I$2:$I$329,0)</f>
        <v>69</v>
      </c>
      <c r="C70">
        <v>1</v>
      </c>
    </row>
    <row r="71" spans="1:3" x14ac:dyDescent="0.25">
      <c r="A71" t="s">
        <v>178</v>
      </c>
      <c r="B71">
        <f>MATCH(A71,'Feature selection'!$I$2:$I$329,0)</f>
        <v>70</v>
      </c>
      <c r="C71">
        <v>1</v>
      </c>
    </row>
    <row r="72" spans="1:3" x14ac:dyDescent="0.25">
      <c r="A72" t="s">
        <v>117</v>
      </c>
      <c r="B72">
        <f>MATCH(A72,'Feature selection'!$I$2:$I$329,0)</f>
        <v>71</v>
      </c>
      <c r="C72">
        <v>1</v>
      </c>
    </row>
    <row r="73" spans="1:3" x14ac:dyDescent="0.25">
      <c r="A73" t="s">
        <v>121</v>
      </c>
      <c r="B73">
        <f>MATCH(A73,'Feature selection'!$I$2:$I$329,0)</f>
        <v>72</v>
      </c>
      <c r="C73">
        <v>1</v>
      </c>
    </row>
    <row r="74" spans="1:3" x14ac:dyDescent="0.25">
      <c r="A74" t="s">
        <v>122</v>
      </c>
      <c r="B74">
        <f>MATCH(A74,'Feature selection'!$I$2:$I$329,0)</f>
        <v>73</v>
      </c>
      <c r="C74">
        <v>1</v>
      </c>
    </row>
    <row r="75" spans="1:3" x14ac:dyDescent="0.25">
      <c r="A75" t="s">
        <v>147</v>
      </c>
      <c r="B75">
        <f>MATCH(A75,'Feature selection'!$I$2:$I$329,0)</f>
        <v>74</v>
      </c>
      <c r="C75">
        <v>1</v>
      </c>
    </row>
    <row r="76" spans="1:3" x14ac:dyDescent="0.25">
      <c r="A76" t="s">
        <v>139</v>
      </c>
      <c r="B76">
        <f>MATCH(A76,'Feature selection'!$I$2:$I$329,0)</f>
        <v>75</v>
      </c>
      <c r="C76">
        <v>1</v>
      </c>
    </row>
    <row r="77" spans="1:3" x14ac:dyDescent="0.25">
      <c r="A77" t="s">
        <v>144</v>
      </c>
      <c r="B77">
        <f>MATCH(A77,'Feature selection'!$I$2:$I$329,0)</f>
        <v>76</v>
      </c>
      <c r="C77">
        <v>1</v>
      </c>
    </row>
    <row r="78" spans="1:3" x14ac:dyDescent="0.25">
      <c r="A78" t="s">
        <v>131</v>
      </c>
      <c r="B78">
        <f>MATCH(A78,'Feature selection'!$I$2:$I$329,0)</f>
        <v>77</v>
      </c>
      <c r="C78">
        <v>1</v>
      </c>
    </row>
    <row r="79" spans="1:3" x14ac:dyDescent="0.25">
      <c r="A79" t="s">
        <v>126</v>
      </c>
      <c r="B79">
        <f>MATCH(A79,'Feature selection'!$I$2:$I$329,0)</f>
        <v>78</v>
      </c>
      <c r="C79">
        <v>1</v>
      </c>
    </row>
    <row r="80" spans="1:3" x14ac:dyDescent="0.25">
      <c r="A80" t="s">
        <v>153</v>
      </c>
      <c r="B80">
        <f>MATCH(A80,'Feature selection'!$I$2:$I$329,0)</f>
        <v>79</v>
      </c>
      <c r="C80">
        <v>1</v>
      </c>
    </row>
    <row r="81" spans="1:3" x14ac:dyDescent="0.25">
      <c r="A81" t="s">
        <v>130</v>
      </c>
      <c r="B81">
        <f>MATCH(A81,'Feature selection'!$I$2:$I$329,0)</f>
        <v>80</v>
      </c>
      <c r="C81">
        <v>1</v>
      </c>
    </row>
    <row r="82" spans="1:3" x14ac:dyDescent="0.25">
      <c r="A82" t="s">
        <v>155</v>
      </c>
      <c r="B82">
        <f>MATCH(A82,'Feature selection'!$I$2:$I$329,0)</f>
        <v>81</v>
      </c>
      <c r="C82">
        <v>1</v>
      </c>
    </row>
    <row r="83" spans="1:3" x14ac:dyDescent="0.25">
      <c r="A83" t="s">
        <v>198</v>
      </c>
      <c r="B83">
        <f>MATCH(A83,'Feature selection'!$I$2:$I$329,0)</f>
        <v>82</v>
      </c>
      <c r="C83">
        <v>1</v>
      </c>
    </row>
    <row r="84" spans="1:3" x14ac:dyDescent="0.25">
      <c r="A84" t="s">
        <v>109</v>
      </c>
      <c r="B84">
        <f>MATCH(A84,'Feature selection'!$I$2:$I$329,0)</f>
        <v>83</v>
      </c>
      <c r="C84">
        <v>1</v>
      </c>
    </row>
    <row r="85" spans="1:3" x14ac:dyDescent="0.25">
      <c r="A85" t="s">
        <v>161</v>
      </c>
      <c r="B85">
        <f>MATCH(A85,'Feature selection'!$I$2:$I$329,0)</f>
        <v>84</v>
      </c>
      <c r="C85">
        <v>1</v>
      </c>
    </row>
    <row r="86" spans="1:3" x14ac:dyDescent="0.25">
      <c r="A86" t="s">
        <v>175</v>
      </c>
      <c r="B86">
        <f>MATCH(A86,'Feature selection'!$I$2:$I$329,0)</f>
        <v>85</v>
      </c>
      <c r="C86">
        <v>1</v>
      </c>
    </row>
    <row r="87" spans="1:3" x14ac:dyDescent="0.25">
      <c r="A87" t="s">
        <v>127</v>
      </c>
      <c r="B87">
        <f>MATCH(A87,'Feature selection'!$I$2:$I$329,0)</f>
        <v>86</v>
      </c>
      <c r="C87">
        <v>1</v>
      </c>
    </row>
    <row r="88" spans="1:3" x14ac:dyDescent="0.25">
      <c r="A88" t="s">
        <v>128</v>
      </c>
      <c r="B88">
        <f>MATCH(A88,'Feature selection'!$I$2:$I$329,0)</f>
        <v>87</v>
      </c>
      <c r="C88">
        <v>1</v>
      </c>
    </row>
    <row r="89" spans="1:3" x14ac:dyDescent="0.25">
      <c r="A89" t="s">
        <v>140</v>
      </c>
      <c r="B89">
        <f>MATCH(A89,'Feature selection'!$I$2:$I$329,0)</f>
        <v>88</v>
      </c>
      <c r="C89">
        <v>1</v>
      </c>
    </row>
    <row r="90" spans="1:3" x14ac:dyDescent="0.25">
      <c r="A90" t="s">
        <v>146</v>
      </c>
      <c r="B90">
        <f>MATCH(A90,'Feature selection'!$I$2:$I$329,0)</f>
        <v>89</v>
      </c>
      <c r="C90">
        <v>1</v>
      </c>
    </row>
    <row r="91" spans="1:3" x14ac:dyDescent="0.25">
      <c r="A91" t="s">
        <v>172</v>
      </c>
      <c r="B91">
        <f>MATCH(A91,'Feature selection'!$I$2:$I$329,0)</f>
        <v>90</v>
      </c>
      <c r="C91">
        <v>1</v>
      </c>
    </row>
    <row r="92" spans="1:3" x14ac:dyDescent="0.25">
      <c r="A92" t="s">
        <v>137</v>
      </c>
      <c r="B92">
        <f>MATCH(A92,'Feature selection'!$I$2:$I$329,0)</f>
        <v>91</v>
      </c>
      <c r="C92">
        <v>1</v>
      </c>
    </row>
    <row r="93" spans="1:3" x14ac:dyDescent="0.25">
      <c r="A93" t="s">
        <v>164</v>
      </c>
      <c r="B93">
        <f>MATCH(A93,'Feature selection'!$I$2:$I$329,0)</f>
        <v>92</v>
      </c>
      <c r="C93">
        <v>1</v>
      </c>
    </row>
    <row r="94" spans="1:3" x14ac:dyDescent="0.25">
      <c r="A94" t="s">
        <v>133</v>
      </c>
      <c r="B94">
        <f>MATCH(A94,'Feature selection'!$I$2:$I$329,0)</f>
        <v>93</v>
      </c>
      <c r="C94">
        <v>1</v>
      </c>
    </row>
    <row r="95" spans="1:3" x14ac:dyDescent="0.25">
      <c r="A95" t="s">
        <v>142</v>
      </c>
      <c r="B95">
        <f>MATCH(A95,'Feature selection'!$I$2:$I$329,0)</f>
        <v>94</v>
      </c>
      <c r="C95">
        <v>1</v>
      </c>
    </row>
    <row r="96" spans="1:3" x14ac:dyDescent="0.25">
      <c r="A96" t="s">
        <v>138</v>
      </c>
      <c r="B96">
        <f>MATCH(A96,'Feature selection'!$I$2:$I$329,0)</f>
        <v>95</v>
      </c>
      <c r="C96">
        <v>1</v>
      </c>
    </row>
    <row r="97" spans="1:3" x14ac:dyDescent="0.25">
      <c r="A97" t="s">
        <v>163</v>
      </c>
      <c r="B97">
        <f>MATCH(A97,'Feature selection'!$I$2:$I$329,0)</f>
        <v>96</v>
      </c>
      <c r="C97">
        <v>1</v>
      </c>
    </row>
    <row r="98" spans="1:3" x14ac:dyDescent="0.25">
      <c r="A98" t="s">
        <v>162</v>
      </c>
      <c r="B98">
        <f>MATCH(A98,'Feature selection'!$I$2:$I$329,0)</f>
        <v>97</v>
      </c>
      <c r="C98">
        <v>1</v>
      </c>
    </row>
    <row r="99" spans="1:3" x14ac:dyDescent="0.25">
      <c r="A99" t="s">
        <v>426</v>
      </c>
      <c r="B99">
        <f>MATCH(A99,'Feature selection'!$I$2:$I$329,0)</f>
        <v>98</v>
      </c>
      <c r="C99">
        <v>1</v>
      </c>
    </row>
    <row r="100" spans="1:3" x14ac:dyDescent="0.25">
      <c r="A100" t="s">
        <v>156</v>
      </c>
      <c r="B100">
        <f>MATCH(A100,'Feature selection'!$I$2:$I$329,0)</f>
        <v>99</v>
      </c>
      <c r="C100">
        <v>1</v>
      </c>
    </row>
    <row r="101" spans="1:3" x14ac:dyDescent="0.25">
      <c r="A101" t="s">
        <v>413</v>
      </c>
      <c r="B101">
        <f>MATCH(A101,'Feature selection'!$I$2:$I$329,0)</f>
        <v>100</v>
      </c>
      <c r="C101">
        <v>1</v>
      </c>
    </row>
    <row r="102" spans="1:3" x14ac:dyDescent="0.25">
      <c r="A102" t="s">
        <v>145</v>
      </c>
      <c r="B102">
        <f>MATCH(A102,'Feature selection'!$I$2:$I$329,0)</f>
        <v>101</v>
      </c>
      <c r="C102">
        <v>1</v>
      </c>
    </row>
    <row r="103" spans="1:3" x14ac:dyDescent="0.25">
      <c r="A103" t="s">
        <v>420</v>
      </c>
      <c r="B103">
        <f>MATCH(A103,'Feature selection'!$I$2:$I$329,0)</f>
        <v>102</v>
      </c>
      <c r="C103">
        <v>1</v>
      </c>
    </row>
    <row r="104" spans="1:3" x14ac:dyDescent="0.25">
      <c r="A104" t="s">
        <v>160</v>
      </c>
      <c r="B104">
        <f>MATCH(A104,'Feature selection'!$I$2:$I$329,0)</f>
        <v>103</v>
      </c>
      <c r="C104">
        <v>1</v>
      </c>
    </row>
    <row r="105" spans="1:3" x14ac:dyDescent="0.25">
      <c r="A105" t="s">
        <v>148</v>
      </c>
      <c r="B105">
        <f>MATCH(A105,'Feature selection'!$I$2:$I$329,0)</f>
        <v>104</v>
      </c>
      <c r="C105">
        <v>1</v>
      </c>
    </row>
    <row r="106" spans="1:3" x14ac:dyDescent="0.25">
      <c r="A106" t="s">
        <v>169</v>
      </c>
      <c r="B106">
        <f>MATCH(A106,'Feature selection'!$I$2:$I$329,0)</f>
        <v>105</v>
      </c>
      <c r="C106">
        <v>1</v>
      </c>
    </row>
    <row r="107" spans="1:3" x14ac:dyDescent="0.25">
      <c r="A107" t="s">
        <v>188</v>
      </c>
      <c r="B107">
        <f>MATCH(A107,'Feature selection'!$I$2:$I$329,0)</f>
        <v>106</v>
      </c>
      <c r="C107">
        <v>1</v>
      </c>
    </row>
    <row r="108" spans="1:3" x14ac:dyDescent="0.25">
      <c r="A108" t="s">
        <v>159</v>
      </c>
      <c r="B108">
        <f>MATCH(A108,'Feature selection'!$I$2:$I$329,0)</f>
        <v>107</v>
      </c>
      <c r="C108">
        <v>1</v>
      </c>
    </row>
    <row r="109" spans="1:3" x14ac:dyDescent="0.25">
      <c r="A109" t="s">
        <v>173</v>
      </c>
      <c r="B109">
        <f>MATCH(A109,'Feature selection'!$I$2:$I$329,0)</f>
        <v>108</v>
      </c>
      <c r="C109">
        <v>1</v>
      </c>
    </row>
    <row r="110" spans="1:3" x14ac:dyDescent="0.25">
      <c r="A110" t="s">
        <v>152</v>
      </c>
      <c r="B110">
        <f>MATCH(A110,'Feature selection'!$I$2:$I$329,0)</f>
        <v>109</v>
      </c>
      <c r="C110">
        <v>1</v>
      </c>
    </row>
    <row r="111" spans="1:3" x14ac:dyDescent="0.25">
      <c r="A111" t="s">
        <v>174</v>
      </c>
      <c r="B111">
        <f>MATCH(A111,'Feature selection'!$I$2:$I$329,0)</f>
        <v>110</v>
      </c>
      <c r="C111">
        <v>1</v>
      </c>
    </row>
    <row r="112" spans="1:3" x14ac:dyDescent="0.25">
      <c r="A112" t="s">
        <v>168</v>
      </c>
      <c r="B112">
        <f>MATCH(A112,'Feature selection'!$I$2:$I$329,0)</f>
        <v>111</v>
      </c>
      <c r="C112">
        <v>1</v>
      </c>
    </row>
    <row r="113" spans="1:3" x14ac:dyDescent="0.25">
      <c r="A113" t="s">
        <v>157</v>
      </c>
      <c r="B113">
        <f>MATCH(A113,'Feature selection'!$I$2:$I$329,0)</f>
        <v>112</v>
      </c>
      <c r="C113">
        <v>1</v>
      </c>
    </row>
    <row r="114" spans="1:3" x14ac:dyDescent="0.25">
      <c r="A114" t="s">
        <v>245</v>
      </c>
      <c r="B114">
        <f>MATCH(A114,'Feature selection'!$I$2:$I$329,0)</f>
        <v>113</v>
      </c>
      <c r="C114">
        <v>1</v>
      </c>
    </row>
    <row r="115" spans="1:3" x14ac:dyDescent="0.25">
      <c r="A115" t="s">
        <v>179</v>
      </c>
      <c r="B115">
        <f>MATCH(A115,'Feature selection'!$I$2:$I$329,0)</f>
        <v>114</v>
      </c>
      <c r="C115">
        <v>1</v>
      </c>
    </row>
    <row r="116" spans="1:3" x14ac:dyDescent="0.25">
      <c r="A116" t="s">
        <v>177</v>
      </c>
      <c r="B116">
        <f>MATCH(A116,'Feature selection'!$I$2:$I$329,0)</f>
        <v>115</v>
      </c>
      <c r="C116">
        <v>1</v>
      </c>
    </row>
    <row r="117" spans="1:3" x14ac:dyDescent="0.25">
      <c r="A117" t="s">
        <v>136</v>
      </c>
      <c r="B117">
        <f>MATCH(A117,'Feature selection'!$I$2:$I$329,0)</f>
        <v>116</v>
      </c>
      <c r="C117">
        <v>1</v>
      </c>
    </row>
    <row r="118" spans="1:3" x14ac:dyDescent="0.25">
      <c r="A118" t="s">
        <v>205</v>
      </c>
      <c r="B118">
        <f>MATCH(A118,'Feature selection'!$I$2:$I$329,0)</f>
        <v>117</v>
      </c>
      <c r="C118">
        <v>1</v>
      </c>
    </row>
    <row r="119" spans="1:3" x14ac:dyDescent="0.25">
      <c r="A119" t="s">
        <v>214</v>
      </c>
      <c r="B119">
        <f>MATCH(A119,'Feature selection'!$I$2:$I$329,0)</f>
        <v>118</v>
      </c>
      <c r="C119">
        <v>1</v>
      </c>
    </row>
    <row r="120" spans="1:3" x14ac:dyDescent="0.25">
      <c r="A120" t="s">
        <v>141</v>
      </c>
      <c r="B120">
        <f>MATCH(A120,'Feature selection'!$I$2:$I$329,0)</f>
        <v>119</v>
      </c>
      <c r="C120">
        <v>1</v>
      </c>
    </row>
    <row r="121" spans="1:3" x14ac:dyDescent="0.25">
      <c r="A121" t="s">
        <v>196</v>
      </c>
      <c r="B121">
        <f>MATCH(A121,'Feature selection'!$I$2:$I$329,0)</f>
        <v>120</v>
      </c>
      <c r="C121">
        <v>1</v>
      </c>
    </row>
    <row r="122" spans="1:3" x14ac:dyDescent="0.25">
      <c r="A122" t="s">
        <v>203</v>
      </c>
      <c r="B122">
        <f>MATCH(A122,'Feature selection'!$I$2:$I$329,0)</f>
        <v>121</v>
      </c>
      <c r="C122">
        <v>1</v>
      </c>
    </row>
    <row r="123" spans="1:3" x14ac:dyDescent="0.25">
      <c r="A123" t="s">
        <v>183</v>
      </c>
      <c r="B123">
        <f>MATCH(A123,'Feature selection'!$I$2:$I$329,0)</f>
        <v>122</v>
      </c>
      <c r="C123">
        <v>1</v>
      </c>
    </row>
    <row r="124" spans="1:3" x14ac:dyDescent="0.25">
      <c r="A124" t="s">
        <v>400</v>
      </c>
      <c r="B124">
        <f>MATCH(A124,'Feature selection'!$I$2:$I$329,0)</f>
        <v>124</v>
      </c>
      <c r="C124">
        <v>1</v>
      </c>
    </row>
    <row r="125" spans="1:3" x14ac:dyDescent="0.25">
      <c r="A125" t="s">
        <v>158</v>
      </c>
      <c r="B125">
        <f>MATCH(A125,'Feature selection'!$I$2:$I$329,0)</f>
        <v>125</v>
      </c>
      <c r="C125">
        <v>1</v>
      </c>
    </row>
    <row r="126" spans="1:3" x14ac:dyDescent="0.25">
      <c r="A126" t="s">
        <v>193</v>
      </c>
      <c r="B126">
        <f>MATCH(A126,'Feature selection'!$I$2:$I$329,0)</f>
        <v>126</v>
      </c>
      <c r="C126">
        <v>1</v>
      </c>
    </row>
    <row r="127" spans="1:3" x14ac:dyDescent="0.25">
      <c r="A127" t="s">
        <v>268</v>
      </c>
      <c r="B127">
        <f>MATCH(A127,'Feature selection'!$I$2:$I$329,0)</f>
        <v>127</v>
      </c>
      <c r="C127">
        <v>1</v>
      </c>
    </row>
    <row r="128" spans="1:3" x14ac:dyDescent="0.25">
      <c r="A128" t="s">
        <v>170</v>
      </c>
      <c r="B128">
        <f>MATCH(A128,'Feature selection'!$I$2:$I$329,0)</f>
        <v>128</v>
      </c>
      <c r="C128">
        <v>1</v>
      </c>
    </row>
    <row r="129" spans="1:3" x14ac:dyDescent="0.25">
      <c r="A129" t="s">
        <v>187</v>
      </c>
      <c r="B129">
        <f>MATCH(A129,'Feature selection'!$I$2:$I$329,0)</f>
        <v>129</v>
      </c>
      <c r="C129">
        <v>1</v>
      </c>
    </row>
    <row r="130" spans="1:3" x14ac:dyDescent="0.25">
      <c r="A130" t="s">
        <v>185</v>
      </c>
      <c r="B130">
        <f>MATCH(A130,'Feature selection'!$I$2:$I$329,0)</f>
        <v>130</v>
      </c>
      <c r="C130">
        <v>1</v>
      </c>
    </row>
    <row r="131" spans="1:3" x14ac:dyDescent="0.25">
      <c r="A131" t="s">
        <v>180</v>
      </c>
      <c r="B131">
        <f>MATCH(A131,'Feature selection'!$I$2:$I$329,0)</f>
        <v>131</v>
      </c>
      <c r="C131">
        <v>1</v>
      </c>
    </row>
    <row r="132" spans="1:3" x14ac:dyDescent="0.25">
      <c r="A132" t="s">
        <v>167</v>
      </c>
      <c r="B132">
        <f>MATCH(A132,'Feature selection'!$I$2:$I$329,0)</f>
        <v>132</v>
      </c>
      <c r="C132">
        <v>1</v>
      </c>
    </row>
    <row r="133" spans="1:3" x14ac:dyDescent="0.25">
      <c r="A133" t="s">
        <v>200</v>
      </c>
      <c r="B133">
        <f>MATCH(A133,'Feature selection'!$I$2:$I$329,0)</f>
        <v>133</v>
      </c>
      <c r="C133">
        <v>1</v>
      </c>
    </row>
    <row r="134" spans="1:3" x14ac:dyDescent="0.25">
      <c r="A134" t="s">
        <v>181</v>
      </c>
      <c r="B134">
        <f>MATCH(A134,'Feature selection'!$I$2:$I$329,0)</f>
        <v>134</v>
      </c>
      <c r="C134">
        <v>1</v>
      </c>
    </row>
    <row r="135" spans="1:3" x14ac:dyDescent="0.25">
      <c r="A135" t="s">
        <v>217</v>
      </c>
      <c r="B135">
        <f>MATCH(A135,'Feature selection'!$I$2:$I$329,0)</f>
        <v>135</v>
      </c>
      <c r="C135">
        <v>1</v>
      </c>
    </row>
    <row r="136" spans="1:3" x14ac:dyDescent="0.25">
      <c r="A136" t="s">
        <v>192</v>
      </c>
      <c r="B136">
        <f>MATCH(A136,'Feature selection'!$I$2:$I$329,0)</f>
        <v>136</v>
      </c>
      <c r="C136">
        <v>1</v>
      </c>
    </row>
    <row r="137" spans="1:3" x14ac:dyDescent="0.25">
      <c r="A137" t="s">
        <v>216</v>
      </c>
      <c r="B137">
        <f>MATCH(A137,'Feature selection'!$I$2:$I$329,0)</f>
        <v>137</v>
      </c>
      <c r="C137">
        <v>1</v>
      </c>
    </row>
    <row r="138" spans="1:3" x14ac:dyDescent="0.25">
      <c r="A138" t="s">
        <v>202</v>
      </c>
      <c r="B138">
        <f>MATCH(A138,'Feature selection'!$I$2:$I$329,0)</f>
        <v>138</v>
      </c>
      <c r="C138">
        <v>1</v>
      </c>
    </row>
    <row r="139" spans="1:3" x14ac:dyDescent="0.25">
      <c r="A139" t="s">
        <v>230</v>
      </c>
      <c r="B139">
        <f>MATCH(A139,'Feature selection'!$I$2:$I$329,0)</f>
        <v>139</v>
      </c>
      <c r="C139">
        <v>1</v>
      </c>
    </row>
    <row r="140" spans="1:3" x14ac:dyDescent="0.25">
      <c r="A140" t="s">
        <v>154</v>
      </c>
      <c r="B140">
        <f>MATCH(A140,'Feature selection'!$I$2:$I$329,0)</f>
        <v>140</v>
      </c>
      <c r="C140">
        <v>1</v>
      </c>
    </row>
    <row r="141" spans="1:3" x14ac:dyDescent="0.25">
      <c r="A141" t="s">
        <v>344</v>
      </c>
      <c r="B141">
        <f>MATCH(A141,'Feature selection'!$I$2:$I$329,0)</f>
        <v>144</v>
      </c>
      <c r="C141">
        <v>1</v>
      </c>
    </row>
    <row r="142" spans="1:3" x14ac:dyDescent="0.25">
      <c r="A142" t="s">
        <v>207</v>
      </c>
      <c r="B142">
        <f>MATCH(A142,'Feature selection'!$I$2:$I$329,0)</f>
        <v>146</v>
      </c>
      <c r="C142">
        <v>1</v>
      </c>
    </row>
    <row r="143" spans="1:3" x14ac:dyDescent="0.25">
      <c r="A143" t="s">
        <v>345</v>
      </c>
      <c r="B143">
        <f>MATCH(A143,'Feature selection'!$I$2:$I$329,0)</f>
        <v>147</v>
      </c>
      <c r="C143">
        <v>1</v>
      </c>
    </row>
    <row r="144" spans="1:3" x14ac:dyDescent="0.25">
      <c r="A144" t="s">
        <v>236</v>
      </c>
      <c r="B144">
        <f>MATCH(A144,'Feature selection'!$I$2:$I$329,0)</f>
        <v>148</v>
      </c>
      <c r="C144">
        <v>1</v>
      </c>
    </row>
    <row r="145" spans="1:3" x14ac:dyDescent="0.25">
      <c r="A145" t="s">
        <v>234</v>
      </c>
      <c r="B145">
        <f>MATCH(A145,'Feature selection'!$I$2:$I$329,0)</f>
        <v>149</v>
      </c>
      <c r="C145">
        <v>1</v>
      </c>
    </row>
    <row r="146" spans="1:3" x14ac:dyDescent="0.25">
      <c r="A146" t="s">
        <v>199</v>
      </c>
      <c r="B146">
        <f>MATCH(A146,'Feature selection'!$I$2:$I$329,0)</f>
        <v>151</v>
      </c>
      <c r="C146">
        <v>1</v>
      </c>
    </row>
    <row r="147" spans="1:3" x14ac:dyDescent="0.25">
      <c r="A147" t="s">
        <v>233</v>
      </c>
      <c r="B147">
        <f>MATCH(A147,'Feature selection'!$I$2:$I$329,0)</f>
        <v>152</v>
      </c>
      <c r="C147">
        <v>1</v>
      </c>
    </row>
    <row r="148" spans="1:3" x14ac:dyDescent="0.25">
      <c r="A148" t="s">
        <v>247</v>
      </c>
      <c r="B148">
        <f>MATCH(A148,'Feature selection'!$I$2:$I$329,0)</f>
        <v>153</v>
      </c>
      <c r="C148">
        <v>1</v>
      </c>
    </row>
    <row r="149" spans="1:3" x14ac:dyDescent="0.25">
      <c r="A149" t="s">
        <v>226</v>
      </c>
      <c r="B149">
        <f>MATCH(A149,'Feature selection'!$I$2:$I$329,0)</f>
        <v>154</v>
      </c>
      <c r="C149">
        <v>1</v>
      </c>
    </row>
    <row r="150" spans="1:3" x14ac:dyDescent="0.25">
      <c r="A150" t="s">
        <v>201</v>
      </c>
      <c r="B150">
        <f>MATCH(A150,'Feature selection'!$I$2:$I$329,0)</f>
        <v>155</v>
      </c>
      <c r="C150">
        <v>1</v>
      </c>
    </row>
    <row r="151" spans="1:3" x14ac:dyDescent="0.25">
      <c r="A151" t="s">
        <v>256</v>
      </c>
      <c r="B151">
        <f>MATCH(A151,'Feature selection'!$I$2:$I$329,0)</f>
        <v>156</v>
      </c>
      <c r="C151">
        <v>1</v>
      </c>
    </row>
    <row r="152" spans="1:3" x14ac:dyDescent="0.25">
      <c r="A152" t="s">
        <v>190</v>
      </c>
      <c r="B152">
        <f>MATCH(A152,'Feature selection'!$I$2:$I$329,0)</f>
        <v>157</v>
      </c>
      <c r="C152">
        <v>1</v>
      </c>
    </row>
    <row r="153" spans="1:3" x14ac:dyDescent="0.25">
      <c r="A153" t="s">
        <v>251</v>
      </c>
      <c r="B153">
        <f>MATCH(A153,'Feature selection'!$I$2:$I$329,0)</f>
        <v>158</v>
      </c>
      <c r="C153">
        <v>1</v>
      </c>
    </row>
    <row r="154" spans="1:3" x14ac:dyDescent="0.25">
      <c r="A154" t="s">
        <v>243</v>
      </c>
      <c r="B154">
        <f>MATCH(A154,'Feature selection'!$I$2:$I$329,0)</f>
        <v>160</v>
      </c>
      <c r="C154">
        <v>1</v>
      </c>
    </row>
    <row r="155" spans="1:3" x14ac:dyDescent="0.25">
      <c r="A155" t="s">
        <v>184</v>
      </c>
      <c r="B155">
        <f>MATCH(A155,'Feature selection'!$I$2:$I$329,0)</f>
        <v>161</v>
      </c>
      <c r="C155">
        <v>1</v>
      </c>
    </row>
    <row r="156" spans="1:3" x14ac:dyDescent="0.25">
      <c r="A156" t="s">
        <v>182</v>
      </c>
      <c r="B156">
        <f>MATCH(A156,'Feature selection'!$I$2:$I$329,0)</f>
        <v>162</v>
      </c>
      <c r="C156">
        <v>1</v>
      </c>
    </row>
    <row r="157" spans="1:3" x14ac:dyDescent="0.25">
      <c r="A157" t="s">
        <v>197</v>
      </c>
      <c r="B157">
        <f>MATCH(A157,'Feature selection'!$I$2:$I$329,0)</f>
        <v>163</v>
      </c>
      <c r="C157">
        <v>1</v>
      </c>
    </row>
    <row r="158" spans="1:3" x14ac:dyDescent="0.25">
      <c r="A158" t="s">
        <v>314</v>
      </c>
      <c r="B158">
        <f>MATCH(A158,'Feature selection'!$I$2:$I$329,0)</f>
        <v>164</v>
      </c>
      <c r="C158">
        <v>1</v>
      </c>
    </row>
    <row r="159" spans="1:3" x14ac:dyDescent="0.25">
      <c r="A159" t="s">
        <v>213</v>
      </c>
      <c r="B159">
        <f>MATCH(A159,'Feature selection'!$I$2:$I$329,0)</f>
        <v>166</v>
      </c>
      <c r="C159">
        <v>1</v>
      </c>
    </row>
    <row r="160" spans="1:3" x14ac:dyDescent="0.25">
      <c r="A160" t="s">
        <v>212</v>
      </c>
      <c r="B160">
        <f>MATCH(A160,'Feature selection'!$I$2:$I$329,0)</f>
        <v>167</v>
      </c>
      <c r="C160">
        <v>1</v>
      </c>
    </row>
    <row r="161" spans="1:3" x14ac:dyDescent="0.25">
      <c r="A161" t="s">
        <v>323</v>
      </c>
      <c r="B161">
        <f>MATCH(A161,'Feature selection'!$I$2:$I$329,0)</f>
        <v>168</v>
      </c>
      <c r="C161">
        <v>1</v>
      </c>
    </row>
    <row r="162" spans="1:3" x14ac:dyDescent="0.25">
      <c r="A162" t="s">
        <v>239</v>
      </c>
      <c r="B162">
        <f>MATCH(A162,'Feature selection'!$I$2:$I$329,0)</f>
        <v>169</v>
      </c>
      <c r="C162">
        <v>1</v>
      </c>
    </row>
    <row r="163" spans="1:3" x14ac:dyDescent="0.25">
      <c r="A163" t="s">
        <v>206</v>
      </c>
      <c r="B163">
        <f>MATCH(A163,'Feature selection'!$I$2:$I$329,0)</f>
        <v>170</v>
      </c>
      <c r="C163">
        <v>1</v>
      </c>
    </row>
    <row r="164" spans="1:3" x14ac:dyDescent="0.25">
      <c r="A164" t="s">
        <v>222</v>
      </c>
      <c r="B164">
        <f>MATCH(A164,'Feature selection'!$I$2:$I$329,0)</f>
        <v>171</v>
      </c>
      <c r="C164">
        <v>1</v>
      </c>
    </row>
    <row r="165" spans="1:3" x14ac:dyDescent="0.25">
      <c r="A165" t="s">
        <v>253</v>
      </c>
      <c r="B165">
        <f>MATCH(A165,'Feature selection'!$I$2:$I$329,0)</f>
        <v>172</v>
      </c>
      <c r="C165">
        <v>1</v>
      </c>
    </row>
    <row r="166" spans="1:3" x14ac:dyDescent="0.25">
      <c r="A166" t="s">
        <v>273</v>
      </c>
      <c r="B166">
        <f>MATCH(A166,'Feature selection'!$I$2:$I$329,0)</f>
        <v>173</v>
      </c>
      <c r="C166">
        <v>1</v>
      </c>
    </row>
    <row r="167" spans="1:3" x14ac:dyDescent="0.25">
      <c r="A167" t="s">
        <v>215</v>
      </c>
      <c r="B167">
        <f>MATCH(A167,'Feature selection'!$I$2:$I$329,0)</f>
        <v>174</v>
      </c>
      <c r="C167">
        <v>1</v>
      </c>
    </row>
    <row r="168" spans="1:3" x14ac:dyDescent="0.25">
      <c r="A168" t="s">
        <v>311</v>
      </c>
      <c r="B168">
        <f>MATCH(A168,'Feature selection'!$I$2:$I$329,0)</f>
        <v>175</v>
      </c>
      <c r="C168">
        <v>1</v>
      </c>
    </row>
    <row r="169" spans="1:3" x14ac:dyDescent="0.25">
      <c r="A169" t="s">
        <v>210</v>
      </c>
      <c r="B169">
        <f>MATCH(A169,'Feature selection'!$I$2:$I$329,0)</f>
        <v>176</v>
      </c>
      <c r="C169">
        <v>1</v>
      </c>
    </row>
    <row r="170" spans="1:3" x14ac:dyDescent="0.25">
      <c r="A170" t="s">
        <v>231</v>
      </c>
      <c r="B170">
        <f>MATCH(A170,'Feature selection'!$I$2:$I$329,0)</f>
        <v>177</v>
      </c>
      <c r="C170">
        <v>1</v>
      </c>
    </row>
    <row r="171" spans="1:3" x14ac:dyDescent="0.25">
      <c r="A171" t="s">
        <v>280</v>
      </c>
      <c r="B171">
        <f>MATCH(A171,'Feature selection'!$I$2:$I$329,0)</f>
        <v>178</v>
      </c>
      <c r="C171">
        <v>1</v>
      </c>
    </row>
    <row r="172" spans="1:3" x14ac:dyDescent="0.25">
      <c r="A172" t="s">
        <v>255</v>
      </c>
      <c r="B172">
        <f>MATCH(A172,'Feature selection'!$I$2:$I$329,0)</f>
        <v>179</v>
      </c>
      <c r="C172">
        <v>1</v>
      </c>
    </row>
    <row r="173" spans="1:3" x14ac:dyDescent="0.25">
      <c r="A173" t="s">
        <v>211</v>
      </c>
      <c r="B173">
        <f>MATCH(A173,'Feature selection'!$I$2:$I$329,0)</f>
        <v>180</v>
      </c>
      <c r="C173">
        <v>1</v>
      </c>
    </row>
    <row r="174" spans="1:3" x14ac:dyDescent="0.25">
      <c r="A174" t="s">
        <v>277</v>
      </c>
      <c r="B174">
        <f>MATCH(A174,'Feature selection'!$I$2:$I$329,0)</f>
        <v>181</v>
      </c>
      <c r="C174">
        <v>1</v>
      </c>
    </row>
    <row r="175" spans="1:3" x14ac:dyDescent="0.25">
      <c r="A175" t="s">
        <v>232</v>
      </c>
      <c r="B175">
        <f>MATCH(A175,'Feature selection'!$I$2:$I$329,0)</f>
        <v>182</v>
      </c>
      <c r="C175">
        <v>1</v>
      </c>
    </row>
    <row r="176" spans="1:3" x14ac:dyDescent="0.25">
      <c r="A176" t="s">
        <v>221</v>
      </c>
      <c r="B176">
        <f>MATCH(A176,'Feature selection'!$I$2:$I$329,0)</f>
        <v>184</v>
      </c>
      <c r="C176">
        <v>1</v>
      </c>
    </row>
    <row r="177" spans="1:3" x14ac:dyDescent="0.25">
      <c r="A177" t="s">
        <v>228</v>
      </c>
      <c r="B177">
        <f>MATCH(A177,'Feature selection'!$I$2:$I$329,0)</f>
        <v>185</v>
      </c>
      <c r="C177">
        <v>1</v>
      </c>
    </row>
    <row r="178" spans="1:3" x14ac:dyDescent="0.25">
      <c r="A178" t="s">
        <v>237</v>
      </c>
      <c r="B178">
        <f>MATCH(A178,'Feature selection'!$I$2:$I$329,0)</f>
        <v>188</v>
      </c>
      <c r="C178">
        <v>1</v>
      </c>
    </row>
    <row r="179" spans="1:3" x14ac:dyDescent="0.25">
      <c r="A179" t="s">
        <v>275</v>
      </c>
      <c r="B179">
        <f>MATCH(A179,'Feature selection'!$I$2:$I$329,0)</f>
        <v>189</v>
      </c>
      <c r="C179">
        <v>1</v>
      </c>
    </row>
    <row r="180" spans="1:3" x14ac:dyDescent="0.25">
      <c r="A180" t="s">
        <v>248</v>
      </c>
      <c r="B180">
        <f>MATCH(A180,'Feature selection'!$I$2:$I$329,0)</f>
        <v>190</v>
      </c>
      <c r="C180">
        <v>1</v>
      </c>
    </row>
    <row r="181" spans="1:3" x14ac:dyDescent="0.25">
      <c r="A181" t="s">
        <v>263</v>
      </c>
      <c r="B181">
        <f>MATCH(A181,'Feature selection'!$I$2:$I$329,0)</f>
        <v>191</v>
      </c>
      <c r="C181">
        <v>1</v>
      </c>
    </row>
    <row r="182" spans="1:3" x14ac:dyDescent="0.25">
      <c r="A182" t="s">
        <v>220</v>
      </c>
      <c r="B182">
        <f>MATCH(A182,'Feature selection'!$I$2:$I$329,0)</f>
        <v>192</v>
      </c>
      <c r="C182">
        <v>1</v>
      </c>
    </row>
    <row r="183" spans="1:3" x14ac:dyDescent="0.25">
      <c r="A183" t="s">
        <v>284</v>
      </c>
      <c r="B183">
        <f>MATCH(A183,'Feature selection'!$I$2:$I$329,0)</f>
        <v>193</v>
      </c>
      <c r="C183">
        <v>1</v>
      </c>
    </row>
    <row r="184" spans="1:3" x14ac:dyDescent="0.25">
      <c r="A184" t="s">
        <v>359</v>
      </c>
      <c r="B184">
        <f>MATCH(A184,'Feature selection'!$I$2:$I$329,0)</f>
        <v>194</v>
      </c>
      <c r="C184">
        <v>1</v>
      </c>
    </row>
    <row r="185" spans="1:3" x14ac:dyDescent="0.25">
      <c r="A185" t="s">
        <v>279</v>
      </c>
      <c r="B185">
        <f>MATCH(A185,'Feature selection'!$I$2:$I$329,0)</f>
        <v>195</v>
      </c>
      <c r="C185">
        <v>1</v>
      </c>
    </row>
    <row r="186" spans="1:3" x14ac:dyDescent="0.25">
      <c r="A186" t="s">
        <v>286</v>
      </c>
      <c r="B186">
        <f>MATCH(A186,'Feature selection'!$I$2:$I$329,0)</f>
        <v>196</v>
      </c>
      <c r="C186">
        <v>1</v>
      </c>
    </row>
    <row r="187" spans="1:3" x14ac:dyDescent="0.25">
      <c r="A187" t="s">
        <v>244</v>
      </c>
      <c r="B187">
        <f>MATCH(A187,'Feature selection'!$I$2:$I$329,0)</f>
        <v>197</v>
      </c>
      <c r="C187">
        <v>1</v>
      </c>
    </row>
    <row r="188" spans="1:3" x14ac:dyDescent="0.25">
      <c r="A188" t="s">
        <v>246</v>
      </c>
      <c r="B188">
        <f>MATCH(A188,'Feature selection'!$I$2:$I$329,0)</f>
        <v>199</v>
      </c>
      <c r="C188">
        <v>1</v>
      </c>
    </row>
    <row r="189" spans="1:3" s="42" customFormat="1" x14ac:dyDescent="0.25">
      <c r="A189" t="s">
        <v>269</v>
      </c>
      <c r="B189">
        <f>MATCH(A189,'Feature selection'!$I$2:$I$329,0)</f>
        <v>200</v>
      </c>
      <c r="C189">
        <v>1</v>
      </c>
    </row>
    <row r="190" spans="1:3" s="42" customFormat="1" x14ac:dyDescent="0.25">
      <c r="A190" s="42" t="s">
        <v>254</v>
      </c>
      <c r="B190" s="42">
        <f>MATCH(A190,'Feature selection'!$I$2:$I$329,0)</f>
        <v>201</v>
      </c>
      <c r="C190" s="42">
        <v>0</v>
      </c>
    </row>
    <row r="191" spans="1:3" s="42" customFormat="1" x14ac:dyDescent="0.25">
      <c r="A191" s="42" t="s">
        <v>283</v>
      </c>
      <c r="B191" s="42">
        <f>MATCH(A191,'Feature selection'!$I$2:$I$329,0)</f>
        <v>202</v>
      </c>
      <c r="C191" s="42">
        <v>0</v>
      </c>
    </row>
    <row r="192" spans="1:3" s="42" customFormat="1" x14ac:dyDescent="0.25">
      <c r="A192" s="42" t="s">
        <v>274</v>
      </c>
      <c r="B192" s="42">
        <f>MATCH(A192,'Feature selection'!$I$2:$I$329,0)</f>
        <v>203</v>
      </c>
      <c r="C192" s="42">
        <v>0</v>
      </c>
    </row>
    <row r="193" spans="1:3" s="42" customFormat="1" x14ac:dyDescent="0.25">
      <c r="A193" s="42" t="s">
        <v>285</v>
      </c>
      <c r="B193" s="42">
        <f>MATCH(A193,'Feature selection'!$I$2:$I$329,0)</f>
        <v>205</v>
      </c>
      <c r="C193" s="42">
        <v>0</v>
      </c>
    </row>
    <row r="194" spans="1:3" s="42" customFormat="1" x14ac:dyDescent="0.25">
      <c r="A194" s="42" t="s">
        <v>335</v>
      </c>
      <c r="B194" s="42">
        <f>MATCH(A194,'Feature selection'!$I$2:$I$329,0)</f>
        <v>206</v>
      </c>
      <c r="C194" s="42">
        <v>0</v>
      </c>
    </row>
    <row r="195" spans="1:3" s="42" customFormat="1" x14ac:dyDescent="0.25">
      <c r="A195" t="s">
        <v>293</v>
      </c>
      <c r="B195" s="42">
        <f>MATCH(A195,'Feature selection'!$I$2:$I$329,0)</f>
        <v>207</v>
      </c>
      <c r="C195" s="42">
        <v>0</v>
      </c>
    </row>
    <row r="196" spans="1:3" x14ac:dyDescent="0.25">
      <c r="A196" t="s">
        <v>295</v>
      </c>
      <c r="B196" s="42">
        <f>MATCH(A196,'Feature selection'!$I$2:$I$329,0)</f>
        <v>208</v>
      </c>
      <c r="C196" s="42">
        <v>0</v>
      </c>
    </row>
    <row r="197" spans="1:3" x14ac:dyDescent="0.25">
      <c r="A197" s="18" t="s">
        <v>596</v>
      </c>
      <c r="B197" t="e">
        <f>MATCH(A197,'Feature selection'!$I$2:$I$329,0)</f>
        <v>#N/A</v>
      </c>
      <c r="C197">
        <v>1</v>
      </c>
    </row>
    <row r="198" spans="1:3" x14ac:dyDescent="0.25">
      <c r="A198" s="18" t="s">
        <v>597</v>
      </c>
      <c r="B198" t="e">
        <f>MATCH(A198,'Feature selection'!$I$2:$I$329,0)</f>
        <v>#N/A</v>
      </c>
      <c r="C198">
        <v>1</v>
      </c>
    </row>
    <row r="199" spans="1:3" x14ac:dyDescent="0.25">
      <c r="A199" s="18" t="s">
        <v>598</v>
      </c>
      <c r="B199" t="e">
        <f>MATCH(A199,'Feature selection'!$I$2:$I$329,0)</f>
        <v>#N/A</v>
      </c>
      <c r="C199">
        <v>1</v>
      </c>
    </row>
    <row r="200" spans="1:3" x14ac:dyDescent="0.25">
      <c r="A200" s="18" t="s">
        <v>599</v>
      </c>
      <c r="B200" t="e">
        <f>MATCH(A200,'Feature selection'!$I$2:$I$329,0)</f>
        <v>#N/A</v>
      </c>
      <c r="C200">
        <v>1</v>
      </c>
    </row>
    <row r="201" spans="1:3" x14ac:dyDescent="0.25">
      <c r="A201" s="18" t="s">
        <v>600</v>
      </c>
      <c r="B201" t="e">
        <f>MATCH(A201,'Feature selection'!$I$2:$I$329,0)</f>
        <v>#N/A</v>
      </c>
      <c r="C201">
        <v>1</v>
      </c>
    </row>
    <row r="202" spans="1:3" x14ac:dyDescent="0.25">
      <c r="A202" s="18" t="s">
        <v>601</v>
      </c>
      <c r="B202" t="e">
        <f>MATCH(A202,'Feature selection'!$I$2:$I$329,0)</f>
        <v>#N/A</v>
      </c>
      <c r="C202">
        <v>1</v>
      </c>
    </row>
    <row r="203" spans="1:3" x14ac:dyDescent="0.25">
      <c r="A203" s="18" t="s">
        <v>602</v>
      </c>
      <c r="B203" t="e">
        <f>MATCH(A203,'Feature selection'!$I$2:$I$329,0)</f>
        <v>#N/A</v>
      </c>
      <c r="C203">
        <v>1</v>
      </c>
    </row>
  </sheetData>
  <autoFilter ref="A1:C203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>
    <row r="1" spans="1:1" x14ac:dyDescent="0.25">
      <c r="A1" t="s">
        <v>595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85" zoomScaleNormal="85" workbookViewId="0"/>
  </sheetViews>
  <sheetFormatPr defaultRowHeight="15.75" x14ac:dyDescent="0.25"/>
  <cols>
    <col min="1" max="1" width="6" style="2" bestFit="1" customWidth="1"/>
    <col min="2" max="2" width="6" style="2" customWidth="1"/>
    <col min="3" max="3" width="6.28515625" style="2" bestFit="1" customWidth="1"/>
    <col min="4" max="4" width="5.7109375" style="2" bestFit="1" customWidth="1"/>
    <col min="5" max="5" width="11.5703125" style="2" bestFit="1" customWidth="1"/>
    <col min="6" max="6" width="17.7109375" style="2" customWidth="1"/>
    <col min="7" max="7" width="11.42578125" style="2" bestFit="1" customWidth="1"/>
    <col min="8" max="8" width="13.85546875" style="2" bestFit="1" customWidth="1"/>
    <col min="9" max="11" width="17.7109375" style="2" customWidth="1"/>
    <col min="12" max="12" width="17.7109375" style="4" customWidth="1"/>
  </cols>
  <sheetData>
    <row r="1" spans="1:12" ht="63" x14ac:dyDescent="0.25">
      <c r="A1" s="1" t="s">
        <v>0</v>
      </c>
      <c r="B1" s="1" t="s">
        <v>19</v>
      </c>
      <c r="C1" s="7" t="s">
        <v>20</v>
      </c>
      <c r="D1" s="1" t="s">
        <v>1</v>
      </c>
      <c r="E1" s="1" t="s">
        <v>2</v>
      </c>
      <c r="F1" s="3" t="s">
        <v>7</v>
      </c>
      <c r="G1" s="1" t="s">
        <v>3</v>
      </c>
      <c r="H1" s="1" t="s">
        <v>58</v>
      </c>
      <c r="I1" s="3" t="s">
        <v>28</v>
      </c>
      <c r="J1" s="3" t="s">
        <v>6</v>
      </c>
      <c r="K1" s="3" t="s">
        <v>12</v>
      </c>
      <c r="L1" s="3" t="s">
        <v>9</v>
      </c>
    </row>
    <row r="2" spans="1:12" x14ac:dyDescent="0.25">
      <c r="A2" s="12" t="s">
        <v>56</v>
      </c>
      <c r="B2" s="8">
        <v>500</v>
      </c>
      <c r="C2" s="2">
        <v>500</v>
      </c>
      <c r="D2" s="2">
        <v>0.2</v>
      </c>
      <c r="E2" s="2">
        <v>15</v>
      </c>
      <c r="F2" s="2">
        <v>20</v>
      </c>
      <c r="G2" s="2">
        <v>0.8</v>
      </c>
      <c r="H2" s="2">
        <v>0.74379899999999999</v>
      </c>
      <c r="I2" s="2" t="s">
        <v>8</v>
      </c>
      <c r="J2" s="2">
        <v>238</v>
      </c>
      <c r="K2" s="2">
        <v>0.498</v>
      </c>
      <c r="L2" s="4" t="s">
        <v>57</v>
      </c>
    </row>
  </sheetData>
  <phoneticPr fontId="1" type="noConversion"/>
  <conditionalFormatting sqref="K1:K1048576">
    <cfRule type="containsBlanks" dxfId="0" priority="3">
      <formula>LEN(TRIM(K1))=0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RMSE</vt:lpstr>
      <vt:lpstr>Choosing features</vt:lpstr>
      <vt:lpstr>Feature selection</vt:lpstr>
      <vt:lpstr>Feature selection 2</vt:lpstr>
      <vt:lpstr>pick outliers!!</vt:lpstr>
      <vt:lpstr>AUC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2018-08-19T01:50:55Z</dcterms:modified>
</cp:coreProperties>
</file>