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uharram.ikhsan\Downloads\"/>
    </mc:Choice>
  </mc:AlternateContent>
  <xr:revisionPtr revIDLastSave="0" documentId="13_ncr:1_{5B8F7A8E-913B-4323-9445-1AF3BC87DA5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ERING MERCHANT EDC PEORANGAN" sheetId="1" r:id="rId1"/>
    <sheet name="TIERING MERCHANT EDC LEMBAGA" sheetId="2" r:id="rId2"/>
  </sheets>
  <definedNames>
    <definedName name="_xlnm._FilterDatabase" localSheetId="0" hidden="1">'TIERING MERCHANT EDC PEORANGAN'!$B$2:$H$9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2" l="1"/>
  <c r="F6" i="2"/>
  <c r="H6" i="2" s="1"/>
  <c r="G40" i="2"/>
  <c r="F39" i="2"/>
  <c r="H39" i="2" s="1"/>
  <c r="F38" i="2"/>
  <c r="H38" i="2" s="1"/>
  <c r="F37" i="2"/>
  <c r="H37" i="2" s="1"/>
  <c r="G33" i="2"/>
  <c r="F31" i="2"/>
  <c r="G27" i="2"/>
  <c r="F23" i="2"/>
  <c r="H23" i="2" s="1"/>
  <c r="F22" i="2"/>
  <c r="H22" i="2" s="1"/>
  <c r="F21" i="2"/>
  <c r="H21" i="2" s="1"/>
  <c r="G17" i="2"/>
  <c r="F15" i="2"/>
  <c r="H15" i="2" s="1"/>
  <c r="F14" i="2"/>
  <c r="H14" i="2" s="1"/>
  <c r="F13" i="2"/>
  <c r="H13" i="2" s="1"/>
  <c r="G9" i="2"/>
  <c r="F8" i="2"/>
  <c r="H8" i="2" s="1"/>
  <c r="F7" i="2"/>
  <c r="H7" i="2" s="1"/>
  <c r="F5" i="2"/>
  <c r="H5" i="2" s="1"/>
  <c r="H31" i="2" l="1"/>
  <c r="H33" i="2" s="1"/>
  <c r="G35" i="2"/>
  <c r="H9" i="2"/>
  <c r="H40" i="2"/>
  <c r="H17" i="2"/>
  <c r="H27" i="2"/>
  <c r="E46" i="2" l="1"/>
  <c r="H35" i="2"/>
  <c r="G9" i="1" l="1"/>
  <c r="G40" i="1"/>
  <c r="F39" i="1"/>
  <c r="H39" i="1" s="1"/>
  <c r="F38" i="1"/>
  <c r="H38" i="1" s="1"/>
  <c r="F37" i="1"/>
  <c r="H37" i="1" s="1"/>
  <c r="F31" i="1"/>
  <c r="H31" i="1" s="1"/>
  <c r="F23" i="1"/>
  <c r="F22" i="1"/>
  <c r="F21" i="1"/>
  <c r="F15" i="1"/>
  <c r="H15" i="1" s="1"/>
  <c r="F14" i="1"/>
  <c r="F8" i="1"/>
  <c r="H40" i="1" l="1"/>
  <c r="F13" i="1"/>
  <c r="H13" i="1" s="1"/>
  <c r="H14" i="1"/>
  <c r="H21" i="1"/>
  <c r="H23" i="1"/>
  <c r="F6" i="1"/>
  <c r="H6" i="1" s="1"/>
  <c r="F7" i="1"/>
  <c r="H7" i="1" s="1"/>
  <c r="G33" i="1"/>
  <c r="G27" i="1"/>
  <c r="G17" i="1"/>
  <c r="H22" i="1"/>
  <c r="H8" i="1"/>
  <c r="F5" i="1"/>
  <c r="H5" i="1" s="1"/>
  <c r="G35" i="1" l="1"/>
  <c r="H9" i="1"/>
  <c r="H33" i="1"/>
  <c r="H27" i="1"/>
  <c r="H17" i="1"/>
  <c r="E45" i="1" l="1"/>
  <c r="E46" i="1" s="1"/>
  <c r="H35" i="1"/>
</calcChain>
</file>

<file path=xl/sharedStrings.xml><?xml version="1.0" encoding="utf-8"?>
<sst xmlns="http://schemas.openxmlformats.org/spreadsheetml/2006/main" count="392" uniqueCount="110">
  <si>
    <t>A</t>
  </si>
  <si>
    <t>ASPEK PENGALAMAN</t>
  </si>
  <si>
    <t>Sub Faktor</t>
  </si>
  <si>
    <t>Kriteria Variabel</t>
  </si>
  <si>
    <t>Skor</t>
  </si>
  <si>
    <t>Bobot</t>
  </si>
  <si>
    <t>Skor Terbobot</t>
  </si>
  <si>
    <t>B</t>
  </si>
  <si>
    <t>C</t>
  </si>
  <si>
    <t>Pengalaman pengurus perusahaan</t>
  </si>
  <si>
    <t>D</t>
  </si>
  <si>
    <t>E</t>
  </si>
  <si>
    <t>ASPEK MANAJEMEN DAN KEUANGAN</t>
  </si>
  <si>
    <t>Dibawah 1 tahun</t>
  </si>
  <si>
    <t>ASPEK LEGALITAS</t>
  </si>
  <si>
    <t>TOTAL NILAI           :</t>
  </si>
  <si>
    <t>Platinum</t>
  </si>
  <si>
    <t>≥ 85%</t>
  </si>
  <si>
    <t>Gold</t>
  </si>
  <si>
    <t>≥ 75% s.d 84%</t>
  </si>
  <si>
    <t>Silver</t>
  </si>
  <si>
    <t>Bronze</t>
  </si>
  <si>
    <t>Reguler</t>
  </si>
  <si>
    <t>&lt; 50%</t>
  </si>
  <si>
    <t>Status Merchant</t>
  </si>
  <si>
    <t>Lebih dari 10 Outlet</t>
  </si>
  <si>
    <t>Antara 5 - 10 Outlet</t>
  </si>
  <si>
    <t>Antara 3 - 5 Outlet</t>
  </si>
  <si>
    <t>Total Outlet yang dimiliki</t>
  </si>
  <si>
    <t>Lingkungan Usaha</t>
  </si>
  <si>
    <t>Mall</t>
  </si>
  <si>
    <t>Ruko</t>
  </si>
  <si>
    <t>Pemukiman</t>
  </si>
  <si>
    <t>Pasar, smartkios store (foodcourt, etc)</t>
  </si>
  <si>
    <t>Perkantoran</t>
  </si>
  <si>
    <t>Omzet rata - rata merchant perbulan</t>
  </si>
  <si>
    <t>Omzet rata - rata merchant per outlet perbulan</t>
  </si>
  <si>
    <t>Antara 500 ribu - 5 juta</t>
  </si>
  <si>
    <t>Kolektibilitas Perusahaan</t>
  </si>
  <si>
    <t>NPL</t>
  </si>
  <si>
    <t>Blacklist Merchant</t>
  </si>
  <si>
    <t>Nasabah Prioritas</t>
  </si>
  <si>
    <t>Nasabah baru</t>
  </si>
  <si>
    <t>Nasabah Eksisting Bank BTN 2 Tahun Terakhir</t>
  </si>
  <si>
    <t>Nasabah Potensial (memiliki rekening Bank Lain yang aktif transaksional)</t>
  </si>
  <si>
    <t>Kepemilikan EDC</t>
  </si>
  <si>
    <t>memiliki 1 mesin EDC bank Lain</t>
  </si>
  <si>
    <t xml:space="preserve">Memiliki lebih dari 2 Mesin EDC bank Lain </t>
  </si>
  <si>
    <t>Belum Memiliki EDC</t>
  </si>
  <si>
    <t>ASPEK KERJASAMA</t>
  </si>
  <si>
    <t>Kelengkapan Legalitas Merchant</t>
  </si>
  <si>
    <t>Status Tempat Usaha</t>
  </si>
  <si>
    <t>Hak Milik</t>
  </si>
  <si>
    <t>Hak Guna Bangunan</t>
  </si>
  <si>
    <t>Sewa dengan masa Sewa di atas 1 tahun</t>
  </si>
  <si>
    <t>Sewa dengan masa Sewa di bawah 1 tahun</t>
  </si>
  <si>
    <t>tidak tetap</t>
  </si>
  <si>
    <t>Lebih Dari 5 Juta</t>
  </si>
  <si>
    <t>TIERING MERCHANT EDC</t>
  </si>
  <si>
    <t>Dibawah 65 Juta</t>
  </si>
  <si>
    <t>Antara 65 - 100 Juta</t>
  </si>
  <si>
    <t>Antara 100 - 200 Juta</t>
  </si>
  <si>
    <t>Antara  200 Juta - 500 Juta</t>
  </si>
  <si>
    <t>Lebih dari 500 Juta</t>
  </si>
  <si>
    <t>Permohonan MDR</t>
  </si>
  <si>
    <t>Non Reguler</t>
  </si>
  <si>
    <t>Special request</t>
  </si>
  <si>
    <t>Permintaan MDR</t>
  </si>
  <si>
    <t>≥ 60% s.d 74%</t>
  </si>
  <si>
    <t>≥ 50% s.d 59%</t>
  </si>
  <si>
    <t>Nasabah Eksisting Bank BTN &lt; 2 tahun</t>
  </si>
  <si>
    <r>
      <t>RATING MERCHANT</t>
    </r>
    <r>
      <rPr>
        <b/>
        <sz val="12"/>
        <color indexed="8"/>
        <rFont val="Calibri"/>
        <family val="2"/>
      </rPr>
      <t xml:space="preserve">   :</t>
    </r>
  </si>
  <si>
    <t>Antara 1 - 2 tahun</t>
  </si>
  <si>
    <t>Antara 3 - 4 tahun</t>
  </si>
  <si>
    <t>Antara 4 - 5 tahun</t>
  </si>
  <si>
    <t>Lebih dari 5 tahun</t>
  </si>
  <si>
    <t>Antara 2 - 3 Outlet</t>
  </si>
  <si>
    <t>1 Outlet</t>
  </si>
  <si>
    <t>Frekuensi Perhari</t>
  </si>
  <si>
    <t>Lokasi Merchant</t>
  </si>
  <si>
    <t>FAKTOR PENGURANG</t>
  </si>
  <si>
    <t>Jarak Lokasi Usaha Ke Jalan Raya</t>
  </si>
  <si>
    <t>&lt; 500 m</t>
  </si>
  <si>
    <t>1 Km s.d  1.5 Km</t>
  </si>
  <si>
    <t>1.5 Km s.d 3 Km</t>
  </si>
  <si>
    <t>3 Km s.d 5 Km</t>
  </si>
  <si>
    <t>&gt; 5 Km</t>
  </si>
  <si>
    <t>Nominal rata -rata transaksi merchant per transaksi</t>
  </si>
  <si>
    <t>Frekuensi Transaksi Merchant per HARI</t>
  </si>
  <si>
    <t>25 - 30 TRANSAKSI</t>
  </si>
  <si>
    <t>31 - 50 TRANSAKSI</t>
  </si>
  <si>
    <t>&gt; 50 TRANSAKSI</t>
  </si>
  <si>
    <t>10 - 25 TRANSAKSI</t>
  </si>
  <si>
    <t>&lt; 10 TRANSAKSI</t>
  </si>
  <si>
    <t>SHM</t>
  </si>
  <si>
    <t>SHGB</t>
  </si>
  <si>
    <t>Sewa &gt; 2 Tahun</t>
  </si>
  <si>
    <t>Sewa 1 Tahun s.d 2 Tahun</t>
  </si>
  <si>
    <t>Sewa &lt; 1 Tahun</t>
  </si>
  <si>
    <t>PL</t>
  </si>
  <si>
    <t>BLACKLIST MERCHANT</t>
  </si>
  <si>
    <t>KELENGKAPAN MERCHANT</t>
  </si>
  <si>
    <t>TIDAK TERDAFATAR</t>
  </si>
  <si>
    <t>TERDAFTAR</t>
  </si>
  <si>
    <t>LENGKAP</t>
  </si>
  <si>
    <t>TIDAK LENGKAP</t>
  </si>
  <si>
    <t>Antara 200 Ribu - 500 Ribu</t>
  </si>
  <si>
    <t>Antara 100 Ribu - 200 Ribu</t>
  </si>
  <si>
    <t>Dibawah 100 Ribu</t>
  </si>
  <si>
    <t>Lebih dari 3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</si>
</sst>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i/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vertical="top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 wrapText="1"/>
    </xf>
    <xf numFmtId="164" fontId="4" fillId="0" borderId="10" xfId="0" applyNumberFormat="1" applyFont="1" applyBorder="1" applyAlignment="1">
      <alignment horizontal="center" vertical="top" wrapText="1"/>
    </xf>
    <xf numFmtId="9" fontId="4" fillId="0" borderId="12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top"/>
    </xf>
    <xf numFmtId="0" fontId="5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9" fontId="4" fillId="0" borderId="12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0" borderId="10" xfId="0" applyFont="1" applyFill="1" applyBorder="1" applyAlignment="1">
      <alignment vertical="top" wrapText="1"/>
    </xf>
    <xf numFmtId="10" fontId="4" fillId="0" borderId="10" xfId="0" applyNumberFormat="1" applyFont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8" fillId="0" borderId="17" xfId="0" applyFont="1" applyBorder="1" applyAlignment="1">
      <alignment horizontal="left" vertical="top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top"/>
    </xf>
    <xf numFmtId="0" fontId="9" fillId="0" borderId="22" xfId="0" applyFont="1" applyBorder="1" applyAlignment="1">
      <alignment horizontal="left" vertical="top" wrapText="1"/>
    </xf>
    <xf numFmtId="0" fontId="1" fillId="0" borderId="25" xfId="0" applyFont="1" applyBorder="1"/>
    <xf numFmtId="0" fontId="10" fillId="0" borderId="25" xfId="0" applyFont="1" applyBorder="1"/>
    <xf numFmtId="0" fontId="6" fillId="0" borderId="0" xfId="0" applyFont="1" applyFill="1" applyBorder="1" applyAlignment="1">
      <alignment vertical="center"/>
    </xf>
    <xf numFmtId="0" fontId="4" fillId="0" borderId="27" xfId="0" applyFont="1" applyBorder="1" applyAlignment="1">
      <alignment horizontal="center"/>
    </xf>
    <xf numFmtId="164" fontId="4" fillId="0" borderId="26" xfId="0" applyNumberFormat="1" applyFont="1" applyBorder="1" applyAlignment="1">
      <alignment horizontal="center" vertical="top" wrapText="1"/>
    </xf>
    <xf numFmtId="0" fontId="4" fillId="0" borderId="28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0" borderId="25" xfId="0" applyFont="1" applyBorder="1" applyAlignment="1">
      <alignment horizontal="center" vertical="top" wrapText="1"/>
    </xf>
    <xf numFmtId="0" fontId="3" fillId="0" borderId="18" xfId="0" applyFont="1" applyBorder="1" applyAlignment="1">
      <alignment vertical="center"/>
    </xf>
    <xf numFmtId="0" fontId="4" fillId="0" borderId="18" xfId="0" applyFont="1" applyBorder="1" applyAlignment="1">
      <alignment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28" xfId="0" applyFont="1" applyBorder="1" applyAlignment="1">
      <alignment vertical="top" wrapText="1"/>
    </xf>
    <xf numFmtId="0" fontId="4" fillId="0" borderId="28" xfId="0" applyFont="1" applyBorder="1" applyAlignment="1">
      <alignment horizontal="center" vertical="top" wrapText="1"/>
    </xf>
    <xf numFmtId="10" fontId="4" fillId="0" borderId="28" xfId="0" applyNumberFormat="1" applyFont="1" applyBorder="1" applyAlignment="1">
      <alignment horizontal="center" vertical="top" wrapText="1"/>
    </xf>
    <xf numFmtId="9" fontId="4" fillId="0" borderId="29" xfId="0" applyNumberFormat="1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4" fillId="0" borderId="30" xfId="0" applyFont="1" applyBorder="1" applyAlignment="1">
      <alignment vertical="top"/>
    </xf>
    <xf numFmtId="0" fontId="3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8" xfId="0" applyFont="1" applyFill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164" fontId="4" fillId="0" borderId="33" xfId="0" applyNumberFormat="1" applyFont="1" applyBorder="1" applyAlignment="1">
      <alignment horizontal="center" vertical="top" wrapText="1"/>
    </xf>
    <xf numFmtId="164" fontId="4" fillId="0" borderId="28" xfId="0" applyNumberFormat="1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0" fillId="0" borderId="34" xfId="0" applyBorder="1"/>
    <xf numFmtId="0" fontId="4" fillId="0" borderId="36" xfId="0" applyFont="1" applyBorder="1" applyAlignment="1">
      <alignment horizontal="center"/>
    </xf>
    <xf numFmtId="0" fontId="0" fillId="0" borderId="0" xfId="0" applyBorder="1"/>
    <xf numFmtId="0" fontId="3" fillId="0" borderId="37" xfId="0" applyFont="1" applyBorder="1" applyAlignment="1">
      <alignment horizontal="center" vertical="top" wrapText="1"/>
    </xf>
    <xf numFmtId="9" fontId="0" fillId="0" borderId="0" xfId="0" applyNumberForma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/>
    <xf numFmtId="0" fontId="13" fillId="0" borderId="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" fillId="0" borderId="0" xfId="0" applyFont="1" applyBorder="1"/>
    <xf numFmtId="0" fontId="4" fillId="0" borderId="38" xfId="0" applyFont="1" applyBorder="1" applyAlignment="1">
      <alignment horizontal="center"/>
    </xf>
    <xf numFmtId="0" fontId="4" fillId="0" borderId="40" xfId="0" applyFont="1" applyBorder="1" applyAlignment="1">
      <alignment vertical="top"/>
    </xf>
    <xf numFmtId="0" fontId="4" fillId="0" borderId="40" xfId="0" applyFont="1" applyBorder="1" applyAlignment="1">
      <alignment horizontal="center" vertical="top"/>
    </xf>
    <xf numFmtId="9" fontId="4" fillId="0" borderId="40" xfId="0" applyNumberFormat="1" applyFont="1" applyBorder="1" applyAlignment="1">
      <alignment horizontal="center" vertical="top"/>
    </xf>
    <xf numFmtId="9" fontId="4" fillId="0" borderId="39" xfId="0" applyNumberFormat="1" applyFont="1" applyBorder="1" applyAlignment="1">
      <alignment horizontal="center" vertical="top"/>
    </xf>
    <xf numFmtId="0" fontId="4" fillId="0" borderId="10" xfId="0" applyFont="1" applyFill="1" applyBorder="1" applyAlignment="1">
      <alignment vertical="top"/>
    </xf>
    <xf numFmtId="0" fontId="4" fillId="0" borderId="1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top"/>
    </xf>
    <xf numFmtId="0" fontId="4" fillId="0" borderId="28" xfId="0" applyFont="1" applyFill="1" applyBorder="1" applyAlignment="1">
      <alignment horizontal="center" vertical="top"/>
    </xf>
    <xf numFmtId="0" fontId="4" fillId="0" borderId="28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/>
    </xf>
    <xf numFmtId="0" fontId="12" fillId="0" borderId="0" xfId="0" applyFont="1" applyBorder="1"/>
    <xf numFmtId="0" fontId="5" fillId="2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/>
    </xf>
    <xf numFmtId="0" fontId="0" fillId="0" borderId="0" xfId="0" applyFill="1" applyBorder="1"/>
    <xf numFmtId="0" fontId="11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8" fillId="0" borderId="35" xfId="0" applyNumberFormat="1" applyFont="1" applyBorder="1" applyAlignment="1">
      <alignment horizontal="center" vertical="top" wrapText="1"/>
    </xf>
    <xf numFmtId="10" fontId="8" fillId="0" borderId="6" xfId="0" applyNumberFormat="1" applyFont="1" applyBorder="1" applyAlignment="1">
      <alignment horizontal="center" vertical="top" wrapText="1"/>
    </xf>
    <xf numFmtId="10" fontId="8" fillId="0" borderId="7" xfId="0" applyNumberFormat="1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showGridLines="0" view="pageBreakPreview" zoomScaleNormal="100" zoomScaleSheetLayoutView="100" workbookViewId="0">
      <selection sqref="A1:I54"/>
    </sheetView>
  </sheetViews>
  <sheetFormatPr defaultColWidth="8.88671875" defaultRowHeight="14.4" x14ac:dyDescent="0.3"/>
  <cols>
    <col min="1" max="1" width="2.88671875" customWidth="1"/>
    <col min="2" max="3" width="3.44140625" customWidth="1"/>
    <col min="4" max="4" width="34.6640625" bestFit="1" customWidth="1"/>
    <col min="5" max="5" width="36.109375" bestFit="1" customWidth="1"/>
    <col min="6" max="8" width="8.44140625" customWidth="1"/>
    <col min="9" max="10" width="2.44140625" customWidth="1"/>
    <col min="11" max="11" width="8.88671875" style="65"/>
    <col min="12" max="12" width="64.88671875" style="97" bestFit="1" customWidth="1"/>
    <col min="13" max="13" width="4.6640625" style="65" customWidth="1"/>
    <col min="14" max="14" width="4.33203125" customWidth="1"/>
  </cols>
  <sheetData>
    <row r="1" spans="2:13" ht="15" thickBot="1" x14ac:dyDescent="0.35"/>
    <row r="2" spans="2:13" ht="15" thickTop="1" x14ac:dyDescent="0.3">
      <c r="B2" s="108" t="s">
        <v>58</v>
      </c>
      <c r="C2" s="109"/>
      <c r="D2" s="109"/>
      <c r="E2" s="109"/>
      <c r="F2" s="109"/>
      <c r="G2" s="109"/>
      <c r="H2" s="110"/>
      <c r="K2" s="39" t="s">
        <v>9</v>
      </c>
      <c r="L2" s="71"/>
    </row>
    <row r="3" spans="2:13" x14ac:dyDescent="0.3">
      <c r="B3" s="1" t="s">
        <v>0</v>
      </c>
      <c r="C3" s="2" t="s">
        <v>1</v>
      </c>
      <c r="D3" s="3"/>
      <c r="E3" s="3"/>
      <c r="F3" s="4"/>
      <c r="G3" s="4"/>
      <c r="H3" s="5"/>
      <c r="K3" s="14" t="s">
        <v>0</v>
      </c>
      <c r="L3" s="81" t="s">
        <v>75</v>
      </c>
      <c r="M3" s="65">
        <v>5</v>
      </c>
    </row>
    <row r="4" spans="2:13" ht="27.6" x14ac:dyDescent="0.3">
      <c r="B4" s="64"/>
      <c r="C4" s="43"/>
      <c r="D4" s="44" t="s">
        <v>2</v>
      </c>
      <c r="E4" s="44" t="s">
        <v>3</v>
      </c>
      <c r="F4" s="44" t="s">
        <v>4</v>
      </c>
      <c r="G4" s="44" t="s">
        <v>5</v>
      </c>
      <c r="H4" s="62" t="s">
        <v>6</v>
      </c>
      <c r="I4" s="63"/>
      <c r="K4" s="14" t="s">
        <v>7</v>
      </c>
      <c r="L4" s="81" t="s">
        <v>74</v>
      </c>
      <c r="M4" s="65">
        <v>4</v>
      </c>
    </row>
    <row r="5" spans="2:13" x14ac:dyDescent="0.3">
      <c r="B5" s="56"/>
      <c r="C5" s="91">
        <v>1</v>
      </c>
      <c r="D5" s="23" t="s">
        <v>9</v>
      </c>
      <c r="E5" s="23" t="s">
        <v>72</v>
      </c>
      <c r="F5" s="95">
        <f>VLOOKUP(E5,L3:M7,2,FALSE)</f>
        <v>2</v>
      </c>
      <c r="G5" s="61">
        <v>0.05</v>
      </c>
      <c r="H5" s="52">
        <f>F5*G5/5</f>
        <v>0.02</v>
      </c>
      <c r="K5" s="14" t="s">
        <v>8</v>
      </c>
      <c r="L5" s="81" t="s">
        <v>73</v>
      </c>
      <c r="M5" s="65">
        <v>3</v>
      </c>
    </row>
    <row r="6" spans="2:13" x14ac:dyDescent="0.3">
      <c r="B6" s="8"/>
      <c r="C6" s="91">
        <v>2</v>
      </c>
      <c r="D6" s="23" t="s">
        <v>28</v>
      </c>
      <c r="E6" s="23" t="s">
        <v>77</v>
      </c>
      <c r="F6" s="10">
        <f>VLOOKUP(E6,L10:M14,2,FALSE)</f>
        <v>1</v>
      </c>
      <c r="G6" s="11">
        <v>0.05</v>
      </c>
      <c r="H6" s="12">
        <f>F6*G6/3</f>
        <v>1.6666666666666666E-2</v>
      </c>
      <c r="K6" s="14" t="s">
        <v>10</v>
      </c>
      <c r="L6" s="81" t="s">
        <v>72</v>
      </c>
      <c r="M6" s="65">
        <v>2</v>
      </c>
    </row>
    <row r="7" spans="2:13" x14ac:dyDescent="0.3">
      <c r="B7" s="8"/>
      <c r="C7" s="91">
        <v>3</v>
      </c>
      <c r="D7" s="23" t="s">
        <v>29</v>
      </c>
      <c r="E7" s="23" t="s">
        <v>32</v>
      </c>
      <c r="F7" s="10">
        <f>VLOOKUP(E7,L17:M21,2,FALSE)</f>
        <v>1</v>
      </c>
      <c r="G7" s="11">
        <v>0.05</v>
      </c>
      <c r="H7" s="12">
        <f t="shared" ref="H7:H8" si="0">F7*G7/5</f>
        <v>0.01</v>
      </c>
      <c r="K7" s="14" t="s">
        <v>11</v>
      </c>
      <c r="L7" s="81" t="s">
        <v>13</v>
      </c>
      <c r="M7" s="65">
        <v>1</v>
      </c>
    </row>
    <row r="8" spans="2:13" x14ac:dyDescent="0.3">
      <c r="B8" s="8"/>
      <c r="C8" s="91">
        <v>4</v>
      </c>
      <c r="D8" s="91" t="s">
        <v>79</v>
      </c>
      <c r="E8" s="99" t="s">
        <v>83</v>
      </c>
      <c r="F8" s="10">
        <f>VLOOKUP(E8,L24:M28,2,FALSE)</f>
        <v>4</v>
      </c>
      <c r="G8" s="11">
        <v>0.05</v>
      </c>
      <c r="H8" s="12">
        <f t="shared" si="0"/>
        <v>0.04</v>
      </c>
      <c r="K8" s="14"/>
      <c r="L8" s="68"/>
    </row>
    <row r="9" spans="2:13" x14ac:dyDescent="0.3">
      <c r="B9" s="8"/>
      <c r="C9" s="91"/>
      <c r="D9" s="91"/>
      <c r="E9" s="96"/>
      <c r="F9" s="15"/>
      <c r="G9" s="16">
        <f>SUM(G5:G8)</f>
        <v>0.2</v>
      </c>
      <c r="H9" s="17">
        <f>SUM(H5:H8)</f>
        <v>8.666666666666667E-2</v>
      </c>
      <c r="K9" s="75" t="s">
        <v>28</v>
      </c>
      <c r="L9" s="76"/>
    </row>
    <row r="10" spans="2:13" x14ac:dyDescent="0.3">
      <c r="B10" s="18"/>
      <c r="C10" s="19"/>
      <c r="D10" s="20"/>
      <c r="E10" s="20"/>
      <c r="F10" s="21"/>
      <c r="G10" s="21"/>
      <c r="H10" s="22"/>
      <c r="K10" s="14" t="s">
        <v>0</v>
      </c>
      <c r="L10" s="81" t="s">
        <v>109</v>
      </c>
      <c r="M10" s="65">
        <v>3</v>
      </c>
    </row>
    <row r="11" spans="2:13" x14ac:dyDescent="0.3">
      <c r="B11" s="1" t="s">
        <v>7</v>
      </c>
      <c r="C11" s="2" t="s">
        <v>12</v>
      </c>
      <c r="D11" s="3"/>
      <c r="E11" s="3"/>
      <c r="F11" s="4"/>
      <c r="G11" s="4"/>
      <c r="H11" s="5"/>
      <c r="K11" s="14" t="s">
        <v>7</v>
      </c>
      <c r="L11" s="81" t="s">
        <v>76</v>
      </c>
      <c r="M11" s="65">
        <v>2</v>
      </c>
    </row>
    <row r="12" spans="2:13" x14ac:dyDescent="0.3">
      <c r="B12" s="57"/>
      <c r="C12" s="54"/>
      <c r="D12" s="53" t="s">
        <v>2</v>
      </c>
      <c r="E12" s="53"/>
      <c r="F12" s="53"/>
      <c r="G12" s="44"/>
      <c r="H12" s="66"/>
      <c r="K12" s="14" t="s">
        <v>8</v>
      </c>
      <c r="L12" s="81" t="s">
        <v>77</v>
      </c>
      <c r="M12" s="65">
        <v>1</v>
      </c>
    </row>
    <row r="13" spans="2:13" x14ac:dyDescent="0.3">
      <c r="B13" s="6"/>
      <c r="C13" s="7">
        <v>1</v>
      </c>
      <c r="D13" s="58" t="s">
        <v>35</v>
      </c>
      <c r="E13" s="58" t="s">
        <v>60</v>
      </c>
      <c r="F13" s="59">
        <f>VLOOKUP(E13,L31:M45,2,FALSE)</f>
        <v>2</v>
      </c>
      <c r="G13" s="60">
        <v>0.15</v>
      </c>
      <c r="H13" s="52">
        <f t="shared" ref="H13:H14" si="1">F13*G13/5</f>
        <v>0.06</v>
      </c>
      <c r="K13" s="14"/>
      <c r="L13" s="81"/>
    </row>
    <row r="14" spans="2:13" ht="27.6" x14ac:dyDescent="0.3">
      <c r="B14" s="40"/>
      <c r="C14" s="13">
        <v>2</v>
      </c>
      <c r="D14" s="23" t="s">
        <v>87</v>
      </c>
      <c r="E14" s="72" t="s">
        <v>106</v>
      </c>
      <c r="F14" s="10">
        <f>VLOOKUP(E14,L38:M42,2,FALSE)</f>
        <v>3</v>
      </c>
      <c r="G14" s="41">
        <v>0.15</v>
      </c>
      <c r="H14" s="12">
        <f t="shared" si="1"/>
        <v>0.09</v>
      </c>
      <c r="K14" s="14"/>
      <c r="L14" s="81"/>
    </row>
    <row r="15" spans="2:13" x14ac:dyDescent="0.3">
      <c r="B15" s="40"/>
      <c r="C15" s="93">
        <v>3</v>
      </c>
      <c r="D15" s="93" t="s">
        <v>78</v>
      </c>
      <c r="E15" s="72" t="s">
        <v>89</v>
      </c>
      <c r="F15" s="92">
        <f>VLOOKUP(E15,L45:M49,2,FALSE)</f>
        <v>3</v>
      </c>
      <c r="G15" s="41">
        <v>0.15</v>
      </c>
      <c r="H15" s="12">
        <f>F15*G15/5</f>
        <v>0.09</v>
      </c>
      <c r="K15" s="14"/>
      <c r="L15" s="69"/>
    </row>
    <row r="16" spans="2:13" x14ac:dyDescent="0.3">
      <c r="B16" s="40"/>
      <c r="C16" s="91"/>
      <c r="D16" s="23"/>
      <c r="E16" s="23"/>
      <c r="F16" s="92"/>
      <c r="G16" s="41"/>
      <c r="H16" s="12"/>
      <c r="K16" s="77" t="s">
        <v>29</v>
      </c>
      <c r="L16" s="78"/>
    </row>
    <row r="17" spans="1:13" x14ac:dyDescent="0.3">
      <c r="B17" s="8"/>
      <c r="C17" s="93"/>
      <c r="D17" s="93"/>
      <c r="E17" s="94"/>
      <c r="F17" s="94"/>
      <c r="G17" s="16">
        <f>SUM(G12:G16)</f>
        <v>0.44999999999999996</v>
      </c>
      <c r="H17" s="17">
        <f>SUM(H12:H16)</f>
        <v>0.24</v>
      </c>
      <c r="K17" s="14" t="s">
        <v>0</v>
      </c>
      <c r="L17" s="81" t="s">
        <v>30</v>
      </c>
      <c r="M17" s="65">
        <v>5</v>
      </c>
    </row>
    <row r="18" spans="1:13" x14ac:dyDescent="0.3">
      <c r="B18" s="18"/>
      <c r="C18" s="19"/>
      <c r="D18" s="20"/>
      <c r="E18" s="20"/>
      <c r="F18" s="21"/>
      <c r="G18" s="21"/>
      <c r="H18" s="22"/>
      <c r="K18" s="14" t="s">
        <v>7</v>
      </c>
      <c r="L18" s="81" t="s">
        <v>31</v>
      </c>
      <c r="M18" s="65">
        <v>4</v>
      </c>
    </row>
    <row r="19" spans="1:13" x14ac:dyDescent="0.3">
      <c r="B19" s="55" t="s">
        <v>8</v>
      </c>
      <c r="C19" s="45" t="s">
        <v>49</v>
      </c>
      <c r="D19" s="46"/>
      <c r="E19" s="46"/>
      <c r="F19" s="47"/>
      <c r="G19" s="47"/>
      <c r="H19" s="48"/>
      <c r="K19" s="14" t="s">
        <v>8</v>
      </c>
      <c r="L19" s="81" t="s">
        <v>33</v>
      </c>
      <c r="M19" s="65">
        <v>3</v>
      </c>
    </row>
    <row r="20" spans="1:13" x14ac:dyDescent="0.3">
      <c r="A20" s="65"/>
      <c r="B20" s="64"/>
      <c r="C20" s="43"/>
      <c r="D20" s="44" t="s">
        <v>2</v>
      </c>
      <c r="E20" s="44"/>
      <c r="F20" s="44"/>
      <c r="G20" s="44"/>
      <c r="H20" s="66"/>
      <c r="K20" s="14" t="s">
        <v>10</v>
      </c>
      <c r="L20" s="81" t="s">
        <v>34</v>
      </c>
      <c r="M20" s="65">
        <v>2</v>
      </c>
    </row>
    <row r="21" spans="1:13" x14ac:dyDescent="0.3">
      <c r="B21" s="56"/>
      <c r="C21" s="42">
        <v>1</v>
      </c>
      <c r="D21" s="49" t="s">
        <v>24</v>
      </c>
      <c r="E21" s="73" t="s">
        <v>70</v>
      </c>
      <c r="F21" s="50">
        <f>VLOOKUP(E21,L52:M56,2,FALSE)</f>
        <v>2</v>
      </c>
      <c r="G21" s="51">
        <v>0.05</v>
      </c>
      <c r="H21" s="52">
        <f t="shared" ref="H21" si="2">F21*G21/5</f>
        <v>0.02</v>
      </c>
      <c r="K21" s="14" t="s">
        <v>11</v>
      </c>
      <c r="L21" s="81" t="s">
        <v>32</v>
      </c>
      <c r="M21" s="65">
        <v>1</v>
      </c>
    </row>
    <row r="22" spans="1:13" x14ac:dyDescent="0.3">
      <c r="B22" s="8"/>
      <c r="C22" s="13">
        <v>2</v>
      </c>
      <c r="D22" s="9" t="s">
        <v>45</v>
      </c>
      <c r="E22" s="74" t="s">
        <v>48</v>
      </c>
      <c r="F22" s="10">
        <f>VLOOKUP(E22,L59:M61,2,FALSE)</f>
        <v>1</v>
      </c>
      <c r="G22" s="24">
        <v>0.05</v>
      </c>
      <c r="H22" s="12">
        <f>F22*G22/3</f>
        <v>1.6666666666666666E-2</v>
      </c>
      <c r="K22" s="14"/>
      <c r="L22" s="70"/>
    </row>
    <row r="23" spans="1:13" x14ac:dyDescent="0.3">
      <c r="B23" s="56"/>
      <c r="C23" s="42">
        <v>3</v>
      </c>
      <c r="D23" s="49" t="s">
        <v>67</v>
      </c>
      <c r="E23" s="49" t="s">
        <v>22</v>
      </c>
      <c r="F23" s="50">
        <f>VLOOKUP(E23,L71:M73,2,FALSE)</f>
        <v>3</v>
      </c>
      <c r="G23" s="51">
        <v>0.1</v>
      </c>
      <c r="H23" s="52">
        <f>G23*F23/3</f>
        <v>0.10000000000000002</v>
      </c>
      <c r="K23" s="77" t="s">
        <v>81</v>
      </c>
      <c r="L23" s="78"/>
    </row>
    <row r="24" spans="1:13" x14ac:dyDescent="0.3">
      <c r="B24" s="8"/>
      <c r="C24" s="13"/>
      <c r="D24" s="25"/>
      <c r="E24" s="9"/>
      <c r="F24" s="10"/>
      <c r="G24" s="24"/>
      <c r="H24" s="12"/>
      <c r="K24" s="14" t="s">
        <v>0</v>
      </c>
      <c r="L24" s="81" t="s">
        <v>82</v>
      </c>
      <c r="M24" s="65">
        <v>5</v>
      </c>
    </row>
    <row r="25" spans="1:13" x14ac:dyDescent="0.3">
      <c r="B25" s="8"/>
      <c r="C25" s="13"/>
      <c r="D25" s="9"/>
      <c r="E25" s="9"/>
      <c r="F25" s="10"/>
      <c r="G25" s="24"/>
      <c r="H25" s="12"/>
      <c r="K25" s="14" t="s">
        <v>7</v>
      </c>
      <c r="L25" s="81" t="s">
        <v>83</v>
      </c>
      <c r="M25" s="65">
        <v>4</v>
      </c>
    </row>
    <row r="26" spans="1:13" x14ac:dyDescent="0.3">
      <c r="B26" s="8"/>
      <c r="C26" s="13"/>
      <c r="D26" s="9"/>
      <c r="E26" s="9"/>
      <c r="F26" s="10"/>
      <c r="G26" s="24"/>
      <c r="H26" s="12"/>
      <c r="K26" s="14" t="s">
        <v>8</v>
      </c>
      <c r="L26" s="81" t="s">
        <v>84</v>
      </c>
      <c r="M26" s="65">
        <v>3</v>
      </c>
    </row>
    <row r="27" spans="1:13" x14ac:dyDescent="0.3">
      <c r="B27" s="8"/>
      <c r="C27" s="13"/>
      <c r="D27" s="13"/>
      <c r="E27" s="15"/>
      <c r="F27" s="15"/>
      <c r="G27" s="16">
        <f>SUM(G21:G26)</f>
        <v>0.2</v>
      </c>
      <c r="H27" s="17">
        <f>SUM(H21:H26)</f>
        <v>0.13666666666666669</v>
      </c>
      <c r="K27" s="14" t="s">
        <v>10</v>
      </c>
      <c r="L27" s="81" t="s">
        <v>85</v>
      </c>
      <c r="M27" s="65">
        <v>2</v>
      </c>
    </row>
    <row r="28" spans="1:13" x14ac:dyDescent="0.3">
      <c r="B28" s="18"/>
      <c r="C28" s="19"/>
      <c r="D28" s="20"/>
      <c r="E28" s="20"/>
      <c r="F28" s="21"/>
      <c r="G28" s="21"/>
      <c r="H28" s="22"/>
      <c r="K28" s="14" t="s">
        <v>11</v>
      </c>
      <c r="L28" s="81" t="s">
        <v>86</v>
      </c>
      <c r="M28" s="65">
        <v>1</v>
      </c>
    </row>
    <row r="29" spans="1:13" x14ac:dyDescent="0.3">
      <c r="B29" s="55" t="s">
        <v>10</v>
      </c>
      <c r="C29" s="45" t="s">
        <v>14</v>
      </c>
      <c r="D29" s="46"/>
      <c r="E29" s="46"/>
      <c r="F29" s="47"/>
      <c r="G29" s="47"/>
      <c r="H29" s="48"/>
    </row>
    <row r="30" spans="1:13" x14ac:dyDescent="0.3">
      <c r="B30" s="64"/>
      <c r="C30" s="43"/>
      <c r="D30" s="44" t="s">
        <v>2</v>
      </c>
      <c r="E30" s="44"/>
      <c r="F30" s="44"/>
      <c r="G30" s="44"/>
      <c r="H30" s="66"/>
      <c r="K30" s="39" t="s">
        <v>36</v>
      </c>
      <c r="L30" s="71"/>
    </row>
    <row r="31" spans="1:13" x14ac:dyDescent="0.3">
      <c r="B31" s="56"/>
      <c r="C31" s="13">
        <v>1</v>
      </c>
      <c r="D31" s="9" t="s">
        <v>51</v>
      </c>
      <c r="E31" s="74" t="s">
        <v>97</v>
      </c>
      <c r="F31" s="50">
        <f>VLOOKUP(E31,L77:M82,2,FALSE)</f>
        <v>2</v>
      </c>
      <c r="G31" s="51">
        <v>0.15</v>
      </c>
      <c r="H31" s="52">
        <f>F31*G31/5</f>
        <v>0.06</v>
      </c>
      <c r="K31" s="14" t="s">
        <v>0</v>
      </c>
      <c r="L31" s="81" t="s">
        <v>63</v>
      </c>
      <c r="M31" s="65">
        <v>5</v>
      </c>
    </row>
    <row r="32" spans="1:13" x14ac:dyDescent="0.3">
      <c r="B32" s="8"/>
      <c r="C32" s="13"/>
      <c r="D32" s="9"/>
      <c r="E32" s="74"/>
      <c r="F32" s="10"/>
      <c r="G32" s="24"/>
      <c r="H32" s="12"/>
      <c r="K32" s="14" t="s">
        <v>7</v>
      </c>
      <c r="L32" s="81" t="s">
        <v>62</v>
      </c>
      <c r="M32" s="65">
        <v>4</v>
      </c>
    </row>
    <row r="33" spans="2:13" x14ac:dyDescent="0.3">
      <c r="B33" s="8"/>
      <c r="C33" s="13"/>
      <c r="D33" s="13"/>
      <c r="E33" s="15"/>
      <c r="F33" s="15"/>
      <c r="G33" s="16">
        <f>SUM(G30:G32)</f>
        <v>0.15</v>
      </c>
      <c r="H33" s="17">
        <f>SUM(H30:H32)</f>
        <v>0.06</v>
      </c>
      <c r="K33" s="14" t="s">
        <v>8</v>
      </c>
      <c r="L33" s="81" t="s">
        <v>61</v>
      </c>
      <c r="M33" s="65">
        <v>3</v>
      </c>
    </row>
    <row r="34" spans="2:13" x14ac:dyDescent="0.3">
      <c r="B34" s="86"/>
      <c r="C34" s="87"/>
      <c r="D34" s="87"/>
      <c r="E34" s="88"/>
      <c r="F34" s="88"/>
      <c r="G34" s="89"/>
      <c r="H34" s="90"/>
      <c r="K34" s="14" t="s">
        <v>10</v>
      </c>
      <c r="L34" s="81" t="s">
        <v>60</v>
      </c>
      <c r="M34" s="65">
        <v>2</v>
      </c>
    </row>
    <row r="35" spans="2:13" x14ac:dyDescent="0.3">
      <c r="B35" s="86"/>
      <c r="C35" s="87"/>
      <c r="D35" s="87"/>
      <c r="E35" s="88"/>
      <c r="F35" s="88"/>
      <c r="G35" s="89">
        <f>G33+G27+G17+G9</f>
        <v>1</v>
      </c>
      <c r="H35" s="90">
        <f>H33+H27+H17+H9</f>
        <v>0.52333333333333332</v>
      </c>
      <c r="K35" s="14" t="s">
        <v>11</v>
      </c>
      <c r="L35" s="81" t="s">
        <v>59</v>
      </c>
      <c r="M35" s="65">
        <v>1</v>
      </c>
    </row>
    <row r="36" spans="2:13" x14ac:dyDescent="0.3">
      <c r="B36" s="55" t="s">
        <v>11</v>
      </c>
      <c r="C36" s="45" t="s">
        <v>80</v>
      </c>
      <c r="D36" s="46"/>
      <c r="E36" s="46"/>
      <c r="F36" s="47"/>
      <c r="G36" s="47"/>
      <c r="H36" s="48"/>
      <c r="K36" s="14"/>
      <c r="L36" s="81"/>
    </row>
    <row r="37" spans="2:13" x14ac:dyDescent="0.3">
      <c r="B37" s="86"/>
      <c r="C37" s="87">
        <v>1</v>
      </c>
      <c r="D37" s="87" t="s">
        <v>38</v>
      </c>
      <c r="E37" s="88" t="s">
        <v>99</v>
      </c>
      <c r="F37" s="88">
        <f>VLOOKUP(E37,L84:M85,2,FALSE)</f>
        <v>0</v>
      </c>
      <c r="G37" s="89">
        <v>0.05</v>
      </c>
      <c r="H37" s="90">
        <f>G37*F37</f>
        <v>0</v>
      </c>
      <c r="K37" s="39" t="s">
        <v>87</v>
      </c>
      <c r="L37" s="71"/>
    </row>
    <row r="38" spans="2:13" x14ac:dyDescent="0.3">
      <c r="B38" s="86"/>
      <c r="C38" s="87">
        <v>2</v>
      </c>
      <c r="D38" s="87" t="s">
        <v>40</v>
      </c>
      <c r="E38" s="88" t="s">
        <v>102</v>
      </c>
      <c r="F38" s="88">
        <f>VLOOKUP(E38,L88:M89,2,FALSE)</f>
        <v>0</v>
      </c>
      <c r="G38" s="89">
        <v>0.05</v>
      </c>
      <c r="H38" s="90">
        <f t="shared" ref="H38:H39" si="3">G38*F38</f>
        <v>0</v>
      </c>
      <c r="K38" s="14" t="s">
        <v>0</v>
      </c>
      <c r="L38" s="84" t="s">
        <v>57</v>
      </c>
      <c r="M38" s="65">
        <v>5</v>
      </c>
    </row>
    <row r="39" spans="2:13" x14ac:dyDescent="0.3">
      <c r="B39" s="86"/>
      <c r="C39" s="87">
        <v>3</v>
      </c>
      <c r="D39" s="87" t="s">
        <v>50</v>
      </c>
      <c r="E39" s="88" t="s">
        <v>104</v>
      </c>
      <c r="F39" s="88">
        <f>VLOOKUP(E39,L92:M93,2,FALSE)</f>
        <v>0</v>
      </c>
      <c r="G39" s="89">
        <v>0.05</v>
      </c>
      <c r="H39" s="90">
        <f t="shared" si="3"/>
        <v>0</v>
      </c>
      <c r="K39" s="14" t="s">
        <v>7</v>
      </c>
      <c r="L39" s="84" t="s">
        <v>37</v>
      </c>
      <c r="M39" s="65">
        <v>4</v>
      </c>
    </row>
    <row r="40" spans="2:13" x14ac:dyDescent="0.3">
      <c r="B40" s="86"/>
      <c r="C40" s="87"/>
      <c r="D40" s="87"/>
      <c r="E40" s="88"/>
      <c r="F40" s="88"/>
      <c r="G40" s="89">
        <f>SUM(G37:G39)</f>
        <v>0.15000000000000002</v>
      </c>
      <c r="H40" s="90">
        <f>SUM(H37:H39)</f>
        <v>0</v>
      </c>
      <c r="K40" s="14" t="s">
        <v>8</v>
      </c>
      <c r="L40" s="84" t="s">
        <v>106</v>
      </c>
      <c r="M40" s="65">
        <v>3</v>
      </c>
    </row>
    <row r="41" spans="2:13" x14ac:dyDescent="0.3">
      <c r="B41" s="86"/>
      <c r="C41" s="87"/>
      <c r="D41" s="87"/>
      <c r="E41" s="88"/>
      <c r="F41" s="88"/>
      <c r="G41" s="89"/>
      <c r="H41" s="90"/>
      <c r="K41" s="14" t="s">
        <v>10</v>
      </c>
      <c r="L41" s="84" t="s">
        <v>107</v>
      </c>
      <c r="M41" s="65">
        <v>2</v>
      </c>
    </row>
    <row r="42" spans="2:13" x14ac:dyDescent="0.3">
      <c r="B42" s="86"/>
      <c r="C42" s="87"/>
      <c r="D42" s="87"/>
      <c r="E42" s="88"/>
      <c r="F42" s="88"/>
      <c r="G42" s="89"/>
      <c r="H42" s="90"/>
      <c r="K42" s="14" t="s">
        <v>11</v>
      </c>
      <c r="L42" s="84" t="s">
        <v>108</v>
      </c>
      <c r="M42" s="65">
        <v>1</v>
      </c>
    </row>
    <row r="43" spans="2:13" x14ac:dyDescent="0.3">
      <c r="B43" s="86"/>
      <c r="C43" s="87"/>
      <c r="D43" s="87"/>
      <c r="E43" s="88"/>
      <c r="F43" s="88"/>
      <c r="G43" s="89"/>
      <c r="H43" s="90"/>
      <c r="K43" s="14"/>
      <c r="L43" s="81"/>
    </row>
    <row r="44" spans="2:13" x14ac:dyDescent="0.3">
      <c r="B44" s="26"/>
      <c r="C44" s="27"/>
      <c r="D44" s="28"/>
      <c r="E44" s="28"/>
      <c r="F44" s="29"/>
      <c r="G44" s="29"/>
      <c r="H44" s="30"/>
      <c r="K44" s="39" t="s">
        <v>88</v>
      </c>
      <c r="L44" s="71"/>
    </row>
    <row r="45" spans="2:13" ht="15.6" x14ac:dyDescent="0.3">
      <c r="B45" s="31"/>
      <c r="C45" s="32"/>
      <c r="D45" s="33" t="s">
        <v>15</v>
      </c>
      <c r="E45" s="111">
        <f>SUM(H33+H27+H17+H9+H40)</f>
        <v>0.52333333333333332</v>
      </c>
      <c r="F45" s="112"/>
      <c r="G45" s="112"/>
      <c r="H45" s="113"/>
      <c r="K45" s="14" t="s">
        <v>0</v>
      </c>
      <c r="L45" s="84" t="s">
        <v>91</v>
      </c>
      <c r="M45" s="65">
        <v>5</v>
      </c>
    </row>
    <row r="46" spans="2:13" ht="16.2" thickBot="1" x14ac:dyDescent="0.35">
      <c r="B46" s="34"/>
      <c r="C46" s="35"/>
      <c r="D46" s="36" t="s">
        <v>71</v>
      </c>
      <c r="E46" s="114" t="str">
        <f>IF(E45&gt;=85%,"PLATINUM",IF(E45&gt;=75%,"GOLD",IF(E45&gt;=60%,"SILVER",IF(E45&gt;=50%,"BRONZE","-"))))</f>
        <v>BRONZE</v>
      </c>
      <c r="F46" s="115"/>
      <c r="G46" s="115"/>
      <c r="H46" s="116"/>
      <c r="K46" s="14" t="s">
        <v>7</v>
      </c>
      <c r="L46" s="84" t="s">
        <v>90</v>
      </c>
      <c r="M46" s="65">
        <v>4</v>
      </c>
    </row>
    <row r="47" spans="2:13" ht="15" thickTop="1" x14ac:dyDescent="0.3">
      <c r="G47" s="67"/>
      <c r="K47" s="14" t="s">
        <v>8</v>
      </c>
      <c r="L47" s="84" t="s">
        <v>89</v>
      </c>
      <c r="M47" s="65">
        <v>3</v>
      </c>
    </row>
    <row r="48" spans="2:13" x14ac:dyDescent="0.3">
      <c r="G48" s="67"/>
      <c r="K48" s="14" t="s">
        <v>10</v>
      </c>
      <c r="L48" s="84" t="s">
        <v>92</v>
      </c>
      <c r="M48" s="100">
        <v>2</v>
      </c>
    </row>
    <row r="49" spans="4:13" x14ac:dyDescent="0.3">
      <c r="D49" s="37" t="s">
        <v>16</v>
      </c>
      <c r="E49" s="38" t="s">
        <v>17</v>
      </c>
      <c r="K49" s="14" t="s">
        <v>11</v>
      </c>
      <c r="L49" s="84" t="s">
        <v>93</v>
      </c>
      <c r="M49" s="100">
        <v>1</v>
      </c>
    </row>
    <row r="50" spans="4:13" x14ac:dyDescent="0.3">
      <c r="D50" s="37" t="s">
        <v>18</v>
      </c>
      <c r="E50" s="37" t="s">
        <v>19</v>
      </c>
      <c r="K50" s="14"/>
      <c r="L50" s="84"/>
    </row>
    <row r="51" spans="4:13" x14ac:dyDescent="0.3">
      <c r="D51" s="37" t="s">
        <v>20</v>
      </c>
      <c r="E51" s="37" t="s">
        <v>68</v>
      </c>
      <c r="K51" s="82" t="s">
        <v>24</v>
      </c>
      <c r="L51" s="83"/>
    </row>
    <row r="52" spans="4:13" x14ac:dyDescent="0.3">
      <c r="D52" s="37" t="s">
        <v>21</v>
      </c>
      <c r="E52" s="37" t="s">
        <v>69</v>
      </c>
      <c r="K52" s="79" t="s">
        <v>0</v>
      </c>
      <c r="L52" s="81" t="s">
        <v>41</v>
      </c>
      <c r="M52" s="65">
        <v>5</v>
      </c>
    </row>
    <row r="53" spans="4:13" x14ac:dyDescent="0.3">
      <c r="D53" s="37" t="s">
        <v>22</v>
      </c>
      <c r="E53" s="37" t="s">
        <v>23</v>
      </c>
      <c r="K53" s="79" t="s">
        <v>7</v>
      </c>
      <c r="L53" s="81" t="s">
        <v>44</v>
      </c>
      <c r="M53" s="65">
        <v>4</v>
      </c>
    </row>
    <row r="54" spans="4:13" x14ac:dyDescent="0.3">
      <c r="D54" s="85"/>
      <c r="E54" s="85"/>
      <c r="K54" s="79" t="s">
        <v>8</v>
      </c>
      <c r="L54" s="81" t="s">
        <v>43</v>
      </c>
      <c r="M54" s="65">
        <v>3</v>
      </c>
    </row>
    <row r="55" spans="4:13" x14ac:dyDescent="0.3">
      <c r="K55" s="79" t="s">
        <v>10</v>
      </c>
      <c r="L55" s="81" t="s">
        <v>70</v>
      </c>
      <c r="M55" s="65">
        <v>2</v>
      </c>
    </row>
    <row r="56" spans="4:13" x14ac:dyDescent="0.3">
      <c r="K56" s="79" t="s">
        <v>11</v>
      </c>
      <c r="L56" s="81" t="s">
        <v>42</v>
      </c>
      <c r="M56" s="65">
        <v>1</v>
      </c>
    </row>
    <row r="57" spans="4:13" x14ac:dyDescent="0.3">
      <c r="K57" s="79"/>
      <c r="L57" s="80"/>
    </row>
    <row r="58" spans="4:13" x14ac:dyDescent="0.3">
      <c r="K58" s="82" t="s">
        <v>45</v>
      </c>
      <c r="L58" s="76"/>
    </row>
    <row r="59" spans="4:13" x14ac:dyDescent="0.3">
      <c r="K59" s="14" t="s">
        <v>0</v>
      </c>
      <c r="L59" s="81" t="s">
        <v>47</v>
      </c>
      <c r="M59" s="65">
        <v>3</v>
      </c>
    </row>
    <row r="60" spans="4:13" x14ac:dyDescent="0.3">
      <c r="K60" s="14" t="s">
        <v>7</v>
      </c>
      <c r="L60" s="81" t="s">
        <v>46</v>
      </c>
      <c r="M60" s="65">
        <v>2</v>
      </c>
    </row>
    <row r="61" spans="4:13" x14ac:dyDescent="0.3">
      <c r="K61" s="14" t="s">
        <v>8</v>
      </c>
      <c r="L61" s="81" t="s">
        <v>48</v>
      </c>
      <c r="M61" s="65">
        <v>1</v>
      </c>
    </row>
    <row r="62" spans="4:13" x14ac:dyDescent="0.3">
      <c r="K62" s="14"/>
      <c r="L62" s="81"/>
    </row>
    <row r="63" spans="4:13" x14ac:dyDescent="0.3">
      <c r="K63" s="39" t="s">
        <v>51</v>
      </c>
      <c r="L63" s="71"/>
    </row>
    <row r="64" spans="4:13" x14ac:dyDescent="0.3">
      <c r="K64" s="14" t="s">
        <v>0</v>
      </c>
      <c r="L64" s="81" t="s">
        <v>52</v>
      </c>
      <c r="M64" s="65">
        <v>5</v>
      </c>
    </row>
    <row r="65" spans="11:13" x14ac:dyDescent="0.3">
      <c r="K65" s="14" t="s">
        <v>7</v>
      </c>
      <c r="L65" s="81" t="s">
        <v>53</v>
      </c>
      <c r="M65" s="65">
        <v>4</v>
      </c>
    </row>
    <row r="66" spans="11:13" x14ac:dyDescent="0.3">
      <c r="K66" s="14" t="s">
        <v>8</v>
      </c>
      <c r="L66" s="81" t="s">
        <v>54</v>
      </c>
      <c r="M66" s="65">
        <v>3</v>
      </c>
    </row>
    <row r="67" spans="11:13" x14ac:dyDescent="0.3">
      <c r="K67" s="14" t="s">
        <v>10</v>
      </c>
      <c r="L67" s="81" t="s">
        <v>55</v>
      </c>
      <c r="M67" s="65">
        <v>2</v>
      </c>
    </row>
    <row r="68" spans="11:13" x14ac:dyDescent="0.3">
      <c r="K68" s="98" t="s">
        <v>11</v>
      </c>
      <c r="L68" s="81" t="s">
        <v>56</v>
      </c>
      <c r="M68" s="65">
        <v>1</v>
      </c>
    </row>
    <row r="70" spans="11:13" x14ac:dyDescent="0.3">
      <c r="K70" s="39" t="s">
        <v>64</v>
      </c>
      <c r="L70" s="71"/>
    </row>
    <row r="71" spans="11:13" x14ac:dyDescent="0.3">
      <c r="K71" s="14" t="s">
        <v>0</v>
      </c>
      <c r="L71" s="81" t="s">
        <v>22</v>
      </c>
      <c r="M71" s="65">
        <v>3</v>
      </c>
    </row>
    <row r="72" spans="11:13" x14ac:dyDescent="0.3">
      <c r="K72" s="14" t="s">
        <v>7</v>
      </c>
      <c r="L72" s="81" t="s">
        <v>65</v>
      </c>
      <c r="M72" s="65">
        <v>2</v>
      </c>
    </row>
    <row r="73" spans="11:13" x14ac:dyDescent="0.3">
      <c r="K73" s="14" t="s">
        <v>8</v>
      </c>
      <c r="L73" s="81" t="s">
        <v>66</v>
      </c>
      <c r="M73" s="65">
        <v>1</v>
      </c>
    </row>
    <row r="74" spans="11:13" x14ac:dyDescent="0.3">
      <c r="K74" s="14"/>
      <c r="L74" s="81"/>
    </row>
    <row r="75" spans="11:13" x14ac:dyDescent="0.3">
      <c r="K75" s="14"/>
      <c r="L75" s="81"/>
    </row>
    <row r="76" spans="11:13" x14ac:dyDescent="0.3">
      <c r="K76" s="39" t="s">
        <v>51</v>
      </c>
      <c r="L76" s="71"/>
    </row>
    <row r="77" spans="11:13" x14ac:dyDescent="0.3">
      <c r="K77" s="14" t="s">
        <v>0</v>
      </c>
      <c r="L77" s="81" t="s">
        <v>94</v>
      </c>
      <c r="M77" s="65">
        <v>5</v>
      </c>
    </row>
    <row r="78" spans="11:13" x14ac:dyDescent="0.3">
      <c r="K78" s="14" t="s">
        <v>7</v>
      </c>
      <c r="L78" s="81" t="s">
        <v>95</v>
      </c>
      <c r="M78" s="65">
        <v>4</v>
      </c>
    </row>
    <row r="79" spans="11:13" x14ac:dyDescent="0.3">
      <c r="K79" s="14" t="s">
        <v>8</v>
      </c>
      <c r="L79" s="81" t="s">
        <v>96</v>
      </c>
      <c r="M79" s="65">
        <v>3</v>
      </c>
    </row>
    <row r="80" spans="11:13" x14ac:dyDescent="0.3">
      <c r="K80" s="14" t="s">
        <v>10</v>
      </c>
      <c r="L80" s="81" t="s">
        <v>97</v>
      </c>
      <c r="M80" s="100">
        <v>2</v>
      </c>
    </row>
    <row r="81" spans="11:14" x14ac:dyDescent="0.3">
      <c r="K81" s="101" t="s">
        <v>11</v>
      </c>
      <c r="L81" s="102" t="s">
        <v>98</v>
      </c>
      <c r="M81" s="100">
        <v>1</v>
      </c>
    </row>
    <row r="82" spans="11:14" x14ac:dyDescent="0.3">
      <c r="K82" s="14"/>
      <c r="L82" s="81"/>
    </row>
    <row r="83" spans="11:14" x14ac:dyDescent="0.3">
      <c r="K83" s="103" t="s">
        <v>38</v>
      </c>
      <c r="L83" s="81"/>
    </row>
    <row r="84" spans="11:14" x14ac:dyDescent="0.3">
      <c r="K84" s="14" t="s">
        <v>0</v>
      </c>
      <c r="L84" s="81" t="s">
        <v>99</v>
      </c>
      <c r="M84" s="100">
        <v>0</v>
      </c>
    </row>
    <row r="85" spans="11:14" x14ac:dyDescent="0.3">
      <c r="K85" s="14" t="s">
        <v>7</v>
      </c>
      <c r="L85" s="81" t="s">
        <v>39</v>
      </c>
      <c r="M85" s="100">
        <v>-1</v>
      </c>
    </row>
    <row r="86" spans="11:14" x14ac:dyDescent="0.3">
      <c r="K86" s="98"/>
      <c r="L86" s="81"/>
    </row>
    <row r="87" spans="11:14" x14ac:dyDescent="0.3">
      <c r="K87" s="104" t="s">
        <v>100</v>
      </c>
    </row>
    <row r="88" spans="11:14" x14ac:dyDescent="0.3">
      <c r="K88" s="101" t="s">
        <v>0</v>
      </c>
      <c r="L88" s="106" t="s">
        <v>102</v>
      </c>
      <c r="M88" s="65">
        <v>0</v>
      </c>
    </row>
    <row r="89" spans="11:14" x14ac:dyDescent="0.3">
      <c r="K89" s="14" t="s">
        <v>7</v>
      </c>
      <c r="L89" s="107" t="s">
        <v>103</v>
      </c>
      <c r="M89" s="100">
        <v>-1</v>
      </c>
    </row>
    <row r="90" spans="11:14" x14ac:dyDescent="0.3">
      <c r="K90" s="14"/>
      <c r="L90" s="81"/>
      <c r="N90" s="65"/>
    </row>
    <row r="91" spans="11:14" x14ac:dyDescent="0.3">
      <c r="K91" s="103" t="s">
        <v>101</v>
      </c>
      <c r="L91" s="81"/>
    </row>
    <row r="92" spans="11:14" x14ac:dyDescent="0.3">
      <c r="K92" s="105" t="s">
        <v>0</v>
      </c>
      <c r="L92" s="97" t="s">
        <v>104</v>
      </c>
      <c r="M92" s="65">
        <v>0</v>
      </c>
    </row>
    <row r="93" spans="11:14" x14ac:dyDescent="0.3">
      <c r="K93" s="105" t="s">
        <v>7</v>
      </c>
      <c r="L93" s="97" t="s">
        <v>105</v>
      </c>
      <c r="M93" s="100">
        <v>-1</v>
      </c>
    </row>
  </sheetData>
  <mergeCells count="3">
    <mergeCell ref="B2:H2"/>
    <mergeCell ref="E45:H45"/>
    <mergeCell ref="E46:H46"/>
  </mergeCells>
  <dataValidations count="18">
    <dataValidation type="list" allowBlank="1" showInputMessage="1" showErrorMessage="1" sqref="E14" xr:uid="{00000000-0002-0000-0000-000000000000}">
      <formula1>$L$38:$L$42</formula1>
    </dataValidation>
    <dataValidation type="list" allowBlank="1" showInputMessage="1" showErrorMessage="1" sqref="E5" xr:uid="{00000000-0002-0000-0000-000001000000}">
      <formula1>$L$3:$L$7</formula1>
    </dataValidation>
    <dataValidation type="list" allowBlank="1" showInputMessage="1" showErrorMessage="1" sqref="E7" xr:uid="{00000000-0002-0000-0000-000002000000}">
      <formula1>$L$17:$L$21</formula1>
    </dataValidation>
    <dataValidation type="list" allowBlank="1" showInputMessage="1" showErrorMessage="1" sqref="E8" xr:uid="{00000000-0002-0000-0000-000003000000}">
      <formula1>$L$24:$L$28</formula1>
    </dataValidation>
    <dataValidation type="list" allowBlank="1" showInputMessage="1" showErrorMessage="1" sqref="E13" xr:uid="{00000000-0002-0000-0000-000004000000}">
      <formula1>$L$31:$L$35</formula1>
    </dataValidation>
    <dataValidation type="list" allowBlank="1" showInputMessage="1" showErrorMessage="1" sqref="E21" xr:uid="{00000000-0002-0000-0000-000005000000}">
      <formula1>$L$52:$L$56</formula1>
    </dataValidation>
    <dataValidation type="list" allowBlank="1" showInputMessage="1" showErrorMessage="1" sqref="E25" xr:uid="{00000000-0002-0000-0000-000006000000}">
      <formula1>$L$89:$L$91</formula1>
    </dataValidation>
    <dataValidation type="list" allowBlank="1" showInputMessage="1" showErrorMessage="1" sqref="E24 E32" xr:uid="{00000000-0002-0000-0000-000007000000}">
      <formula1>$L$82:$L$86</formula1>
    </dataValidation>
    <dataValidation type="list" allowBlank="1" showInputMessage="1" showErrorMessage="1" sqref="E22" xr:uid="{00000000-0002-0000-0000-000008000000}">
      <formula1>$L$59:$L$61</formula1>
    </dataValidation>
    <dataValidation type="list" allowBlank="1" showInputMessage="1" showErrorMessage="1" sqref="E26" xr:uid="{00000000-0002-0000-0000-000009000000}">
      <formula1>#REF!</formula1>
    </dataValidation>
    <dataValidation type="list" allowBlank="1" showInputMessage="1" showErrorMessage="1" sqref="E15" xr:uid="{00000000-0002-0000-0000-00000A000000}">
      <formula1>$L$45:$L$49</formula1>
    </dataValidation>
    <dataValidation type="list" allowBlank="1" showInputMessage="1" showErrorMessage="1" sqref="E16" xr:uid="{00000000-0002-0000-0000-00000B000000}">
      <formula1>$L$61:$L$63</formula1>
    </dataValidation>
    <dataValidation type="list" allowBlank="1" showInputMessage="1" showErrorMessage="1" sqref="E23" xr:uid="{00000000-0002-0000-0000-00000C000000}">
      <formula1>$L$71:$L$73</formula1>
    </dataValidation>
    <dataValidation type="list" allowBlank="1" showInputMessage="1" showErrorMessage="1" sqref="E31" xr:uid="{00000000-0002-0000-0000-00000D000000}">
      <formula1>$L$77:$L$81</formula1>
    </dataValidation>
    <dataValidation type="list" allowBlank="1" showInputMessage="1" showErrorMessage="1" sqref="E37" xr:uid="{00000000-0002-0000-0000-00000E000000}">
      <formula1>$L$84:$L$85</formula1>
    </dataValidation>
    <dataValidation type="list" allowBlank="1" showInputMessage="1" showErrorMessage="1" sqref="E38" xr:uid="{00000000-0002-0000-0000-00000F000000}">
      <formula1>$L$88:$L$89</formula1>
    </dataValidation>
    <dataValidation type="list" allowBlank="1" showInputMessage="1" showErrorMessage="1" sqref="E39" xr:uid="{00000000-0002-0000-0000-000010000000}">
      <formula1>$L$92:$L$93</formula1>
    </dataValidation>
    <dataValidation type="list" allowBlank="1" showInputMessage="1" showErrorMessage="1" sqref="E6" xr:uid="{00000000-0002-0000-0000-000011000000}">
      <formula1>$L$10:$L$12</formula1>
    </dataValidation>
  </dataValidations>
  <pageMargins left="0.7" right="0.7" top="0.75" bottom="0.75" header="0.3" footer="0.3"/>
  <pageSetup scale="83" orientation="portrait" r:id="rId1"/>
  <rowBreaks count="1" manualBreakCount="1">
    <brk id="54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3"/>
  <sheetViews>
    <sheetView showGridLines="0" tabSelected="1" topLeftCell="A49" zoomScaleNormal="100" workbookViewId="0">
      <selection activeCell="E62" sqref="E62"/>
    </sheetView>
  </sheetViews>
  <sheetFormatPr defaultColWidth="8.88671875" defaultRowHeight="14.4" x14ac:dyDescent="0.3"/>
  <cols>
    <col min="1" max="1" width="2.88671875" customWidth="1"/>
    <col min="2" max="3" width="3.44140625" customWidth="1"/>
    <col min="4" max="4" width="31.88671875" customWidth="1"/>
    <col min="5" max="5" width="32.77734375" customWidth="1"/>
    <col min="6" max="8" width="8.44140625" customWidth="1"/>
    <col min="9" max="10" width="2.44140625" customWidth="1"/>
    <col min="11" max="11" width="8.88671875" style="65"/>
    <col min="12" max="12" width="64.88671875" style="97" bestFit="1" customWidth="1"/>
    <col min="13" max="13" width="4.6640625" style="65" customWidth="1"/>
    <col min="14" max="14" width="4.33203125" customWidth="1"/>
  </cols>
  <sheetData>
    <row r="1" spans="2:13" ht="15" thickBot="1" x14ac:dyDescent="0.35"/>
    <row r="2" spans="2:13" ht="15" thickTop="1" x14ac:dyDescent="0.3">
      <c r="B2" s="108" t="s">
        <v>58</v>
      </c>
      <c r="C2" s="109"/>
      <c r="D2" s="109"/>
      <c r="E2" s="109"/>
      <c r="F2" s="109"/>
      <c r="G2" s="109"/>
      <c r="H2" s="110"/>
      <c r="K2" s="39" t="s">
        <v>9</v>
      </c>
      <c r="L2" s="71"/>
    </row>
    <row r="3" spans="2:13" x14ac:dyDescent="0.3">
      <c r="B3" s="1" t="s">
        <v>0</v>
      </c>
      <c r="C3" s="2" t="s">
        <v>1</v>
      </c>
      <c r="D3" s="3"/>
      <c r="E3" s="3"/>
      <c r="F3" s="4"/>
      <c r="G3" s="4"/>
      <c r="H3" s="5"/>
      <c r="K3" s="14" t="s">
        <v>0</v>
      </c>
      <c r="L3" s="81" t="s">
        <v>75</v>
      </c>
      <c r="M3" s="65">
        <v>5</v>
      </c>
    </row>
    <row r="4" spans="2:13" ht="27.6" x14ac:dyDescent="0.3">
      <c r="B4" s="64"/>
      <c r="C4" s="43"/>
      <c r="D4" s="44" t="s">
        <v>2</v>
      </c>
      <c r="E4" s="44" t="s">
        <v>3</v>
      </c>
      <c r="F4" s="44" t="s">
        <v>4</v>
      </c>
      <c r="G4" s="44" t="s">
        <v>5</v>
      </c>
      <c r="H4" s="62" t="s">
        <v>6</v>
      </c>
      <c r="I4" s="63"/>
      <c r="K4" s="14" t="s">
        <v>7</v>
      </c>
      <c r="L4" s="81" t="s">
        <v>74</v>
      </c>
      <c r="M4" s="65">
        <v>4</v>
      </c>
    </row>
    <row r="5" spans="2:13" x14ac:dyDescent="0.3">
      <c r="B5" s="56"/>
      <c r="C5" s="91">
        <v>1</v>
      </c>
      <c r="D5" s="23" t="s">
        <v>9</v>
      </c>
      <c r="E5" s="23" t="s">
        <v>75</v>
      </c>
      <c r="F5" s="95">
        <f>VLOOKUP(E5,L3:M7,2,FALSE)</f>
        <v>5</v>
      </c>
      <c r="G5" s="61">
        <v>0.05</v>
      </c>
      <c r="H5" s="52">
        <f>F5*G5/5</f>
        <v>0.05</v>
      </c>
      <c r="K5" s="14" t="s">
        <v>8</v>
      </c>
      <c r="L5" s="81" t="s">
        <v>73</v>
      </c>
      <c r="M5" s="65">
        <v>3</v>
      </c>
    </row>
    <row r="6" spans="2:13" x14ac:dyDescent="0.3">
      <c r="B6" s="8"/>
      <c r="C6" s="91">
        <v>2</v>
      </c>
      <c r="D6" s="23" t="s">
        <v>28</v>
      </c>
      <c r="E6" s="23" t="s">
        <v>25</v>
      </c>
      <c r="F6" s="10">
        <f>VLOOKUP(E6,L10:M14,2,FALSE)</f>
        <v>5</v>
      </c>
      <c r="G6" s="11">
        <v>0.05</v>
      </c>
      <c r="H6" s="12">
        <f>F6*G6/5</f>
        <v>0.05</v>
      </c>
      <c r="K6" s="14" t="s">
        <v>10</v>
      </c>
      <c r="L6" s="81" t="s">
        <v>72</v>
      </c>
      <c r="M6" s="65">
        <v>2</v>
      </c>
    </row>
    <row r="7" spans="2:13" x14ac:dyDescent="0.3">
      <c r="B7" s="8"/>
      <c r="C7" s="91">
        <v>3</v>
      </c>
      <c r="D7" s="23" t="s">
        <v>29</v>
      </c>
      <c r="E7" s="23" t="s">
        <v>30</v>
      </c>
      <c r="F7" s="10">
        <f>VLOOKUP(E7,L17:M21,2,FALSE)</f>
        <v>5</v>
      </c>
      <c r="G7" s="11">
        <v>0.05</v>
      </c>
      <c r="H7" s="12">
        <f t="shared" ref="H7:H8" si="0">F7*G7/5</f>
        <v>0.05</v>
      </c>
      <c r="K7" s="14" t="s">
        <v>11</v>
      </c>
      <c r="L7" s="81" t="s">
        <v>13</v>
      </c>
      <c r="M7" s="65">
        <v>1</v>
      </c>
    </row>
    <row r="8" spans="2:13" x14ac:dyDescent="0.3">
      <c r="B8" s="8"/>
      <c r="C8" s="91">
        <v>4</v>
      </c>
      <c r="D8" s="91" t="s">
        <v>79</v>
      </c>
      <c r="E8" s="99" t="s">
        <v>82</v>
      </c>
      <c r="F8" s="10">
        <f>VLOOKUP(E8,L24:M28,2,FALSE)</f>
        <v>5</v>
      </c>
      <c r="G8" s="11">
        <v>0.05</v>
      </c>
      <c r="H8" s="12">
        <f t="shared" si="0"/>
        <v>0.05</v>
      </c>
      <c r="K8" s="14"/>
      <c r="L8" s="68"/>
    </row>
    <row r="9" spans="2:13" x14ac:dyDescent="0.3">
      <c r="B9" s="8"/>
      <c r="C9" s="91"/>
      <c r="D9" s="91"/>
      <c r="E9" s="96"/>
      <c r="F9" s="15"/>
      <c r="G9" s="16">
        <f>SUM(G5:G8)</f>
        <v>0.2</v>
      </c>
      <c r="H9" s="17">
        <f>SUM(H5:H8)</f>
        <v>0.2</v>
      </c>
      <c r="K9" s="75" t="s">
        <v>28</v>
      </c>
      <c r="L9" s="76"/>
    </row>
    <row r="10" spans="2:13" x14ac:dyDescent="0.3">
      <c r="B10" s="18"/>
      <c r="C10" s="19"/>
      <c r="D10" s="20"/>
      <c r="E10" s="20"/>
      <c r="F10" s="21"/>
      <c r="G10" s="21"/>
      <c r="H10" s="22"/>
      <c r="K10" s="14" t="s">
        <v>0</v>
      </c>
      <c r="L10" s="81" t="s">
        <v>25</v>
      </c>
      <c r="M10" s="65">
        <v>5</v>
      </c>
    </row>
    <row r="11" spans="2:13" x14ac:dyDescent="0.3">
      <c r="B11" s="1" t="s">
        <v>7</v>
      </c>
      <c r="C11" s="2" t="s">
        <v>12</v>
      </c>
      <c r="D11" s="3"/>
      <c r="E11" s="3"/>
      <c r="F11" s="4"/>
      <c r="G11" s="4"/>
      <c r="H11" s="5"/>
      <c r="K11" s="14" t="s">
        <v>7</v>
      </c>
      <c r="L11" s="81" t="s">
        <v>26</v>
      </c>
      <c r="M11" s="65">
        <v>4</v>
      </c>
    </row>
    <row r="12" spans="2:13" x14ac:dyDescent="0.3">
      <c r="B12" s="57"/>
      <c r="C12" s="54"/>
      <c r="D12" s="53" t="s">
        <v>2</v>
      </c>
      <c r="E12" s="53"/>
      <c r="F12" s="53"/>
      <c r="G12" s="44"/>
      <c r="H12" s="66"/>
      <c r="K12" s="14" t="s">
        <v>8</v>
      </c>
      <c r="L12" s="81" t="s">
        <v>27</v>
      </c>
      <c r="M12" s="65">
        <v>3</v>
      </c>
    </row>
    <row r="13" spans="2:13" x14ac:dyDescent="0.3">
      <c r="B13" s="6"/>
      <c r="C13" s="7">
        <v>1</v>
      </c>
      <c r="D13" s="58" t="s">
        <v>35</v>
      </c>
      <c r="E13" s="58" t="s">
        <v>63</v>
      </c>
      <c r="F13" s="59">
        <f>VLOOKUP(E13,L31:M45,2,FALSE)</f>
        <v>5</v>
      </c>
      <c r="G13" s="60">
        <v>0.15</v>
      </c>
      <c r="H13" s="52">
        <f t="shared" ref="H13:H14" si="1">F13*G13/5</f>
        <v>0.15</v>
      </c>
      <c r="K13" s="14" t="s">
        <v>10</v>
      </c>
      <c r="L13" s="81" t="s">
        <v>76</v>
      </c>
      <c r="M13" s="65">
        <v>2</v>
      </c>
    </row>
    <row r="14" spans="2:13" ht="27.6" x14ac:dyDescent="0.3">
      <c r="B14" s="40"/>
      <c r="C14" s="13">
        <v>2</v>
      </c>
      <c r="D14" s="23" t="s">
        <v>87</v>
      </c>
      <c r="E14" s="72" t="s">
        <v>57</v>
      </c>
      <c r="F14" s="10">
        <f>VLOOKUP(E14,L38:M42,2,FALSE)</f>
        <v>5</v>
      </c>
      <c r="G14" s="41">
        <v>0.15</v>
      </c>
      <c r="H14" s="12">
        <f t="shared" si="1"/>
        <v>0.15</v>
      </c>
      <c r="K14" s="14" t="s">
        <v>11</v>
      </c>
      <c r="L14" s="81" t="s">
        <v>77</v>
      </c>
      <c r="M14" s="65">
        <v>1</v>
      </c>
    </row>
    <row r="15" spans="2:13" x14ac:dyDescent="0.3">
      <c r="B15" s="40"/>
      <c r="C15" s="93">
        <v>3</v>
      </c>
      <c r="D15" s="93" t="s">
        <v>78</v>
      </c>
      <c r="E15" s="72" t="s">
        <v>91</v>
      </c>
      <c r="F15" s="92">
        <f>VLOOKUP(E15,L45:M49,2,FALSE)</f>
        <v>5</v>
      </c>
      <c r="G15" s="41">
        <v>0.15</v>
      </c>
      <c r="H15" s="12">
        <f>F15*G15/5</f>
        <v>0.15</v>
      </c>
      <c r="K15" s="14"/>
      <c r="L15" s="69"/>
    </row>
    <row r="16" spans="2:13" x14ac:dyDescent="0.3">
      <c r="B16" s="40"/>
      <c r="C16" s="91"/>
      <c r="D16" s="23"/>
      <c r="E16" s="23"/>
      <c r="F16" s="92"/>
      <c r="G16" s="41"/>
      <c r="H16" s="12"/>
      <c r="K16" s="77" t="s">
        <v>29</v>
      </c>
      <c r="L16" s="78"/>
    </row>
    <row r="17" spans="1:13" x14ac:dyDescent="0.3">
      <c r="B17" s="8"/>
      <c r="C17" s="93"/>
      <c r="D17" s="93"/>
      <c r="E17" s="94"/>
      <c r="F17" s="94"/>
      <c r="G17" s="16">
        <f>SUM(G12:G16)</f>
        <v>0.44999999999999996</v>
      </c>
      <c r="H17" s="17">
        <f>SUM(H12:H16)</f>
        <v>0.44999999999999996</v>
      </c>
      <c r="K17" s="14" t="s">
        <v>0</v>
      </c>
      <c r="L17" s="81" t="s">
        <v>30</v>
      </c>
      <c r="M17" s="65">
        <v>5</v>
      </c>
    </row>
    <row r="18" spans="1:13" x14ac:dyDescent="0.3">
      <c r="B18" s="18"/>
      <c r="C18" s="19"/>
      <c r="D18" s="20"/>
      <c r="E18" s="20"/>
      <c r="F18" s="21"/>
      <c r="G18" s="21"/>
      <c r="H18" s="22"/>
      <c r="K18" s="14" t="s">
        <v>7</v>
      </c>
      <c r="L18" s="81" t="s">
        <v>31</v>
      </c>
      <c r="M18" s="65">
        <v>4</v>
      </c>
    </row>
    <row r="19" spans="1:13" x14ac:dyDescent="0.3">
      <c r="B19" s="55" t="s">
        <v>8</v>
      </c>
      <c r="C19" s="45" t="s">
        <v>49</v>
      </c>
      <c r="D19" s="46"/>
      <c r="E19" s="46"/>
      <c r="F19" s="47"/>
      <c r="G19" s="47"/>
      <c r="H19" s="48"/>
      <c r="K19" s="14" t="s">
        <v>8</v>
      </c>
      <c r="L19" s="81" t="s">
        <v>33</v>
      </c>
      <c r="M19" s="65">
        <v>3</v>
      </c>
    </row>
    <row r="20" spans="1:13" x14ac:dyDescent="0.3">
      <c r="A20" s="65"/>
      <c r="B20" s="64"/>
      <c r="C20" s="43"/>
      <c r="D20" s="44" t="s">
        <v>2</v>
      </c>
      <c r="E20" s="44"/>
      <c r="F20" s="44"/>
      <c r="G20" s="44"/>
      <c r="H20" s="66"/>
      <c r="K20" s="14" t="s">
        <v>10</v>
      </c>
      <c r="L20" s="81" t="s">
        <v>34</v>
      </c>
      <c r="M20" s="65">
        <v>2</v>
      </c>
    </row>
    <row r="21" spans="1:13" x14ac:dyDescent="0.3">
      <c r="B21" s="56"/>
      <c r="C21" s="42">
        <v>1</v>
      </c>
      <c r="D21" s="49" t="s">
        <v>24</v>
      </c>
      <c r="E21" s="73" t="s">
        <v>41</v>
      </c>
      <c r="F21" s="50">
        <f>VLOOKUP(E21,L52:M56,2,FALSE)</f>
        <v>5</v>
      </c>
      <c r="G21" s="51">
        <v>0.05</v>
      </c>
      <c r="H21" s="52">
        <f t="shared" ref="H21" si="2">F21*G21/5</f>
        <v>0.05</v>
      </c>
      <c r="K21" s="14" t="s">
        <v>11</v>
      </c>
      <c r="L21" s="81" t="s">
        <v>32</v>
      </c>
      <c r="M21" s="65">
        <v>1</v>
      </c>
    </row>
    <row r="22" spans="1:13" x14ac:dyDescent="0.3">
      <c r="B22" s="8"/>
      <c r="C22" s="13">
        <v>2</v>
      </c>
      <c r="D22" s="9" t="s">
        <v>45</v>
      </c>
      <c r="E22" s="74" t="s">
        <v>47</v>
      </c>
      <c r="F22" s="10">
        <f>VLOOKUP(E22,L59:M61,2,FALSE)</f>
        <v>3</v>
      </c>
      <c r="G22" s="24">
        <v>0.05</v>
      </c>
      <c r="H22" s="12">
        <f>F22*G22/3</f>
        <v>5.000000000000001E-2</v>
      </c>
      <c r="K22" s="14"/>
      <c r="L22" s="70"/>
    </row>
    <row r="23" spans="1:13" x14ac:dyDescent="0.3">
      <c r="B23" s="56"/>
      <c r="C23" s="42">
        <v>3</v>
      </c>
      <c r="D23" s="49" t="s">
        <v>67</v>
      </c>
      <c r="E23" s="49" t="s">
        <v>66</v>
      </c>
      <c r="F23" s="50">
        <f>VLOOKUP(E23,L71:M73,2,FALSE)</f>
        <v>1</v>
      </c>
      <c r="G23" s="51">
        <v>0.1</v>
      </c>
      <c r="H23" s="52">
        <f>G23*F23/3</f>
        <v>3.3333333333333333E-2</v>
      </c>
      <c r="K23" s="77" t="s">
        <v>81</v>
      </c>
      <c r="L23" s="78"/>
    </row>
    <row r="24" spans="1:13" x14ac:dyDescent="0.3">
      <c r="B24" s="8"/>
      <c r="C24" s="13"/>
      <c r="D24" s="25"/>
      <c r="E24" s="9"/>
      <c r="F24" s="10"/>
      <c r="G24" s="24"/>
      <c r="H24" s="12"/>
      <c r="K24" s="14" t="s">
        <v>0</v>
      </c>
      <c r="L24" s="81" t="s">
        <v>82</v>
      </c>
      <c r="M24" s="65">
        <v>5</v>
      </c>
    </row>
    <row r="25" spans="1:13" x14ac:dyDescent="0.3">
      <c r="B25" s="8"/>
      <c r="C25" s="13"/>
      <c r="D25" s="9"/>
      <c r="E25" s="9"/>
      <c r="F25" s="10"/>
      <c r="G25" s="24"/>
      <c r="H25" s="12"/>
      <c r="K25" s="14" t="s">
        <v>7</v>
      </c>
      <c r="L25" s="81" t="s">
        <v>83</v>
      </c>
      <c r="M25" s="65">
        <v>4</v>
      </c>
    </row>
    <row r="26" spans="1:13" x14ac:dyDescent="0.3">
      <c r="B26" s="8"/>
      <c r="C26" s="13"/>
      <c r="D26" s="9"/>
      <c r="E26" s="9"/>
      <c r="F26" s="10"/>
      <c r="G26" s="24"/>
      <c r="H26" s="12"/>
      <c r="K26" s="14" t="s">
        <v>8</v>
      </c>
      <c r="L26" s="81" t="s">
        <v>84</v>
      </c>
      <c r="M26" s="65">
        <v>3</v>
      </c>
    </row>
    <row r="27" spans="1:13" x14ac:dyDescent="0.3">
      <c r="B27" s="8"/>
      <c r="C27" s="13"/>
      <c r="D27" s="13"/>
      <c r="E27" s="15"/>
      <c r="F27" s="15"/>
      <c r="G27" s="16">
        <f>SUM(G21:G26)</f>
        <v>0.2</v>
      </c>
      <c r="H27" s="17">
        <f>SUM(H21:H26)</f>
        <v>0.13333333333333333</v>
      </c>
      <c r="K27" s="14" t="s">
        <v>10</v>
      </c>
      <c r="L27" s="81" t="s">
        <v>85</v>
      </c>
      <c r="M27" s="65">
        <v>2</v>
      </c>
    </row>
    <row r="28" spans="1:13" x14ac:dyDescent="0.3">
      <c r="B28" s="18"/>
      <c r="C28" s="19"/>
      <c r="D28" s="20"/>
      <c r="E28" s="20"/>
      <c r="F28" s="21"/>
      <c r="G28" s="21"/>
      <c r="H28" s="22"/>
      <c r="K28" s="14" t="s">
        <v>11</v>
      </c>
      <c r="L28" s="81" t="s">
        <v>86</v>
      </c>
      <c r="M28" s="65">
        <v>1</v>
      </c>
    </row>
    <row r="29" spans="1:13" x14ac:dyDescent="0.3">
      <c r="B29" s="55" t="s">
        <v>10</v>
      </c>
      <c r="C29" s="45" t="s">
        <v>14</v>
      </c>
      <c r="D29" s="46"/>
      <c r="E29" s="46"/>
      <c r="F29" s="47"/>
      <c r="G29" s="47"/>
      <c r="H29" s="48"/>
    </row>
    <row r="30" spans="1:13" x14ac:dyDescent="0.3">
      <c r="B30" s="64"/>
      <c r="C30" s="43"/>
      <c r="D30" s="44" t="s">
        <v>2</v>
      </c>
      <c r="E30" s="44"/>
      <c r="F30" s="44"/>
      <c r="G30" s="44"/>
      <c r="H30" s="66"/>
      <c r="K30" s="39" t="s">
        <v>36</v>
      </c>
      <c r="L30" s="71"/>
    </row>
    <row r="31" spans="1:13" x14ac:dyDescent="0.3">
      <c r="B31" s="56"/>
      <c r="C31" s="13">
        <v>1</v>
      </c>
      <c r="D31" s="9" t="s">
        <v>51</v>
      </c>
      <c r="E31" s="74" t="s">
        <v>94</v>
      </c>
      <c r="F31" s="50">
        <f>VLOOKUP(E31,L77:M82,2,FALSE)</f>
        <v>5</v>
      </c>
      <c r="G31" s="51">
        <v>0.15</v>
      </c>
      <c r="H31" s="52">
        <f>F31*G31/5</f>
        <v>0.15</v>
      </c>
      <c r="K31" s="14" t="s">
        <v>0</v>
      </c>
      <c r="L31" s="81" t="s">
        <v>63</v>
      </c>
      <c r="M31" s="65">
        <v>5</v>
      </c>
    </row>
    <row r="32" spans="1:13" x14ac:dyDescent="0.3">
      <c r="B32" s="8"/>
      <c r="C32" s="13"/>
      <c r="D32" s="9"/>
      <c r="E32" s="74"/>
      <c r="F32" s="10"/>
      <c r="G32" s="24"/>
      <c r="H32" s="12"/>
      <c r="K32" s="14" t="s">
        <v>7</v>
      </c>
      <c r="L32" s="81" t="s">
        <v>62</v>
      </c>
      <c r="M32" s="65">
        <v>4</v>
      </c>
    </row>
    <row r="33" spans="2:13" x14ac:dyDescent="0.3">
      <c r="B33" s="8"/>
      <c r="C33" s="13"/>
      <c r="D33" s="13"/>
      <c r="E33" s="15"/>
      <c r="F33" s="15"/>
      <c r="G33" s="16">
        <f>SUM(G30:G32)</f>
        <v>0.15</v>
      </c>
      <c r="H33" s="17">
        <f>SUM(H30:H32)</f>
        <v>0.15</v>
      </c>
      <c r="K33" s="14" t="s">
        <v>8</v>
      </c>
      <c r="L33" s="81" t="s">
        <v>61</v>
      </c>
      <c r="M33" s="65">
        <v>3</v>
      </c>
    </row>
    <row r="34" spans="2:13" x14ac:dyDescent="0.3">
      <c r="B34" s="86"/>
      <c r="C34" s="87"/>
      <c r="D34" s="87"/>
      <c r="E34" s="88"/>
      <c r="F34" s="88"/>
      <c r="G34" s="89"/>
      <c r="H34" s="90"/>
      <c r="K34" s="14" t="s">
        <v>10</v>
      </c>
      <c r="L34" s="81" t="s">
        <v>60</v>
      </c>
      <c r="M34" s="65">
        <v>2</v>
      </c>
    </row>
    <row r="35" spans="2:13" x14ac:dyDescent="0.3">
      <c r="B35" s="86"/>
      <c r="C35" s="87"/>
      <c r="D35" s="87"/>
      <c r="E35" s="88"/>
      <c r="F35" s="88"/>
      <c r="G35" s="89">
        <f>G33+G27+G17+G9</f>
        <v>1</v>
      </c>
      <c r="H35" s="90">
        <f>H33+H27+H17+H9</f>
        <v>0.93333333333333335</v>
      </c>
      <c r="K35" s="14" t="s">
        <v>11</v>
      </c>
      <c r="L35" s="81" t="s">
        <v>59</v>
      </c>
      <c r="M35" s="65">
        <v>1</v>
      </c>
    </row>
    <row r="36" spans="2:13" x14ac:dyDescent="0.3">
      <c r="B36" s="55" t="s">
        <v>11</v>
      </c>
      <c r="C36" s="45" t="s">
        <v>80</v>
      </c>
      <c r="D36" s="46"/>
      <c r="E36" s="46"/>
      <c r="F36" s="47"/>
      <c r="G36" s="47"/>
      <c r="H36" s="48"/>
      <c r="K36" s="14"/>
      <c r="L36" s="81"/>
    </row>
    <row r="37" spans="2:13" x14ac:dyDescent="0.3">
      <c r="B37" s="86"/>
      <c r="C37" s="87">
        <v>1</v>
      </c>
      <c r="D37" s="87" t="s">
        <v>38</v>
      </c>
      <c r="E37" s="88" t="s">
        <v>99</v>
      </c>
      <c r="F37" s="88">
        <f>VLOOKUP(E37,L84:M85,2,FALSE)</f>
        <v>0</v>
      </c>
      <c r="G37" s="89">
        <v>0.05</v>
      </c>
      <c r="H37" s="90">
        <f>G37*F37</f>
        <v>0</v>
      </c>
      <c r="K37" s="39" t="s">
        <v>87</v>
      </c>
      <c r="L37" s="71"/>
    </row>
    <row r="38" spans="2:13" x14ac:dyDescent="0.3">
      <c r="B38" s="86"/>
      <c r="C38" s="87">
        <v>2</v>
      </c>
      <c r="D38" s="87" t="s">
        <v>40</v>
      </c>
      <c r="E38" s="88" t="s">
        <v>102</v>
      </c>
      <c r="F38" s="88">
        <f>VLOOKUP(E38,L88:M89,2,FALSE)</f>
        <v>0</v>
      </c>
      <c r="G38" s="89">
        <v>0.05</v>
      </c>
      <c r="H38" s="90">
        <f t="shared" ref="H38:H39" si="3">G38*F38</f>
        <v>0</v>
      </c>
      <c r="K38" s="14" t="s">
        <v>0</v>
      </c>
      <c r="L38" s="84" t="s">
        <v>57</v>
      </c>
      <c r="M38" s="65">
        <v>5</v>
      </c>
    </row>
    <row r="39" spans="2:13" x14ac:dyDescent="0.3">
      <c r="B39" s="86"/>
      <c r="C39" s="87">
        <v>3</v>
      </c>
      <c r="D39" s="87" t="s">
        <v>50</v>
      </c>
      <c r="E39" s="88" t="s">
        <v>104</v>
      </c>
      <c r="F39" s="88">
        <f>VLOOKUP(E39,L92:M93,2,FALSE)</f>
        <v>0</v>
      </c>
      <c r="G39" s="89">
        <v>0.05</v>
      </c>
      <c r="H39" s="90">
        <f t="shared" si="3"/>
        <v>0</v>
      </c>
      <c r="K39" s="14" t="s">
        <v>7</v>
      </c>
      <c r="L39" s="84" t="s">
        <v>37</v>
      </c>
      <c r="M39" s="65">
        <v>4</v>
      </c>
    </row>
    <row r="40" spans="2:13" x14ac:dyDescent="0.3">
      <c r="B40" s="86"/>
      <c r="C40" s="87"/>
      <c r="D40" s="87"/>
      <c r="E40" s="88"/>
      <c r="F40" s="88"/>
      <c r="G40" s="89">
        <f>SUM(G37:G39)</f>
        <v>0.15000000000000002</v>
      </c>
      <c r="H40" s="90">
        <f>SUM(H37:H39)</f>
        <v>0</v>
      </c>
      <c r="K40" s="14" t="s">
        <v>8</v>
      </c>
      <c r="L40" s="84" t="s">
        <v>106</v>
      </c>
      <c r="M40" s="65">
        <v>3</v>
      </c>
    </row>
    <row r="41" spans="2:13" x14ac:dyDescent="0.3">
      <c r="B41" s="86"/>
      <c r="C41" s="87"/>
      <c r="D41" s="87"/>
      <c r="E41" s="88"/>
      <c r="F41" s="88"/>
      <c r="G41" s="89"/>
      <c r="H41" s="90"/>
      <c r="K41" s="14" t="s">
        <v>10</v>
      </c>
      <c r="L41" s="84" t="s">
        <v>107</v>
      </c>
      <c r="M41" s="65">
        <v>2</v>
      </c>
    </row>
    <row r="42" spans="2:13" x14ac:dyDescent="0.3">
      <c r="B42" s="86"/>
      <c r="C42" s="87"/>
      <c r="D42" s="87"/>
      <c r="E42" s="88"/>
      <c r="F42" s="88"/>
      <c r="G42" s="89"/>
      <c r="H42" s="90"/>
      <c r="K42" s="14" t="s">
        <v>11</v>
      </c>
      <c r="L42" s="84" t="s">
        <v>108</v>
      </c>
      <c r="M42" s="65">
        <v>1</v>
      </c>
    </row>
    <row r="43" spans="2:13" x14ac:dyDescent="0.3">
      <c r="B43" s="86"/>
      <c r="C43" s="87"/>
      <c r="D43" s="87"/>
      <c r="E43" s="88"/>
      <c r="F43" s="88"/>
      <c r="G43" s="89"/>
      <c r="H43" s="90"/>
      <c r="K43" s="14"/>
      <c r="L43" s="81"/>
    </row>
    <row r="44" spans="2:13" x14ac:dyDescent="0.3">
      <c r="B44" s="26"/>
      <c r="C44" s="27"/>
      <c r="D44" s="28"/>
      <c r="E44" s="28"/>
      <c r="F44" s="29"/>
      <c r="G44" s="29"/>
      <c r="H44" s="30"/>
      <c r="K44" s="39" t="s">
        <v>88</v>
      </c>
      <c r="L44" s="71"/>
    </row>
    <row r="45" spans="2:13" ht="15.6" x14ac:dyDescent="0.3">
      <c r="B45" s="31"/>
      <c r="C45" s="32"/>
      <c r="D45" s="33" t="s">
        <v>15</v>
      </c>
      <c r="E45" s="111">
        <f>SUM(H33+H27+H17+H9+H40)</f>
        <v>0.93333333333333335</v>
      </c>
      <c r="F45" s="112"/>
      <c r="G45" s="112"/>
      <c r="H45" s="113"/>
      <c r="K45" s="14" t="s">
        <v>0</v>
      </c>
      <c r="L45" s="84" t="s">
        <v>91</v>
      </c>
      <c r="M45" s="65">
        <v>5</v>
      </c>
    </row>
    <row r="46" spans="2:13" ht="16.2" thickBot="1" x14ac:dyDescent="0.35">
      <c r="B46" s="34"/>
      <c r="C46" s="35"/>
      <c r="D46" s="36" t="s">
        <v>71</v>
      </c>
      <c r="E46" s="114" t="str">
        <f>IF(E45&gt;=85%,"PLATINUM",IF(E45&gt;=75%,"GOLD",IF(E45&gt;=60%,"SILVER",IF(E45&gt;=50%,"BRONZE","-"))))</f>
        <v>PLATINUM</v>
      </c>
      <c r="F46" s="115"/>
      <c r="G46" s="115"/>
      <c r="H46" s="116"/>
      <c r="K46" s="14" t="s">
        <v>7</v>
      </c>
      <c r="L46" s="84" t="s">
        <v>90</v>
      </c>
      <c r="M46" s="65">
        <v>4</v>
      </c>
    </row>
    <row r="47" spans="2:13" ht="15" thickTop="1" x14ac:dyDescent="0.3">
      <c r="G47" s="67"/>
      <c r="K47" s="14" t="s">
        <v>8</v>
      </c>
      <c r="L47" s="84" t="s">
        <v>89</v>
      </c>
      <c r="M47" s="65">
        <v>3</v>
      </c>
    </row>
    <row r="48" spans="2:13" x14ac:dyDescent="0.3">
      <c r="G48" s="67"/>
      <c r="K48" s="14" t="s">
        <v>10</v>
      </c>
      <c r="L48" s="84" t="s">
        <v>92</v>
      </c>
      <c r="M48" s="100">
        <v>2</v>
      </c>
    </row>
    <row r="49" spans="4:13" x14ac:dyDescent="0.3">
      <c r="D49" s="37" t="s">
        <v>16</v>
      </c>
      <c r="E49" s="38" t="s">
        <v>17</v>
      </c>
      <c r="K49" s="14" t="s">
        <v>11</v>
      </c>
      <c r="L49" s="84" t="s">
        <v>93</v>
      </c>
      <c r="M49" s="100">
        <v>1</v>
      </c>
    </row>
    <row r="50" spans="4:13" x14ac:dyDescent="0.3">
      <c r="D50" s="37" t="s">
        <v>18</v>
      </c>
      <c r="E50" s="37" t="s">
        <v>19</v>
      </c>
      <c r="K50" s="14"/>
      <c r="L50" s="84"/>
    </row>
    <row r="51" spans="4:13" x14ac:dyDescent="0.3">
      <c r="D51" s="37" t="s">
        <v>20</v>
      </c>
      <c r="E51" s="37" t="s">
        <v>68</v>
      </c>
      <c r="K51" s="82" t="s">
        <v>24</v>
      </c>
      <c r="L51" s="83"/>
    </row>
    <row r="52" spans="4:13" x14ac:dyDescent="0.3">
      <c r="D52" s="37" t="s">
        <v>21</v>
      </c>
      <c r="E52" s="37" t="s">
        <v>69</v>
      </c>
      <c r="K52" s="79" t="s">
        <v>0</v>
      </c>
      <c r="L52" s="81" t="s">
        <v>41</v>
      </c>
      <c r="M52" s="65">
        <v>5</v>
      </c>
    </row>
    <row r="53" spans="4:13" x14ac:dyDescent="0.3">
      <c r="D53" s="37" t="s">
        <v>22</v>
      </c>
      <c r="E53" s="37" t="s">
        <v>23</v>
      </c>
      <c r="K53" s="79" t="s">
        <v>7</v>
      </c>
      <c r="L53" s="81" t="s">
        <v>44</v>
      </c>
      <c r="M53" s="65">
        <v>4</v>
      </c>
    </row>
    <row r="54" spans="4:13" x14ac:dyDescent="0.3">
      <c r="D54" s="85"/>
      <c r="E54" s="85"/>
      <c r="K54" s="79" t="s">
        <v>8</v>
      </c>
      <c r="L54" s="81" t="s">
        <v>43</v>
      </c>
      <c r="M54" s="65">
        <v>3</v>
      </c>
    </row>
    <row r="55" spans="4:13" x14ac:dyDescent="0.3">
      <c r="K55" s="79" t="s">
        <v>10</v>
      </c>
      <c r="L55" s="81" t="s">
        <v>70</v>
      </c>
      <c r="M55" s="65">
        <v>2</v>
      </c>
    </row>
    <row r="56" spans="4:13" x14ac:dyDescent="0.3">
      <c r="K56" s="79" t="s">
        <v>11</v>
      </c>
      <c r="L56" s="81" t="s">
        <v>42</v>
      </c>
      <c r="M56" s="65">
        <v>1</v>
      </c>
    </row>
    <row r="57" spans="4:13" x14ac:dyDescent="0.3">
      <c r="K57" s="79"/>
      <c r="L57" s="80"/>
    </row>
    <row r="58" spans="4:13" x14ac:dyDescent="0.3">
      <c r="K58" s="82" t="s">
        <v>45</v>
      </c>
      <c r="L58" s="76"/>
    </row>
    <row r="59" spans="4:13" x14ac:dyDescent="0.3">
      <c r="K59" s="14" t="s">
        <v>0</v>
      </c>
      <c r="L59" s="81" t="s">
        <v>47</v>
      </c>
      <c r="M59" s="65">
        <v>3</v>
      </c>
    </row>
    <row r="60" spans="4:13" x14ac:dyDescent="0.3">
      <c r="K60" s="14" t="s">
        <v>7</v>
      </c>
      <c r="L60" s="81" t="s">
        <v>46</v>
      </c>
      <c r="M60" s="65">
        <v>2</v>
      </c>
    </row>
    <row r="61" spans="4:13" x14ac:dyDescent="0.3">
      <c r="K61" s="14" t="s">
        <v>8</v>
      </c>
      <c r="L61" s="81" t="s">
        <v>48</v>
      </c>
      <c r="M61" s="65">
        <v>1</v>
      </c>
    </row>
    <row r="62" spans="4:13" x14ac:dyDescent="0.3">
      <c r="K62" s="14"/>
      <c r="L62" s="81"/>
    </row>
    <row r="63" spans="4:13" x14ac:dyDescent="0.3">
      <c r="K63" s="39" t="s">
        <v>51</v>
      </c>
      <c r="L63" s="71"/>
    </row>
    <row r="64" spans="4:13" x14ac:dyDescent="0.3">
      <c r="K64" s="14" t="s">
        <v>0</v>
      </c>
      <c r="L64" s="81" t="s">
        <v>52</v>
      </c>
      <c r="M64" s="65">
        <v>5</v>
      </c>
    </row>
    <row r="65" spans="11:13" x14ac:dyDescent="0.3">
      <c r="K65" s="14" t="s">
        <v>7</v>
      </c>
      <c r="L65" s="81" t="s">
        <v>53</v>
      </c>
      <c r="M65" s="65">
        <v>4</v>
      </c>
    </row>
    <row r="66" spans="11:13" x14ac:dyDescent="0.3">
      <c r="K66" s="14" t="s">
        <v>8</v>
      </c>
      <c r="L66" s="81" t="s">
        <v>54</v>
      </c>
      <c r="M66" s="65">
        <v>3</v>
      </c>
    </row>
    <row r="67" spans="11:13" x14ac:dyDescent="0.3">
      <c r="K67" s="14" t="s">
        <v>10</v>
      </c>
      <c r="L67" s="81" t="s">
        <v>55</v>
      </c>
      <c r="M67" s="65">
        <v>2</v>
      </c>
    </row>
    <row r="68" spans="11:13" x14ac:dyDescent="0.3">
      <c r="K68" s="98" t="s">
        <v>11</v>
      </c>
      <c r="L68" s="81" t="s">
        <v>56</v>
      </c>
      <c r="M68" s="65">
        <v>1</v>
      </c>
    </row>
    <row r="70" spans="11:13" x14ac:dyDescent="0.3">
      <c r="K70" s="39" t="s">
        <v>64</v>
      </c>
      <c r="L70" s="71"/>
    </row>
    <row r="71" spans="11:13" x14ac:dyDescent="0.3">
      <c r="K71" s="14" t="s">
        <v>0</v>
      </c>
      <c r="L71" s="81" t="s">
        <v>22</v>
      </c>
      <c r="M71" s="65">
        <v>3</v>
      </c>
    </row>
    <row r="72" spans="11:13" x14ac:dyDescent="0.3">
      <c r="K72" s="14" t="s">
        <v>7</v>
      </c>
      <c r="L72" s="81" t="s">
        <v>65</v>
      </c>
      <c r="M72" s="65">
        <v>2</v>
      </c>
    </row>
    <row r="73" spans="11:13" x14ac:dyDescent="0.3">
      <c r="K73" s="14" t="s">
        <v>8</v>
      </c>
      <c r="L73" s="81" t="s">
        <v>66</v>
      </c>
      <c r="M73" s="65">
        <v>1</v>
      </c>
    </row>
    <row r="74" spans="11:13" x14ac:dyDescent="0.3">
      <c r="K74" s="14"/>
      <c r="L74" s="81"/>
    </row>
    <row r="75" spans="11:13" x14ac:dyDescent="0.3">
      <c r="K75" s="14"/>
      <c r="L75" s="81"/>
    </row>
    <row r="76" spans="11:13" x14ac:dyDescent="0.3">
      <c r="K76" s="39" t="s">
        <v>51</v>
      </c>
      <c r="L76" s="71"/>
    </row>
    <row r="77" spans="11:13" x14ac:dyDescent="0.3">
      <c r="K77" s="14" t="s">
        <v>0</v>
      </c>
      <c r="L77" s="81" t="s">
        <v>94</v>
      </c>
      <c r="M77" s="65">
        <v>5</v>
      </c>
    </row>
    <row r="78" spans="11:13" x14ac:dyDescent="0.3">
      <c r="K78" s="14" t="s">
        <v>7</v>
      </c>
      <c r="L78" s="81" t="s">
        <v>95</v>
      </c>
      <c r="M78" s="65">
        <v>4</v>
      </c>
    </row>
    <row r="79" spans="11:13" x14ac:dyDescent="0.3">
      <c r="K79" s="14" t="s">
        <v>8</v>
      </c>
      <c r="L79" s="81" t="s">
        <v>96</v>
      </c>
      <c r="M79" s="65">
        <v>3</v>
      </c>
    </row>
    <row r="80" spans="11:13" x14ac:dyDescent="0.3">
      <c r="K80" s="14" t="s">
        <v>10</v>
      </c>
      <c r="L80" s="81" t="s">
        <v>97</v>
      </c>
      <c r="M80" s="100">
        <v>2</v>
      </c>
    </row>
    <row r="81" spans="11:14" x14ac:dyDescent="0.3">
      <c r="K81" s="101" t="s">
        <v>11</v>
      </c>
      <c r="L81" s="102" t="s">
        <v>98</v>
      </c>
      <c r="M81" s="100">
        <v>1</v>
      </c>
    </row>
    <row r="82" spans="11:14" x14ac:dyDescent="0.3">
      <c r="K82" s="14"/>
      <c r="L82" s="81"/>
    </row>
    <row r="83" spans="11:14" x14ac:dyDescent="0.3">
      <c r="K83" s="103" t="s">
        <v>38</v>
      </c>
      <c r="L83" s="81"/>
    </row>
    <row r="84" spans="11:14" x14ac:dyDescent="0.3">
      <c r="K84" s="14" t="s">
        <v>0</v>
      </c>
      <c r="L84" s="81" t="s">
        <v>99</v>
      </c>
      <c r="M84" s="100">
        <v>0</v>
      </c>
    </row>
    <row r="85" spans="11:14" x14ac:dyDescent="0.3">
      <c r="K85" s="14" t="s">
        <v>7</v>
      </c>
      <c r="L85" s="81" t="s">
        <v>39</v>
      </c>
      <c r="M85" s="100">
        <v>-1</v>
      </c>
    </row>
    <row r="86" spans="11:14" x14ac:dyDescent="0.3">
      <c r="K86" s="98"/>
      <c r="L86" s="81"/>
    </row>
    <row r="87" spans="11:14" x14ac:dyDescent="0.3">
      <c r="K87" s="104" t="s">
        <v>100</v>
      </c>
    </row>
    <row r="88" spans="11:14" x14ac:dyDescent="0.3">
      <c r="K88" s="101" t="s">
        <v>0</v>
      </c>
      <c r="L88" s="106" t="s">
        <v>102</v>
      </c>
      <c r="M88" s="65">
        <v>0</v>
      </c>
    </row>
    <row r="89" spans="11:14" x14ac:dyDescent="0.3">
      <c r="K89" s="14" t="s">
        <v>7</v>
      </c>
      <c r="L89" s="107" t="s">
        <v>103</v>
      </c>
      <c r="M89" s="100">
        <v>-1</v>
      </c>
    </row>
    <row r="90" spans="11:14" x14ac:dyDescent="0.3">
      <c r="K90" s="14"/>
      <c r="L90" s="81"/>
      <c r="N90" s="65"/>
    </row>
    <row r="91" spans="11:14" x14ac:dyDescent="0.3">
      <c r="K91" s="103" t="s">
        <v>101</v>
      </c>
      <c r="L91" s="81"/>
    </row>
    <row r="92" spans="11:14" x14ac:dyDescent="0.3">
      <c r="K92" s="105" t="s">
        <v>0</v>
      </c>
      <c r="L92" s="97" t="s">
        <v>104</v>
      </c>
      <c r="M92" s="65">
        <v>0</v>
      </c>
    </row>
    <row r="93" spans="11:14" x14ac:dyDescent="0.3">
      <c r="K93" s="105" t="s">
        <v>7</v>
      </c>
      <c r="L93" s="97" t="s">
        <v>105</v>
      </c>
      <c r="M93" s="100">
        <v>-1</v>
      </c>
    </row>
  </sheetData>
  <mergeCells count="3">
    <mergeCell ref="B2:H2"/>
    <mergeCell ref="E45:H45"/>
    <mergeCell ref="E46:H46"/>
  </mergeCells>
  <dataValidations count="18">
    <dataValidation type="list" allowBlank="1" showInputMessage="1" showErrorMessage="1" sqref="E39" xr:uid="{00000000-0002-0000-0100-000000000000}">
      <formula1>$L$92:$L$93</formula1>
    </dataValidation>
    <dataValidation type="list" allowBlank="1" showInputMessage="1" showErrorMessage="1" sqref="E38" xr:uid="{00000000-0002-0000-0100-000001000000}">
      <formula1>$L$88:$L$89</formula1>
    </dataValidation>
    <dataValidation type="list" allowBlank="1" showInputMessage="1" showErrorMessage="1" sqref="E37" xr:uid="{00000000-0002-0000-0100-000002000000}">
      <formula1>$L$84:$L$85</formula1>
    </dataValidation>
    <dataValidation type="list" allowBlank="1" showInputMessage="1" showErrorMessage="1" sqref="E31" xr:uid="{00000000-0002-0000-0100-000003000000}">
      <formula1>$L$77:$L$81</formula1>
    </dataValidation>
    <dataValidation type="list" allowBlank="1" showInputMessage="1" showErrorMessage="1" sqref="E23" xr:uid="{00000000-0002-0000-0100-000004000000}">
      <formula1>$L$71:$L$73</formula1>
    </dataValidation>
    <dataValidation type="list" allowBlank="1" showInputMessage="1" showErrorMessage="1" sqref="E16" xr:uid="{00000000-0002-0000-0100-000005000000}">
      <formula1>$L$61:$L$63</formula1>
    </dataValidation>
    <dataValidation type="list" allowBlank="1" showInputMessage="1" showErrorMessage="1" sqref="E15" xr:uid="{00000000-0002-0000-0100-000006000000}">
      <formula1>$L$45:$L$49</formula1>
    </dataValidation>
    <dataValidation type="list" allowBlank="1" showInputMessage="1" showErrorMessage="1" sqref="E26" xr:uid="{00000000-0002-0000-0100-000007000000}">
      <formula1>#REF!</formula1>
    </dataValidation>
    <dataValidation type="list" allowBlank="1" showInputMessage="1" showErrorMessage="1" sqref="E22" xr:uid="{00000000-0002-0000-0100-000008000000}">
      <formula1>$L$59:$L$61</formula1>
    </dataValidation>
    <dataValidation type="list" allowBlank="1" showInputMessage="1" showErrorMessage="1" sqref="E24 E32" xr:uid="{00000000-0002-0000-0100-000009000000}">
      <formula1>$L$82:$L$86</formula1>
    </dataValidation>
    <dataValidation type="list" allowBlank="1" showInputMessage="1" showErrorMessage="1" sqref="E25" xr:uid="{00000000-0002-0000-0100-00000A000000}">
      <formula1>$L$89:$L$91</formula1>
    </dataValidation>
    <dataValidation type="list" allowBlank="1" showInputMessage="1" showErrorMessage="1" sqref="E21" xr:uid="{00000000-0002-0000-0100-00000B000000}">
      <formula1>$L$52:$L$56</formula1>
    </dataValidation>
    <dataValidation type="list" allowBlank="1" showInputMessage="1" showErrorMessage="1" sqref="E13" xr:uid="{00000000-0002-0000-0100-00000C000000}">
      <formula1>$L$31:$L$35</formula1>
    </dataValidation>
    <dataValidation type="list" allowBlank="1" showInputMessage="1" showErrorMessage="1" sqref="E8" xr:uid="{00000000-0002-0000-0100-00000D000000}">
      <formula1>$L$24:$L$28</formula1>
    </dataValidation>
    <dataValidation type="list" allowBlank="1" showInputMessage="1" showErrorMessage="1" sqref="E6" xr:uid="{00000000-0002-0000-0100-00000E000000}">
      <formula1>$L$10:$L$14</formula1>
    </dataValidation>
    <dataValidation type="list" allowBlank="1" showInputMessage="1" showErrorMessage="1" sqref="E5" xr:uid="{00000000-0002-0000-0100-00000F000000}">
      <formula1>$L$3:$L$7</formula1>
    </dataValidation>
    <dataValidation type="list" allowBlank="1" showInputMessage="1" showErrorMessage="1" sqref="E14" xr:uid="{00000000-0002-0000-0100-000010000000}">
      <formula1>$L$38:$L$42</formula1>
    </dataValidation>
    <dataValidation type="list" allowBlank="1" showInputMessage="1" showErrorMessage="1" sqref="E7" xr:uid="{00000000-0002-0000-0100-000011000000}">
      <formula1>$L$17:$L$21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TIERING MERCHANT EDC PEORANGAN</vt:lpstr>
      <vt:lpstr>TIERING MERCHANT EDC LEMBAGA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Fitra 7647. Mailendra</dc:creator>
  <cp:lastModifiedBy>Muharram Nur Ikhsan</cp:lastModifiedBy>
  <cp:lastPrinted>2020-06-17T10:21:49Z</cp:lastPrinted>
  <dcterms:created xsi:type="dcterms:W3CDTF">2020-02-21T11:41:23Z</dcterms:created>
  <dcterms:modified xsi:type="dcterms:W3CDTF">2021-12-07T08:00:24Z</dcterms:modified>
</cp:coreProperties>
</file>